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intro" sheetId="1" r:id="rId1"/>
    <sheet name="half-life explorer" sheetId="2" r:id="rId2"/>
    <sheet name="some other common items" sheetId="3" r:id="rId3"/>
  </sheets>
  <definedNames/>
  <calcPr fullCalcOnLoad="1"/>
</workbook>
</file>

<file path=xl/comments2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Click to adjust time scale.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Click to adjust time scale.
</t>
        </r>
      </text>
    </comment>
  </commentList>
</comments>
</file>

<file path=xl/sharedStrings.xml><?xml version="1.0" encoding="utf-8"?>
<sst xmlns="http://schemas.openxmlformats.org/spreadsheetml/2006/main" count="67" uniqueCount="51">
  <si>
    <t>time</t>
  </si>
  <si>
    <t>N</t>
  </si>
  <si>
    <t>time, t =</t>
  </si>
  <si>
    <t>N/2</t>
  </si>
  <si>
    <t>Sinex 2015</t>
  </si>
  <si>
    <t>at time, t</t>
  </si>
  <si>
    <t xml:space="preserve">N/2 = </t>
  </si>
  <si>
    <r>
      <t>number of nuclides, N</t>
    </r>
    <r>
      <rPr>
        <vertAlign val="sub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 =</t>
    </r>
  </si>
  <si>
    <t>Radioactive Decay and the Half-life Explorer</t>
  </si>
  <si>
    <t>the height of the light brown bar is</t>
  </si>
  <si>
    <t>the height of the dark brown bar is</t>
  </si>
  <si>
    <t>the number of nuclides at time, t</t>
  </si>
  <si>
    <t>The Half-life Explorer Bar Graph</t>
  </si>
  <si>
    <t>at time,</t>
  </si>
  <si>
    <r>
      <t xml:space="preserve"> t + t</t>
    </r>
    <r>
      <rPr>
        <vertAlign val="subscript"/>
        <sz val="12"/>
        <color indexed="8"/>
        <rFont val="Calibri"/>
        <family val="2"/>
      </rPr>
      <t>1/2</t>
    </r>
  </si>
  <si>
    <t>number of nuclides</t>
  </si>
  <si>
    <t>How does the half-life behave over time?</t>
  </si>
  <si>
    <r>
      <t>the number of nuclides at time, t + t</t>
    </r>
    <r>
      <rPr>
        <vertAlign val="subscript"/>
        <sz val="12"/>
        <color indexed="60"/>
        <rFont val="Calibri"/>
        <family val="2"/>
      </rPr>
      <t>1/2</t>
    </r>
  </si>
  <si>
    <r>
      <t>the width of the bar chart is the time of one half-life, t</t>
    </r>
    <r>
      <rPr>
        <vertAlign val="subscript"/>
        <sz val="12"/>
        <color indexed="60"/>
        <rFont val="Calibri"/>
        <family val="2"/>
      </rPr>
      <t>1/2</t>
    </r>
  </si>
  <si>
    <t xml:space="preserve">N = </t>
  </si>
  <si>
    <t xml:space="preserve">k = </t>
  </si>
  <si>
    <r>
      <t>half-life, t</t>
    </r>
    <r>
      <rPr>
        <vertAlign val="subscript"/>
        <sz val="12"/>
        <color indexed="8"/>
        <rFont val="Calibri"/>
        <family val="2"/>
      </rPr>
      <t>1/2</t>
    </r>
    <r>
      <rPr>
        <sz val="12"/>
        <color indexed="8"/>
        <rFont val="Calibri"/>
        <family val="2"/>
      </rPr>
      <t xml:space="preserve"> = </t>
    </r>
  </si>
  <si>
    <t>for the bar graph</t>
  </si>
  <si>
    <r>
      <t xml:space="preserve">Increase time to see how half-life behaves.  </t>
    </r>
    <r>
      <rPr>
        <b/>
        <sz val="12"/>
        <color indexed="12"/>
        <rFont val="Calibri"/>
        <family val="2"/>
      </rPr>
      <t xml:space="preserve"> ---&gt;</t>
    </r>
  </si>
  <si>
    <t>the bar graph is not a bar chart</t>
  </si>
  <si>
    <t>it is the series of points above</t>
  </si>
  <si>
    <t>on the scatter plot to form the</t>
  </si>
  <si>
    <t>rectangles</t>
  </si>
  <si>
    <t>Note:  The spin button on the time data allows you to adjust the time scale!</t>
  </si>
  <si>
    <t xml:space="preserve">idea from:  Half-life Gizmo : ExploreLearning - </t>
  </si>
  <si>
    <t>click here</t>
  </si>
  <si>
    <t>D</t>
  </si>
  <si>
    <t>P</t>
  </si>
  <si>
    <t>P/Po</t>
  </si>
  <si>
    <t>D/P</t>
  </si>
  <si>
    <t>parent</t>
  </si>
  <si>
    <t>daughter</t>
  </si>
  <si>
    <t>t</t>
  </si>
  <si>
    <t>Bar Graph - reactant &amp; product</t>
  </si>
  <si>
    <t>How some common ratios vary over time</t>
  </si>
  <si>
    <r>
      <t>P/P</t>
    </r>
    <r>
      <rPr>
        <b/>
        <vertAlign val="subscript"/>
        <sz val="12"/>
        <color indexed="53"/>
        <rFont val="Calibri"/>
        <family val="2"/>
      </rPr>
      <t>o</t>
    </r>
  </si>
  <si>
    <r>
      <rPr>
        <b/>
        <sz val="12"/>
        <color indexed="10"/>
        <rFont val="Calibri"/>
        <family val="2"/>
      </rPr>
      <t xml:space="preserve">P </t>
    </r>
    <r>
      <rPr>
        <b/>
        <sz val="12"/>
        <color indexed="8"/>
        <rFont val="Calibri"/>
        <family val="2"/>
      </rPr>
      <t xml:space="preserve"> ---&gt;  </t>
    </r>
    <r>
      <rPr>
        <b/>
        <sz val="12"/>
        <color indexed="12"/>
        <rFont val="Calibri"/>
        <family val="2"/>
      </rPr>
      <t>D</t>
    </r>
  </si>
  <si>
    <t>Radioactive Decay and Some Other Common Items</t>
  </si>
  <si>
    <t>Excelet</t>
  </si>
  <si>
    <t>Further Exploration of the Half-life of Radioisotopes</t>
  </si>
  <si>
    <t>Click on the tab to navigate!!!</t>
  </si>
  <si>
    <r>
      <t>initial parent nuclides, P</t>
    </r>
    <r>
      <rPr>
        <vertAlign val="sub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 =</t>
    </r>
  </si>
  <si>
    <t>Here we introduce the decay as</t>
  </si>
  <si>
    <t>The visualizations in this Excelet will allow you to</t>
  </si>
  <si>
    <r>
      <rPr>
        <sz val="16"/>
        <color indexed="10"/>
        <rFont val="Calibri"/>
        <family val="2"/>
      </rPr>
      <t xml:space="preserve">parent, P </t>
    </r>
    <r>
      <rPr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>---&gt;</t>
    </r>
    <r>
      <rPr>
        <sz val="16"/>
        <color indexed="8"/>
        <rFont val="Calibri"/>
        <family val="2"/>
      </rPr>
      <t xml:space="preserve">  </t>
    </r>
    <r>
      <rPr>
        <sz val="16"/>
        <color indexed="12"/>
        <rFont val="Calibri"/>
        <family val="2"/>
      </rPr>
      <t xml:space="preserve"> daughter, D</t>
    </r>
  </si>
  <si>
    <t>explore time as a variable.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</si>
</sst>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7"/>
      <name val="Comic Sans MS"/>
      <family val="4"/>
    </font>
    <font>
      <b/>
      <sz val="12"/>
      <color indexed="8"/>
      <name val="Calibri"/>
      <family val="2"/>
    </font>
    <font>
      <vertAlign val="subscript"/>
      <sz val="12"/>
      <color indexed="60"/>
      <name val="Calibri"/>
      <family val="2"/>
    </font>
    <font>
      <b/>
      <sz val="12"/>
      <color indexed="12"/>
      <name val="Calibri"/>
      <family val="2"/>
    </font>
    <font>
      <b/>
      <vertAlign val="subscript"/>
      <sz val="12"/>
      <color indexed="53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sz val="16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b/>
      <sz val="12"/>
      <color indexed="17"/>
      <name val="Calibri"/>
      <family val="2"/>
    </font>
    <font>
      <sz val="1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color indexed="53"/>
      <name val="Calibri"/>
      <family val="2"/>
    </font>
    <font>
      <sz val="14"/>
      <color indexed="8"/>
      <name val="Calibri"/>
      <family val="2"/>
    </font>
    <font>
      <b/>
      <sz val="16"/>
      <color indexed="14"/>
      <name val="Calibri"/>
      <family val="2"/>
    </font>
    <font>
      <b/>
      <sz val="12"/>
      <color indexed="57"/>
      <name val="Calibri"/>
      <family val="2"/>
    </font>
    <font>
      <sz val="14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vertAlign val="superscript"/>
      <sz val="16"/>
      <color indexed="10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9"/>
      <color indexed="63"/>
      <name val="Calibri"/>
      <family val="0"/>
    </font>
    <font>
      <b/>
      <vertAlign val="subscript"/>
      <sz val="10"/>
      <color indexed="63"/>
      <name val="Calibri"/>
      <family val="0"/>
    </font>
    <font>
      <b/>
      <sz val="14"/>
      <color indexed="53"/>
      <name val="Calibri"/>
      <family val="0"/>
    </font>
    <font>
      <b/>
      <vertAlign val="subscript"/>
      <sz val="14"/>
      <color indexed="53"/>
      <name val="Calibri"/>
      <family val="0"/>
    </font>
    <font>
      <b/>
      <sz val="14"/>
      <color indexed="17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00CC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2"/>
      <color rgb="FFFF0000"/>
      <name val="Calibri"/>
      <family val="2"/>
    </font>
    <font>
      <b/>
      <sz val="12"/>
      <color theme="5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rgb="FFCC0066"/>
      <name val="Calibri"/>
      <family val="2"/>
    </font>
    <font>
      <b/>
      <sz val="12"/>
      <color theme="9" tint="-0.24997000396251678"/>
      <name val="Calibri"/>
      <family val="2"/>
    </font>
    <font>
      <sz val="14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74" fillId="0" borderId="0" xfId="0" applyFont="1" applyAlignment="1">
      <alignment/>
    </xf>
    <xf numFmtId="1" fontId="74" fillId="0" borderId="0" xfId="0" applyNumberFormat="1" applyFont="1" applyAlignment="1">
      <alignment/>
    </xf>
    <xf numFmtId="0" fontId="74" fillId="0" borderId="0" xfId="0" applyFont="1" applyAlignment="1">
      <alignment horizontal="right"/>
    </xf>
    <xf numFmtId="0" fontId="74" fillId="33" borderId="0" xfId="0" applyFont="1" applyFill="1" applyAlignment="1">
      <alignment horizontal="center"/>
    </xf>
    <xf numFmtId="0" fontId="74" fillId="0" borderId="10" xfId="0" applyFont="1" applyBorder="1" applyAlignment="1">
      <alignment/>
    </xf>
    <xf numFmtId="1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52" applyFont="1" applyAlignment="1">
      <alignment/>
    </xf>
    <xf numFmtId="1" fontId="74" fillId="0" borderId="10" xfId="0" applyNumberFormat="1" applyFont="1" applyBorder="1" applyAlignment="1">
      <alignment horizontal="center"/>
    </xf>
    <xf numFmtId="1" fontId="74" fillId="34" borderId="0" xfId="0" applyNumberFormat="1" applyFont="1" applyFill="1" applyAlignment="1">
      <alignment horizontal="center"/>
    </xf>
    <xf numFmtId="0" fontId="74" fillId="0" borderId="0" xfId="0" applyFont="1" applyAlignment="1">
      <alignment vertical="center"/>
    </xf>
    <xf numFmtId="1" fontId="74" fillId="0" borderId="0" xfId="0" applyNumberFormat="1" applyFont="1" applyAlignment="1">
      <alignment vertical="center"/>
    </xf>
    <xf numFmtId="0" fontId="74" fillId="0" borderId="0" xfId="0" applyFont="1" applyAlignment="1">
      <alignment horizontal="right" vertical="center"/>
    </xf>
    <xf numFmtId="0" fontId="74" fillId="33" borderId="0" xfId="0" applyFont="1" applyFill="1" applyAlignment="1">
      <alignment horizontal="center" vertical="center"/>
    </xf>
    <xf numFmtId="164" fontId="74" fillId="34" borderId="0" xfId="0" applyNumberFormat="1" applyFont="1" applyFill="1" applyAlignment="1">
      <alignment horizontal="center" vertical="center"/>
    </xf>
    <xf numFmtId="1" fontId="74" fillId="34" borderId="0" xfId="0" applyNumberFormat="1" applyFont="1" applyFill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4" fillId="0" borderId="0" xfId="0" applyFont="1" applyFill="1" applyAlignment="1">
      <alignment horizontal="center"/>
    </xf>
    <xf numFmtId="0" fontId="74" fillId="3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0" fontId="81" fillId="0" borderId="10" xfId="0" applyFont="1" applyBorder="1" applyAlignment="1">
      <alignment/>
    </xf>
    <xf numFmtId="0" fontId="78" fillId="0" borderId="0" xfId="0" applyFont="1" applyAlignment="1">
      <alignment horizontal="left"/>
    </xf>
    <xf numFmtId="0" fontId="66" fillId="0" borderId="0" xfId="52" applyAlignment="1">
      <alignment horizontal="center"/>
    </xf>
    <xf numFmtId="0" fontId="74" fillId="0" borderId="0" xfId="0" applyFont="1" applyAlignment="1">
      <alignment horizontal="center" vertical="center"/>
    </xf>
    <xf numFmtId="0" fontId="74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horizontal="right"/>
    </xf>
    <xf numFmtId="1" fontId="74" fillId="0" borderId="0" xfId="0" applyNumberFormat="1" applyFont="1" applyFill="1" applyAlignment="1">
      <alignment horizontal="center"/>
    </xf>
    <xf numFmtId="164" fontId="74" fillId="0" borderId="0" xfId="0" applyNumberFormat="1" applyFont="1" applyAlignment="1">
      <alignment/>
    </xf>
    <xf numFmtId="0" fontId="78" fillId="0" borderId="0" xfId="0" applyFont="1" applyAlignment="1">
      <alignment vertical="center"/>
    </xf>
    <xf numFmtId="1" fontId="83" fillId="0" borderId="10" xfId="0" applyNumberFormat="1" applyFont="1" applyBorder="1" applyAlignment="1">
      <alignment horizontal="center"/>
    </xf>
    <xf numFmtId="1" fontId="83" fillId="34" borderId="0" xfId="0" applyNumberFormat="1" applyFont="1" applyFill="1" applyAlignment="1">
      <alignment horizontal="center"/>
    </xf>
    <xf numFmtId="1" fontId="83" fillId="0" borderId="0" xfId="0" applyNumberFormat="1" applyFont="1" applyAlignment="1">
      <alignment horizontal="center"/>
    </xf>
    <xf numFmtId="0" fontId="78" fillId="0" borderId="10" xfId="0" applyFont="1" applyBorder="1" applyAlignment="1">
      <alignment horizontal="center"/>
    </xf>
    <xf numFmtId="1" fontId="78" fillId="0" borderId="0" xfId="0" applyNumberFormat="1" applyFont="1" applyAlignment="1">
      <alignment horizontal="center"/>
    </xf>
    <xf numFmtId="164" fontId="74" fillId="34" borderId="0" xfId="0" applyNumberFormat="1" applyFont="1" applyFill="1" applyAlignment="1">
      <alignment horizontal="center"/>
    </xf>
    <xf numFmtId="0" fontId="84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1" fontId="85" fillId="0" borderId="0" xfId="0" applyNumberFormat="1" applyFont="1" applyFill="1" applyAlignment="1">
      <alignment horizontal="center" vertic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7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01675"/>
          <c:w val="0.94425"/>
          <c:h val="0.94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'half-life explorer'!$B$5</c:f>
              <c:strCache>
                <c:ptCount val="1"/>
                <c:pt idx="0">
                  <c:v>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'half-life explorer'!$A$6:$A$31</c:f>
              <c:numCache/>
            </c:numRef>
          </c:xVal>
          <c:yVal>
            <c:numRef>
              <c:f>'half-life explorer'!$B$6:$B$31</c:f>
              <c:numCache/>
            </c:numRef>
          </c:yVal>
          <c:smooth val="0"/>
        </c:ser>
        <c:ser>
          <c:idx val="2"/>
          <c:order val="1"/>
          <c:tx>
            <c:v>N/2-bar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33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'half-life explorer'!$H$10:$H$13</c:f>
              <c:numCache/>
            </c:numRef>
          </c:xVal>
          <c:yVal>
            <c:numRef>
              <c:f>'half-life explorer'!$I$10:$I$13</c:f>
              <c:numCache/>
            </c:numRef>
          </c:yVal>
          <c:smooth val="0"/>
        </c:ser>
        <c:ser>
          <c:idx val="1"/>
          <c:order val="2"/>
          <c:tx>
            <c:v>N-bar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'half-life explorer'!$F$10:$F$15</c:f>
              <c:numCache/>
            </c:numRef>
          </c:xVal>
          <c:yVal>
            <c:numRef>
              <c:f>'half-life explorer'!$G$10:$G$15</c:f>
              <c:numCache/>
            </c:numRef>
          </c:yVal>
          <c:smooth val="0"/>
        </c:ser>
        <c:axId val="47669970"/>
        <c:axId val="26376547"/>
      </c:scatterChart>
      <c:valAx>
        <c:axId val="47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376547"/>
        <c:crosses val="autoZero"/>
        <c:crossBetween val="midCat"/>
        <c:dispUnits/>
      </c:valAx>
      <c:valAx>
        <c:axId val="26376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699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99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225"/>
          <c:y val="0.01675"/>
          <c:w val="0.947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'some other common items'!$B$5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cat>
            <c:numRef>
              <c:f>'some other common items'!$A$6:$A$31</c:f>
              <c:numCache/>
            </c:numRef>
          </c:cat>
          <c:val>
            <c:numRef>
              <c:f>'some other common items'!$B$6:$B$31</c:f>
              <c:numCache/>
            </c:numRef>
          </c:val>
        </c:ser>
        <c:ser>
          <c:idx val="2"/>
          <c:order val="1"/>
          <c:tx>
            <c:v>N/2-bar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5A5A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'some other common items'!$H$10:$H$13</c:f>
              <c:numCache/>
            </c:numRef>
          </c:cat>
          <c:val>
            <c:numRef>
              <c:f>'some other common items'!$I$10:$I$13</c:f>
              <c:numCache/>
            </c:numRef>
          </c:val>
        </c:ser>
        <c:ser>
          <c:idx val="1"/>
          <c:order val="2"/>
          <c:tx>
            <c:v>N-bar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'some other common items'!$F$10:$F$15</c:f>
              <c:numCache/>
            </c:numRef>
          </c:cat>
          <c:val>
            <c:numRef>
              <c:f>'some other common items'!$G$10:$G$15</c:f>
              <c:numCache/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56125533"/>
        <c:crosses val="autoZero"/>
        <c:auto val="1"/>
        <c:lblOffset val="100"/>
        <c:tickLblSkip val="2"/>
        <c:tickMarkSkip val="4"/>
        <c:noMultiLvlLbl val="0"/>
      </c:catAx>
      <c:val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62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275"/>
          <c:y val="0.01825"/>
          <c:w val="0.9262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0000CC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noFill/>
              <a:ln w="12700">
                <a:solidFill>
                  <a:srgbClr val="FFFFFF"/>
                </a:solidFill>
              </a:ln>
            </c:spPr>
          </c:dPt>
          <c:cat>
            <c:strRef>
              <c:f>'some other common items'!$R$5:$T$5</c:f>
              <c:strCache/>
            </c:strRef>
          </c:cat>
          <c:val>
            <c:numRef>
              <c:f>'some other common items'!$R$6:$T$6</c:f>
              <c:numCache/>
            </c:numRef>
          </c:val>
        </c:ser>
        <c:overlap val="-27"/>
        <c:gapWidth val="219"/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67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P/P</a:t>
            </a:r>
            <a:r>
              <a:rPr lang="en-US" cap="none" sz="1400" b="1" i="0" u="none" baseline="-2500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7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exp"/>
            <c:dispEq val="0"/>
            <c:dispRSqr val="0"/>
          </c:trendline>
          <c:xVal>
            <c:numRef>
              <c:f>'some other common items'!$A$6:$A$31</c:f>
              <c:numCache/>
            </c:numRef>
          </c:xVal>
          <c:yVal>
            <c:numRef>
              <c:f>'some other common items'!$O$6:$O$31</c:f>
              <c:numCache/>
            </c:numRef>
          </c:yVal>
          <c:smooth val="0"/>
        </c:ser>
        <c:ser>
          <c:idx val="1"/>
          <c:order val="1"/>
          <c:tx>
            <c:v>tracer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'some other common items'!$R$12:$R$14</c:f>
              <c:numCache/>
            </c:numRef>
          </c:xVal>
          <c:yVal>
            <c:numRef>
              <c:f>'some other common items'!$S$12:$S$14</c:f>
              <c:numCache/>
            </c:numRef>
          </c:yVal>
          <c:smooth val="0"/>
        </c:ser>
        <c:axId val="46215472"/>
        <c:axId val="13286065"/>
      </c:scatterChart>
      <c:valAx>
        <c:axId val="46215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286065"/>
        <c:crosses val="autoZero"/>
        <c:crossBetween val="midCat"/>
        <c:dispUnits/>
      </c:valAx>
      <c:valAx>
        <c:axId val="1328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P/P</a:t>
                </a:r>
                <a:r>
                  <a:rPr lang="en-US" cap="none" sz="1000" b="1" i="0" u="none" baseline="-25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154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D/P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78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'some other common items'!$A$6:$A$31</c:f>
              <c:numCache/>
            </c:numRef>
          </c:xVal>
          <c:yVal>
            <c:numRef>
              <c:f>'some other common items'!$P$6:$P$31</c:f>
              <c:numCache/>
            </c:numRef>
          </c:yVal>
          <c:smooth val="1"/>
        </c:ser>
        <c:ser>
          <c:idx val="1"/>
          <c:order val="1"/>
          <c:tx>
            <c:v>tracer2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'some other common items'!$R$21:$R$23</c:f>
              <c:numCache/>
            </c:numRef>
          </c:xVal>
          <c:yVal>
            <c:numRef>
              <c:f>'some other common items'!$S$21:$S$23</c:f>
              <c:numCache/>
            </c:numRef>
          </c:yVal>
          <c:smooth val="0"/>
        </c:ser>
        <c:axId val="52465722"/>
        <c:axId val="2429451"/>
      </c:scatterChart>
      <c:valAx>
        <c:axId val="52465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9451"/>
        <c:crosses val="autoZero"/>
        <c:crossBetween val="midCat"/>
        <c:dispUnits/>
      </c:valAx>
      <c:valAx>
        <c:axId val="242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D/P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657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26</xdr:row>
      <xdr:rowOff>95250</xdr:rowOff>
    </xdr:from>
    <xdr:to>
      <xdr:col>3</xdr:col>
      <xdr:colOff>38100</xdr:colOff>
      <xdr:row>29</xdr:row>
      <xdr:rowOff>38100</xdr:rowOff>
    </xdr:to>
    <xdr:sp>
      <xdr:nvSpPr>
        <xdr:cNvPr id="1" name="Straight Arrow Connector 2"/>
        <xdr:cNvSpPr>
          <a:spLocks/>
        </xdr:cNvSpPr>
      </xdr:nvSpPr>
      <xdr:spPr>
        <a:xfrm>
          <a:off x="1866900" y="5457825"/>
          <a:ext cx="0" cy="514350"/>
        </a:xfrm>
        <a:prstGeom prst="straightConnector1">
          <a:avLst/>
        </a:prstGeom>
        <a:noFill/>
        <a:ln w="38100" cmpd="sng">
          <a:solidFill>
            <a:srgbClr val="ED7D31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</xdr:row>
      <xdr:rowOff>114300</xdr:rowOff>
    </xdr:from>
    <xdr:to>
      <xdr:col>12</xdr:col>
      <xdr:colOff>457200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400175" y="12858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0</xdr:colOff>
      <xdr:row>7</xdr:row>
      <xdr:rowOff>0</xdr:rowOff>
    </xdr:from>
    <xdr:to>
      <xdr:col>17</xdr:col>
      <xdr:colOff>447675</xdr:colOff>
      <xdr:row>26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1371600"/>
          <a:ext cx="16668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114300</xdr:rowOff>
    </xdr:from>
    <xdr:to>
      <xdr:col>12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800225" y="1285875"/>
        <a:ext cx="6086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561975</xdr:colOff>
      <xdr:row>11</xdr:row>
      <xdr:rowOff>66675</xdr:rowOff>
    </xdr:from>
    <xdr:to>
      <xdr:col>24</xdr:col>
      <xdr:colOff>114300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12753975" y="2238375"/>
        <a:ext cx="2019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3</xdr:row>
      <xdr:rowOff>180975</xdr:rowOff>
    </xdr:from>
    <xdr:to>
      <xdr:col>20</xdr:col>
      <xdr:colOff>428625</xdr:colOff>
      <xdr:row>17</xdr:row>
      <xdr:rowOff>133350</xdr:rowOff>
    </xdr:to>
    <xdr:graphicFrame>
      <xdr:nvGraphicFramePr>
        <xdr:cNvPr id="3" name="Chart 5"/>
        <xdr:cNvGraphicFramePr/>
      </xdr:nvGraphicFramePr>
      <xdr:xfrm>
        <a:off x="8048625" y="7620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123825</xdr:colOff>
      <xdr:row>17</xdr:row>
      <xdr:rowOff>114300</xdr:rowOff>
    </xdr:from>
    <xdr:to>
      <xdr:col>20</xdr:col>
      <xdr:colOff>428625</xdr:colOff>
      <xdr:row>31</xdr:row>
      <xdr:rowOff>57150</xdr:rowOff>
    </xdr:to>
    <xdr:graphicFrame>
      <xdr:nvGraphicFramePr>
        <xdr:cNvPr id="4" name="Chart 6"/>
        <xdr:cNvGraphicFramePr/>
      </xdr:nvGraphicFramePr>
      <xdr:xfrm>
        <a:off x="8048625" y="3486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s://www.explorelearning.com/index.cfm?method=cResource.dspDetail&amp;ResourceID=369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showGridLines="0" zoomScalePageLayoutView="0" workbookViewId="0" topLeftCell="A1">
      <selection activeCell="L34" sqref="L34"/>
    </sheetView>
  </sheetViews>
  <sheetFormatPr defaultColWidth="9.140625" defaultRowHeight="15"/>
  <cols>
    <col min="1" max="16384" width="9.140625" style="1" customWidth="1"/>
  </cols>
  <sheetData>
    <row r="1" ht="15.75">
      <c r="A1" s="53" t="s">
        <v>43</v>
      </c>
    </row>
    <row r="5" ht="21">
      <c r="G5" s="52" t="s">
        <v>44</v>
      </c>
    </row>
    <row r="7" ht="18.75">
      <c r="G7" s="55" t="s">
        <v>47</v>
      </c>
    </row>
    <row r="8" ht="18.75">
      <c r="G8" s="50"/>
    </row>
    <row r="9" ht="21">
      <c r="G9" s="51" t="s">
        <v>49</v>
      </c>
    </row>
    <row r="10" ht="18.75">
      <c r="G10" s="50"/>
    </row>
    <row r="11" ht="18.75">
      <c r="G11" s="55" t="s">
        <v>48</v>
      </c>
    </row>
    <row r="12" ht="18.75">
      <c r="G12" s="55" t="s">
        <v>50</v>
      </c>
    </row>
    <row r="26" ht="15.75">
      <c r="C26" s="54" t="s">
        <v>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33"/>
  <sheetViews>
    <sheetView showGridLines="0" zoomScalePageLayoutView="0" workbookViewId="0" topLeftCell="A1">
      <selection activeCell="K32" sqref="K32"/>
    </sheetView>
  </sheetViews>
  <sheetFormatPr defaultColWidth="9.140625" defaultRowHeight="15"/>
  <cols>
    <col min="1" max="1" width="9.140625" style="1" customWidth="1"/>
    <col min="2" max="2" width="9.140625" style="2" customWidth="1"/>
    <col min="3" max="10" width="9.140625" style="1" customWidth="1"/>
    <col min="11" max="16384" width="9.140625" style="1" customWidth="1"/>
  </cols>
  <sheetData>
    <row r="1" spans="1:12" ht="15.75">
      <c r="A1" s="17" t="s">
        <v>8</v>
      </c>
      <c r="L1" s="26" t="s">
        <v>22</v>
      </c>
    </row>
    <row r="2" ht="15" customHeight="1">
      <c r="L2" s="27" t="s">
        <v>15</v>
      </c>
    </row>
    <row r="3" spans="2:13" s="11" customFormat="1" ht="15" customHeight="1">
      <c r="B3" s="12"/>
      <c r="D3" s="13" t="s">
        <v>7</v>
      </c>
      <c r="E3" s="14">
        <v>1000</v>
      </c>
      <c r="G3" s="13" t="s">
        <v>21</v>
      </c>
      <c r="H3" s="14">
        <v>10</v>
      </c>
      <c r="I3" s="13" t="s">
        <v>20</v>
      </c>
      <c r="J3" s="15">
        <f>0.693/H3</f>
        <v>0.0693</v>
      </c>
      <c r="K3" s="13" t="s">
        <v>19</v>
      </c>
      <c r="L3" s="16">
        <f>$E$3*EXP(-$J$3*$J$5)</f>
        <v>1000</v>
      </c>
      <c r="M3" s="1" t="s">
        <v>5</v>
      </c>
    </row>
    <row r="4" spans="1:13" ht="15" customHeight="1">
      <c r="A4" s="18">
        <v>4</v>
      </c>
      <c r="K4" s="3" t="s">
        <v>6</v>
      </c>
      <c r="L4" s="10">
        <f>$E$3*EXP(-$J$3*$J$5)/2</f>
        <v>500</v>
      </c>
      <c r="M4" s="1" t="s">
        <v>13</v>
      </c>
    </row>
    <row r="5" spans="1:13" ht="15.75" customHeight="1">
      <c r="A5" s="5" t="s">
        <v>0</v>
      </c>
      <c r="B5" s="9" t="s">
        <v>1</v>
      </c>
      <c r="I5" s="1" t="s">
        <v>2</v>
      </c>
      <c r="J5" s="4">
        <v>0</v>
      </c>
      <c r="M5" s="7" t="s">
        <v>14</v>
      </c>
    </row>
    <row r="6" spans="1:16" ht="15.75">
      <c r="A6" s="7">
        <v>0</v>
      </c>
      <c r="B6" s="10">
        <f>$E$3*EXP(-(0.693/$H$3)*A6)</f>
        <v>1000</v>
      </c>
      <c r="D6" s="19" t="s">
        <v>23</v>
      </c>
      <c r="M6" s="22">
        <f>H3+J5</f>
        <v>10</v>
      </c>
      <c r="P6" s="20" t="s">
        <v>12</v>
      </c>
    </row>
    <row r="7" spans="1:2" ht="15.75">
      <c r="A7" s="7">
        <f>A6+$A$4</f>
        <v>4</v>
      </c>
      <c r="B7" s="6">
        <f aca="true" t="shared" si="0" ref="B7:B31">$E$3*EXP(-(0.693/$H$3)*A7)</f>
        <v>757.9029013711654</v>
      </c>
    </row>
    <row r="8" spans="1:2" ht="15.75">
      <c r="A8" s="7">
        <f aca="true" t="shared" si="1" ref="A8:A31">A7+$A$4</f>
        <v>8</v>
      </c>
      <c r="B8" s="6">
        <f t="shared" si="0"/>
        <v>574.4168079068306</v>
      </c>
    </row>
    <row r="9" spans="1:19" ht="15.75">
      <c r="A9" s="7">
        <f t="shared" si="1"/>
        <v>12</v>
      </c>
      <c r="B9" s="6">
        <f t="shared" si="0"/>
        <v>435.3521653089503</v>
      </c>
      <c r="F9" s="29"/>
      <c r="G9" s="29" t="s">
        <v>1</v>
      </c>
      <c r="H9" s="29"/>
      <c r="I9" s="29" t="s">
        <v>3</v>
      </c>
      <c r="J9" s="29"/>
      <c r="S9" s="25" t="s">
        <v>9</v>
      </c>
    </row>
    <row r="10" spans="1:19" ht="15.75">
      <c r="A10" s="7">
        <f t="shared" si="1"/>
        <v>16</v>
      </c>
      <c r="B10" s="6">
        <f t="shared" si="0"/>
        <v>329.95466920587273</v>
      </c>
      <c r="F10" s="25">
        <f>$J$5</f>
        <v>0</v>
      </c>
      <c r="G10" s="28">
        <v>0</v>
      </c>
      <c r="H10" s="25">
        <f>$J$5</f>
        <v>0</v>
      </c>
      <c r="I10" s="28">
        <v>0</v>
      </c>
      <c r="J10" s="25"/>
      <c r="S10" s="25" t="s">
        <v>11</v>
      </c>
    </row>
    <row r="11" spans="1:19" ht="15.75">
      <c r="A11" s="7">
        <f t="shared" si="1"/>
        <v>20</v>
      </c>
      <c r="B11" s="6">
        <f t="shared" si="0"/>
        <v>250.07360111209408</v>
      </c>
      <c r="F11" s="25">
        <f>$J$5</f>
        <v>0</v>
      </c>
      <c r="G11" s="28">
        <f>$E$3*EXP(-(0.693/$H$3)*F11)/2</f>
        <v>500</v>
      </c>
      <c r="H11" s="25">
        <f>$J$5</f>
        <v>0</v>
      </c>
      <c r="I11" s="28">
        <f>G11</f>
        <v>500</v>
      </c>
      <c r="J11" s="25"/>
      <c r="S11" s="25"/>
    </row>
    <row r="12" spans="1:19" ht="15.75">
      <c r="A12" s="7">
        <f t="shared" si="1"/>
        <v>24</v>
      </c>
      <c r="B12" s="6">
        <f t="shared" si="0"/>
        <v>189.53150783919162</v>
      </c>
      <c r="F12" s="25">
        <f>$J$5</f>
        <v>0</v>
      </c>
      <c r="G12" s="28">
        <f>$E$3*EXP(-(0.693/$H$3)*F12)</f>
        <v>1000</v>
      </c>
      <c r="H12" s="25">
        <f>$J$5+$H$3</f>
        <v>10</v>
      </c>
      <c r="I12" s="28">
        <f>I11</f>
        <v>500</v>
      </c>
      <c r="J12" s="25"/>
      <c r="S12" s="25"/>
    </row>
    <row r="13" spans="1:19" ht="15.75">
      <c r="A13" s="7">
        <f t="shared" si="1"/>
        <v>28</v>
      </c>
      <c r="B13" s="6">
        <f t="shared" si="0"/>
        <v>143.64647969257516</v>
      </c>
      <c r="F13" s="25">
        <f>$J$5+$H$3</f>
        <v>10</v>
      </c>
      <c r="G13" s="28">
        <f>$E$3*EXP(-(0.693/$H$3)*F13)*2</f>
        <v>1000.1471913915352</v>
      </c>
      <c r="H13" s="25">
        <f>$J$5+$H$3</f>
        <v>10</v>
      </c>
      <c r="I13" s="28">
        <v>0</v>
      </c>
      <c r="J13" s="25"/>
      <c r="S13" s="25"/>
    </row>
    <row r="14" spans="1:19" ht="15.75">
      <c r="A14" s="7">
        <f t="shared" si="1"/>
        <v>32</v>
      </c>
      <c r="B14" s="6">
        <f t="shared" si="0"/>
        <v>108.87008373075689</v>
      </c>
      <c r="F14" s="25">
        <f>$J$5+$H$3</f>
        <v>10</v>
      </c>
      <c r="G14" s="28">
        <f>$E$3*EXP(-(0.693/$H$3)*F14)</f>
        <v>500.0735956957676</v>
      </c>
      <c r="H14" s="25"/>
      <c r="I14" s="25"/>
      <c r="J14" s="25"/>
      <c r="S14" s="25"/>
    </row>
    <row r="15" spans="1:19" ht="15.75">
      <c r="A15" s="7">
        <f t="shared" si="1"/>
        <v>36</v>
      </c>
      <c r="B15" s="6">
        <f t="shared" si="0"/>
        <v>82.51295233206237</v>
      </c>
      <c r="F15" s="25">
        <f>$J$5+$H$3</f>
        <v>10</v>
      </c>
      <c r="G15" s="28">
        <v>0</v>
      </c>
      <c r="H15" s="25"/>
      <c r="I15" s="25"/>
      <c r="J15" s="25"/>
      <c r="S15" s="25"/>
    </row>
    <row r="16" spans="1:19" ht="15.75">
      <c r="A16" s="7">
        <f t="shared" si="1"/>
        <v>40</v>
      </c>
      <c r="B16" s="6">
        <f t="shared" si="0"/>
        <v>62.536805973170736</v>
      </c>
      <c r="F16" s="25"/>
      <c r="G16" s="25"/>
      <c r="H16" s="25"/>
      <c r="I16" s="25"/>
      <c r="J16" s="25"/>
      <c r="S16" s="25"/>
    </row>
    <row r="17" spans="1:19" ht="15.75">
      <c r="A17" s="7">
        <f t="shared" si="1"/>
        <v>44</v>
      </c>
      <c r="B17" s="6">
        <f t="shared" si="0"/>
        <v>47.396826689551744</v>
      </c>
      <c r="F17" s="25"/>
      <c r="G17" s="25" t="s">
        <v>24</v>
      </c>
      <c r="H17" s="25"/>
      <c r="I17" s="25"/>
      <c r="J17" s="25"/>
      <c r="S17" s="25" t="s">
        <v>10</v>
      </c>
    </row>
    <row r="18" spans="1:19" ht="15.75" customHeight="1">
      <c r="A18" s="7">
        <f t="shared" si="1"/>
        <v>48</v>
      </c>
      <c r="B18" s="6">
        <f t="shared" si="0"/>
        <v>35.92219246379756</v>
      </c>
      <c r="F18" s="25"/>
      <c r="G18" s="25" t="s">
        <v>25</v>
      </c>
      <c r="H18" s="25"/>
      <c r="I18" s="25"/>
      <c r="J18" s="25"/>
      <c r="S18" s="25" t="s">
        <v>17</v>
      </c>
    </row>
    <row r="19" spans="1:19" ht="15.75">
      <c r="A19" s="7">
        <f t="shared" si="1"/>
        <v>52</v>
      </c>
      <c r="B19" s="6">
        <f t="shared" si="0"/>
        <v>27.225533891925583</v>
      </c>
      <c r="F19" s="25"/>
      <c r="G19" s="25" t="s">
        <v>26</v>
      </c>
      <c r="H19" s="25"/>
      <c r="I19" s="25"/>
      <c r="J19" s="25"/>
      <c r="S19" s="25"/>
    </row>
    <row r="20" spans="1:10" ht="15.75">
      <c r="A20" s="7">
        <f t="shared" si="1"/>
        <v>56</v>
      </c>
      <c r="B20" s="6">
        <f t="shared" si="0"/>
        <v>20.634311128069406</v>
      </c>
      <c r="F20" s="25"/>
      <c r="G20" s="25" t="s">
        <v>27</v>
      </c>
      <c r="H20" s="25"/>
      <c r="I20" s="25"/>
      <c r="J20" s="25"/>
    </row>
    <row r="21" spans="1:10" ht="15.75">
      <c r="A21" s="7">
        <f t="shared" si="1"/>
        <v>60</v>
      </c>
      <c r="B21" s="6">
        <f t="shared" si="0"/>
        <v>15.638804271759119</v>
      </c>
      <c r="F21" s="25"/>
      <c r="G21" s="25"/>
      <c r="H21" s="25"/>
      <c r="I21" s="25"/>
      <c r="J21" s="25"/>
    </row>
    <row r="22" spans="1:10" ht="15.75">
      <c r="A22" s="7">
        <f t="shared" si="1"/>
        <v>64</v>
      </c>
      <c r="B22" s="6">
        <f t="shared" si="0"/>
        <v>11.852695131542017</v>
      </c>
      <c r="F22" s="25"/>
      <c r="G22" s="25"/>
      <c r="H22" s="25"/>
      <c r="I22" s="25"/>
      <c r="J22" s="25"/>
    </row>
    <row r="23" spans="1:2" ht="15.75">
      <c r="A23" s="7">
        <f t="shared" si="1"/>
        <v>68</v>
      </c>
      <c r="B23" s="6">
        <f t="shared" si="0"/>
        <v>8.983192029263586</v>
      </c>
    </row>
    <row r="24" spans="1:2" ht="15.75">
      <c r="A24" s="7">
        <f t="shared" si="1"/>
        <v>72</v>
      </c>
      <c r="B24" s="6">
        <f t="shared" si="0"/>
        <v>6.808387302553196</v>
      </c>
    </row>
    <row r="25" spans="1:2" ht="15.75">
      <c r="A25" s="7">
        <f t="shared" si="1"/>
        <v>76</v>
      </c>
      <c r="B25" s="6">
        <f t="shared" si="0"/>
        <v>5.160096490263672</v>
      </c>
    </row>
    <row r="26" spans="1:2" ht="15.75">
      <c r="A26" s="7">
        <f t="shared" si="1"/>
        <v>80</v>
      </c>
      <c r="B26" s="6">
        <f t="shared" si="0"/>
        <v>3.9108521013260025</v>
      </c>
    </row>
    <row r="27" spans="1:2" ht="15.75">
      <c r="A27" s="7">
        <f t="shared" si="1"/>
        <v>84</v>
      </c>
      <c r="B27" s="6">
        <f t="shared" si="0"/>
        <v>2.9640461544284977</v>
      </c>
    </row>
    <row r="28" spans="1:17" ht="15.75" customHeight="1">
      <c r="A28" s="7">
        <f t="shared" si="1"/>
        <v>88</v>
      </c>
      <c r="B28" s="6">
        <f t="shared" si="0"/>
        <v>2.2464591802394045</v>
      </c>
      <c r="Q28" s="25" t="s">
        <v>18</v>
      </c>
    </row>
    <row r="29" spans="1:2" ht="15.75">
      <c r="A29" s="7">
        <f t="shared" si="1"/>
        <v>92</v>
      </c>
      <c r="B29" s="6">
        <f t="shared" si="0"/>
        <v>1.702597930515334</v>
      </c>
    </row>
    <row r="30" spans="1:16" ht="15.75">
      <c r="A30" s="7">
        <f t="shared" si="1"/>
        <v>96</v>
      </c>
      <c r="B30" s="6">
        <f t="shared" si="0"/>
        <v>1.290403911406114</v>
      </c>
      <c r="P30" s="30" t="s">
        <v>28</v>
      </c>
    </row>
    <row r="31" spans="1:5" ht="15.75">
      <c r="A31" s="7">
        <f t="shared" si="1"/>
        <v>100</v>
      </c>
      <c r="B31" s="6">
        <f t="shared" si="0"/>
        <v>0.9780008683953946</v>
      </c>
      <c r="E31" s="24" t="s">
        <v>16</v>
      </c>
    </row>
    <row r="32" ht="15.75">
      <c r="J32" s="8" t="s">
        <v>4</v>
      </c>
    </row>
    <row r="33" spans="16:21" ht="15.75">
      <c r="P33" s="1" t="s">
        <v>29</v>
      </c>
      <c r="U33" s="31" t="s">
        <v>30</v>
      </c>
    </row>
  </sheetData>
  <sheetProtection/>
  <hyperlinks>
    <hyperlink ref="J32" r:id="rId1" display="Sinex 2015"/>
    <hyperlink ref="U33" r:id="rId2" display="click here"/>
  </hyperlinks>
  <printOptions/>
  <pageMargins left="0.7" right="0.7" top="0.75" bottom="0.75" header="0.3" footer="0.3"/>
  <pageSetup horizontalDpi="200" verticalDpi="2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W33"/>
  <sheetViews>
    <sheetView showGridLines="0" tabSelected="1" zoomScalePageLayoutView="0" workbookViewId="0" topLeftCell="A12">
      <selection activeCell="A1" sqref="A1:M34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9.140625" style="7" customWidth="1"/>
    <col min="4" max="21" width="9.140625" style="1" customWidth="1"/>
    <col min="22" max="22" width="9.57421875" style="1" bestFit="1" customWidth="1"/>
    <col min="23" max="16384" width="9.140625" style="1" customWidth="1"/>
  </cols>
  <sheetData>
    <row r="1" spans="1:13" ht="15.75">
      <c r="A1" s="20" t="s">
        <v>42</v>
      </c>
      <c r="K1" s="33"/>
      <c r="L1" s="34"/>
      <c r="M1" s="33"/>
    </row>
    <row r="2" spans="11:13" ht="15" customHeight="1">
      <c r="K2" s="33"/>
      <c r="L2" s="35"/>
      <c r="M2" s="33"/>
    </row>
    <row r="3" spans="2:16" s="11" customFormat="1" ht="15" customHeight="1">
      <c r="B3" s="12"/>
      <c r="C3" s="32"/>
      <c r="D3" s="13" t="s">
        <v>46</v>
      </c>
      <c r="E3" s="14">
        <v>5000</v>
      </c>
      <c r="G3" s="13" t="s">
        <v>21</v>
      </c>
      <c r="H3" s="14">
        <v>10</v>
      </c>
      <c r="I3" s="13" t="s">
        <v>20</v>
      </c>
      <c r="J3" s="15">
        <f>0.693/H3</f>
        <v>0.0693</v>
      </c>
      <c r="K3" s="36"/>
      <c r="L3" s="49" t="s">
        <v>41</v>
      </c>
      <c r="M3" s="33"/>
      <c r="P3" s="40" t="s">
        <v>39</v>
      </c>
    </row>
    <row r="4" spans="1:13" ht="15" customHeight="1">
      <c r="A4" s="18">
        <v>4</v>
      </c>
      <c r="K4" s="37"/>
      <c r="L4" s="38"/>
      <c r="M4" s="33"/>
    </row>
    <row r="5" spans="1:19" ht="15.75" customHeight="1">
      <c r="A5" s="5" t="s">
        <v>0</v>
      </c>
      <c r="B5" s="41" t="s">
        <v>32</v>
      </c>
      <c r="C5" s="44" t="s">
        <v>31</v>
      </c>
      <c r="I5" s="1" t="s">
        <v>2</v>
      </c>
      <c r="J5" s="4">
        <v>0</v>
      </c>
      <c r="K5" s="33"/>
      <c r="L5" s="33"/>
      <c r="M5" s="21"/>
      <c r="O5" s="1" t="s">
        <v>33</v>
      </c>
      <c r="P5" s="1" t="s">
        <v>34</v>
      </c>
      <c r="R5" s="1" t="s">
        <v>35</v>
      </c>
      <c r="S5" s="1" t="s">
        <v>36</v>
      </c>
    </row>
    <row r="6" spans="1:22" ht="15.75" customHeight="1">
      <c r="A6" s="7">
        <v>0</v>
      </c>
      <c r="B6" s="42">
        <f>$E$3*EXP(-(0.693/$H$3)*A6)</f>
        <v>5000</v>
      </c>
      <c r="C6" s="45">
        <f>$E$3-B6</f>
        <v>0</v>
      </c>
      <c r="D6" s="19" t="s">
        <v>23</v>
      </c>
      <c r="K6" s="33"/>
      <c r="L6" s="33"/>
      <c r="M6" s="21"/>
      <c r="O6" s="1">
        <f>B6/$E$3</f>
        <v>1</v>
      </c>
      <c r="P6" s="23">
        <f>C6/B6</f>
        <v>0</v>
      </c>
      <c r="R6" s="1">
        <f>$E$3*EXP(-J3*J5)</f>
        <v>5000</v>
      </c>
      <c r="S6" s="1">
        <f>E3-R6</f>
        <v>0</v>
      </c>
      <c r="T6" s="1">
        <f>R6+S6</f>
        <v>5000</v>
      </c>
      <c r="V6" s="47" t="s">
        <v>40</v>
      </c>
    </row>
    <row r="7" spans="1:22" ht="15.75">
      <c r="A7" s="7">
        <f>A6+$A$4</f>
        <v>4</v>
      </c>
      <c r="B7" s="43">
        <f aca="true" t="shared" si="0" ref="B7:B31">$E$3*EXP(-(0.693/$H$3)*A7)</f>
        <v>3789.514506855827</v>
      </c>
      <c r="C7" s="45">
        <f aca="true" t="shared" si="1" ref="C7:C31">$E$3-B7</f>
        <v>1210.4854931441728</v>
      </c>
      <c r="O7" s="1">
        <f aca="true" t="shared" si="2" ref="O7:O31">B7/$E$3</f>
        <v>0.7579029013711654</v>
      </c>
      <c r="P7" s="23">
        <f aca="true" t="shared" si="3" ref="P7:P30">C7/B7</f>
        <v>0.31943023069425236</v>
      </c>
      <c r="V7" s="46">
        <f>EXP(-J3*J5)</f>
        <v>1</v>
      </c>
    </row>
    <row r="8" spans="1:16" ht="15.75">
      <c r="A8" s="7">
        <f aca="true" t="shared" si="4" ref="A8:A31">A7+$A$4</f>
        <v>8</v>
      </c>
      <c r="B8" s="43">
        <f t="shared" si="0"/>
        <v>2872.084039534153</v>
      </c>
      <c r="C8" s="45">
        <f t="shared" si="1"/>
        <v>2127.915960465847</v>
      </c>
      <c r="O8" s="1">
        <f t="shared" si="2"/>
        <v>0.5744168079068306</v>
      </c>
      <c r="P8" s="23">
        <f t="shared" si="3"/>
        <v>0.7408961336698878</v>
      </c>
    </row>
    <row r="9" spans="1:19" ht="15.75">
      <c r="A9" s="7">
        <f t="shared" si="4"/>
        <v>12</v>
      </c>
      <c r="B9" s="43">
        <f t="shared" si="0"/>
        <v>2176.7608265447516</v>
      </c>
      <c r="C9" s="45">
        <f t="shared" si="1"/>
        <v>2823.2391734552484</v>
      </c>
      <c r="F9" s="29"/>
      <c r="G9" s="29" t="s">
        <v>1</v>
      </c>
      <c r="H9" s="29"/>
      <c r="I9" s="29" t="s">
        <v>3</v>
      </c>
      <c r="J9" s="29"/>
      <c r="O9" s="1">
        <f t="shared" si="2"/>
        <v>0.4353521653089503</v>
      </c>
      <c r="P9" s="23">
        <f t="shared" si="3"/>
        <v>1.296990987262792</v>
      </c>
      <c r="S9" s="25"/>
    </row>
    <row r="10" spans="1:19" ht="15.75">
      <c r="A10" s="7">
        <f t="shared" si="4"/>
        <v>16</v>
      </c>
      <c r="B10" s="43">
        <f t="shared" si="0"/>
        <v>1649.7733460293637</v>
      </c>
      <c r="C10" s="45">
        <f t="shared" si="1"/>
        <v>3350.226653970636</v>
      </c>
      <c r="F10" s="25">
        <f>$J$5</f>
        <v>0</v>
      </c>
      <c r="G10" s="28">
        <v>0</v>
      </c>
      <c r="H10" s="25">
        <f>$J$5</f>
        <v>0</v>
      </c>
      <c r="I10" s="28">
        <v>0</v>
      </c>
      <c r="J10" s="25"/>
      <c r="O10" s="1">
        <f t="shared" si="2"/>
        <v>0.32995466920587274</v>
      </c>
      <c r="P10" s="23">
        <f t="shared" si="3"/>
        <v>2.0307193482267634</v>
      </c>
      <c r="S10" s="25"/>
    </row>
    <row r="11" spans="1:23" ht="15.75">
      <c r="A11" s="7">
        <f t="shared" si="4"/>
        <v>20</v>
      </c>
      <c r="B11" s="43">
        <f t="shared" si="0"/>
        <v>1250.3680055604705</v>
      </c>
      <c r="C11" s="45">
        <f t="shared" si="1"/>
        <v>3749.6319944395295</v>
      </c>
      <c r="F11" s="25">
        <f>$J$5</f>
        <v>0</v>
      </c>
      <c r="G11" s="28">
        <f>$E$3*EXP(-(0.693/$H$3)*F11)/2</f>
        <v>2500</v>
      </c>
      <c r="H11" s="25">
        <f>$J$5</f>
        <v>0</v>
      </c>
      <c r="I11" s="28">
        <f>G11</f>
        <v>2500</v>
      </c>
      <c r="J11" s="25"/>
      <c r="O11" s="1">
        <f t="shared" si="2"/>
        <v>0.2500736011120941</v>
      </c>
      <c r="P11" s="23">
        <f t="shared" si="3"/>
        <v>2.9988227288003726</v>
      </c>
      <c r="R11" s="1" t="s">
        <v>37</v>
      </c>
      <c r="S11" s="25" t="s">
        <v>33</v>
      </c>
      <c r="V11" s="25"/>
      <c r="W11" s="26" t="s">
        <v>38</v>
      </c>
    </row>
    <row r="12" spans="1:19" ht="15.75">
      <c r="A12" s="7">
        <f t="shared" si="4"/>
        <v>24</v>
      </c>
      <c r="B12" s="43">
        <f t="shared" si="0"/>
        <v>947.6575391959581</v>
      </c>
      <c r="C12" s="45">
        <f t="shared" si="1"/>
        <v>4052.342460804042</v>
      </c>
      <c r="F12" s="25">
        <f>$J$5</f>
        <v>0</v>
      </c>
      <c r="G12" s="28">
        <f>$E$3*EXP(-(0.693/$H$3)*F12)</f>
        <v>5000</v>
      </c>
      <c r="H12" s="25">
        <f>$J$5+$H$3</f>
        <v>10</v>
      </c>
      <c r="I12" s="28">
        <f>I11</f>
        <v>2500</v>
      </c>
      <c r="J12" s="25"/>
      <c r="O12" s="1">
        <f t="shared" si="2"/>
        <v>0.18953150783919162</v>
      </c>
      <c r="P12" s="23">
        <f t="shared" si="3"/>
        <v>4.276167595566496</v>
      </c>
      <c r="R12" s="1">
        <f>J5</f>
        <v>0</v>
      </c>
      <c r="S12" s="25">
        <v>0</v>
      </c>
    </row>
    <row r="13" spans="1:19" ht="15.75">
      <c r="A13" s="7">
        <f t="shared" si="4"/>
        <v>28</v>
      </c>
      <c r="B13" s="43">
        <f t="shared" si="0"/>
        <v>718.2323984628758</v>
      </c>
      <c r="C13" s="45">
        <f t="shared" si="1"/>
        <v>4281.767601537124</v>
      </c>
      <c r="F13" s="25">
        <f>$J$5+$H$3</f>
        <v>10</v>
      </c>
      <c r="G13" s="28">
        <f>$E$3*EXP(-(0.693/$H$3)*F13)*2</f>
        <v>5000.735956957676</v>
      </c>
      <c r="H13" s="25">
        <f>$J$5+$H$3</f>
        <v>10</v>
      </c>
      <c r="I13" s="28">
        <v>0</v>
      </c>
      <c r="J13" s="25"/>
      <c r="O13" s="1">
        <f t="shared" si="2"/>
        <v>0.14364647969257516</v>
      </c>
      <c r="P13" s="23">
        <f t="shared" si="3"/>
        <v>5.961535027799838</v>
      </c>
      <c r="R13" s="1">
        <f>J5</f>
        <v>0</v>
      </c>
      <c r="S13" s="25">
        <v>0.5</v>
      </c>
    </row>
    <row r="14" spans="1:19" ht="15.75">
      <c r="A14" s="7">
        <f t="shared" si="4"/>
        <v>32</v>
      </c>
      <c r="B14" s="43">
        <f t="shared" si="0"/>
        <v>544.3504186537845</v>
      </c>
      <c r="C14" s="45">
        <f t="shared" si="1"/>
        <v>4455.649581346215</v>
      </c>
      <c r="F14" s="25">
        <f>$J$5+$H$3</f>
        <v>10</v>
      </c>
      <c r="G14" s="28">
        <f>$E$3*EXP(-(0.693/$H$3)*F14)</f>
        <v>2500.367978478838</v>
      </c>
      <c r="H14" s="25"/>
      <c r="I14" s="25"/>
      <c r="J14" s="25"/>
      <c r="O14" s="1">
        <f t="shared" si="2"/>
        <v>0.10887008373075689</v>
      </c>
      <c r="P14" s="23">
        <f t="shared" si="3"/>
        <v>8.185259767716058</v>
      </c>
      <c r="R14" s="1">
        <f>J5</f>
        <v>0</v>
      </c>
      <c r="S14" s="25">
        <v>1</v>
      </c>
    </row>
    <row r="15" spans="1:19" ht="15.75">
      <c r="A15" s="7">
        <f t="shared" si="4"/>
        <v>36</v>
      </c>
      <c r="B15" s="43">
        <f t="shared" si="0"/>
        <v>412.56476166031183</v>
      </c>
      <c r="C15" s="45">
        <f t="shared" si="1"/>
        <v>4587.435238339688</v>
      </c>
      <c r="F15" s="25">
        <f>$J$5+$H$3</f>
        <v>10</v>
      </c>
      <c r="G15" s="28">
        <v>0</v>
      </c>
      <c r="H15" s="25"/>
      <c r="I15" s="25"/>
      <c r="J15" s="25"/>
      <c r="O15" s="1">
        <f t="shared" si="2"/>
        <v>0.08251295233206236</v>
      </c>
      <c r="P15" s="23">
        <f t="shared" si="3"/>
        <v>11.119309414304235</v>
      </c>
      <c r="S15" s="25"/>
    </row>
    <row r="16" spans="1:19" ht="15.75">
      <c r="A16" s="7">
        <f t="shared" si="4"/>
        <v>40</v>
      </c>
      <c r="B16" s="43">
        <f t="shared" si="0"/>
        <v>312.6840298658537</v>
      </c>
      <c r="C16" s="45">
        <f t="shared" si="1"/>
        <v>4687.3159701341465</v>
      </c>
      <c r="F16" s="25"/>
      <c r="G16" s="25"/>
      <c r="H16" s="25"/>
      <c r="I16" s="25"/>
      <c r="J16" s="25"/>
      <c r="O16" s="1">
        <f t="shared" si="2"/>
        <v>0.06253680597317074</v>
      </c>
      <c r="P16" s="23">
        <f t="shared" si="3"/>
        <v>14.990583216370462</v>
      </c>
      <c r="S16" s="25"/>
    </row>
    <row r="17" spans="1:19" ht="15.75">
      <c r="A17" s="7">
        <f t="shared" si="4"/>
        <v>44</v>
      </c>
      <c r="B17" s="43">
        <f t="shared" si="0"/>
        <v>236.98413344775872</v>
      </c>
      <c r="C17" s="45">
        <f t="shared" si="1"/>
        <v>4763.015866552241</v>
      </c>
      <c r="F17" s="25"/>
      <c r="G17" s="25" t="s">
        <v>24</v>
      </c>
      <c r="H17" s="25"/>
      <c r="I17" s="25"/>
      <c r="J17" s="25"/>
      <c r="O17" s="1">
        <f t="shared" si="2"/>
        <v>0.047396826689551745</v>
      </c>
      <c r="P17" s="23">
        <f t="shared" si="3"/>
        <v>20.09845890211131</v>
      </c>
      <c r="S17" s="25"/>
    </row>
    <row r="18" spans="1:19" ht="15.75" customHeight="1">
      <c r="A18" s="7">
        <f t="shared" si="4"/>
        <v>48</v>
      </c>
      <c r="B18" s="43">
        <f t="shared" si="0"/>
        <v>179.61096231898776</v>
      </c>
      <c r="C18" s="45">
        <f t="shared" si="1"/>
        <v>4820.389037681012</v>
      </c>
      <c r="F18" s="25"/>
      <c r="G18" s="25" t="s">
        <v>25</v>
      </c>
      <c r="H18" s="25"/>
      <c r="I18" s="25"/>
      <c r="J18" s="25"/>
      <c r="O18" s="1">
        <f t="shared" si="2"/>
        <v>0.035922192463797555</v>
      </c>
      <c r="P18" s="23">
        <f t="shared" si="3"/>
        <v>26.837944496505934</v>
      </c>
      <c r="S18" s="25"/>
    </row>
    <row r="19" spans="1:19" ht="15.75">
      <c r="A19" s="7">
        <f t="shared" si="4"/>
        <v>52</v>
      </c>
      <c r="B19" s="43">
        <f t="shared" si="0"/>
        <v>136.1276694596279</v>
      </c>
      <c r="C19" s="45">
        <f t="shared" si="1"/>
        <v>4863.872330540372</v>
      </c>
      <c r="F19" s="25"/>
      <c r="G19" s="25" t="s">
        <v>26</v>
      </c>
      <c r="H19" s="25"/>
      <c r="I19" s="25"/>
      <c r="J19" s="25"/>
      <c r="O19" s="1">
        <f t="shared" si="2"/>
        <v>0.027225533891925578</v>
      </c>
      <c r="P19" s="23">
        <f t="shared" si="3"/>
        <v>35.730225529078616</v>
      </c>
      <c r="S19" s="25"/>
    </row>
    <row r="20" spans="1:18" ht="15.75">
      <c r="A20" s="7">
        <f t="shared" si="4"/>
        <v>56</v>
      </c>
      <c r="B20" s="43">
        <f t="shared" si="0"/>
        <v>103.17155564034702</v>
      </c>
      <c r="C20" s="45">
        <f t="shared" si="1"/>
        <v>4896.828444359653</v>
      </c>
      <c r="F20" s="25"/>
      <c r="G20" s="25" t="s">
        <v>27</v>
      </c>
      <c r="H20" s="25"/>
      <c r="I20" s="25"/>
      <c r="J20" s="25"/>
      <c r="O20" s="1">
        <f t="shared" si="2"/>
        <v>0.020634311128069405</v>
      </c>
      <c r="P20" s="23">
        <f t="shared" si="3"/>
        <v>47.462969943284094</v>
      </c>
      <c r="R20" s="1" t="s">
        <v>37</v>
      </c>
    </row>
    <row r="21" spans="1:19" ht="15.75">
      <c r="A21" s="7">
        <f t="shared" si="4"/>
        <v>60</v>
      </c>
      <c r="B21" s="43">
        <f t="shared" si="0"/>
        <v>78.1940213587956</v>
      </c>
      <c r="C21" s="45">
        <f t="shared" si="1"/>
        <v>4921.805978641204</v>
      </c>
      <c r="F21" s="25"/>
      <c r="G21" s="25"/>
      <c r="H21" s="25"/>
      <c r="I21" s="25"/>
      <c r="J21" s="25"/>
      <c r="O21" s="1">
        <f t="shared" si="2"/>
        <v>0.015638804271759118</v>
      </c>
      <c r="P21" s="23">
        <f t="shared" si="3"/>
        <v>62.943507612395976</v>
      </c>
      <c r="R21" s="39">
        <f>J5</f>
        <v>0</v>
      </c>
      <c r="S21" s="1">
        <v>0</v>
      </c>
    </row>
    <row r="22" spans="1:19" ht="15.75">
      <c r="A22" s="7">
        <f t="shared" si="4"/>
        <v>64</v>
      </c>
      <c r="B22" s="43">
        <f t="shared" si="0"/>
        <v>59.26347565771008</v>
      </c>
      <c r="C22" s="45">
        <f t="shared" si="1"/>
        <v>4940.73652434229</v>
      </c>
      <c r="F22" s="25"/>
      <c r="G22" s="25"/>
      <c r="H22" s="25"/>
      <c r="I22" s="25"/>
      <c r="J22" s="25"/>
      <c r="O22" s="1">
        <f t="shared" si="2"/>
        <v>0.011852695131542017</v>
      </c>
      <c r="P22" s="23">
        <f t="shared" si="3"/>
        <v>83.36899700042328</v>
      </c>
      <c r="R22" s="39">
        <f>J5</f>
        <v>0</v>
      </c>
      <c r="S22" s="1">
        <f>P28</f>
        <v>444.14496804408003</v>
      </c>
    </row>
    <row r="23" spans="1:19" ht="15.75">
      <c r="A23" s="7">
        <f t="shared" si="4"/>
        <v>68</v>
      </c>
      <c r="B23" s="43">
        <f t="shared" si="0"/>
        <v>44.91596014631793</v>
      </c>
      <c r="C23" s="45">
        <f t="shared" si="1"/>
        <v>4955.084039853682</v>
      </c>
      <c r="O23" s="1">
        <f t="shared" si="2"/>
        <v>0.008983192029263586</v>
      </c>
      <c r="P23" s="23">
        <f t="shared" si="3"/>
        <v>110.31900517571113</v>
      </c>
      <c r="R23" s="1">
        <f>J5</f>
        <v>0</v>
      </c>
      <c r="S23" s="1">
        <f>P31</f>
        <v>1021.493979622635</v>
      </c>
    </row>
    <row r="24" spans="1:16" ht="15.75">
      <c r="A24" s="7">
        <f t="shared" si="4"/>
        <v>72</v>
      </c>
      <c r="B24" s="43">
        <f t="shared" si="0"/>
        <v>34.04193651276598</v>
      </c>
      <c r="C24" s="45">
        <f t="shared" si="1"/>
        <v>4965.958063487234</v>
      </c>
      <c r="O24" s="1">
        <f t="shared" si="2"/>
        <v>0.006808387302553196</v>
      </c>
      <c r="P24" s="23">
        <f t="shared" si="3"/>
        <v>145.87766067964324</v>
      </c>
    </row>
    <row r="25" spans="1:16" ht="15.75">
      <c r="A25" s="7">
        <f t="shared" si="4"/>
        <v>76</v>
      </c>
      <c r="B25" s="43">
        <f t="shared" si="0"/>
        <v>25.80048245131836</v>
      </c>
      <c r="C25" s="45">
        <f t="shared" si="1"/>
        <v>4974.199517548682</v>
      </c>
      <c r="O25" s="1">
        <f t="shared" si="2"/>
        <v>0.005160096490263672</v>
      </c>
      <c r="P25" s="23">
        <f t="shared" si="3"/>
        <v>192.79482571437376</v>
      </c>
    </row>
    <row r="26" spans="1:16" ht="15.75">
      <c r="A26" s="7">
        <f t="shared" si="4"/>
        <v>80</v>
      </c>
      <c r="B26" s="43">
        <f t="shared" si="0"/>
        <v>19.554260506630012</v>
      </c>
      <c r="C26" s="45">
        <f t="shared" si="1"/>
        <v>4980.44573949337</v>
      </c>
      <c r="O26" s="1">
        <f t="shared" si="2"/>
        <v>0.0039108521013260025</v>
      </c>
      <c r="P26" s="23">
        <f t="shared" si="3"/>
        <v>254.69875159966873</v>
      </c>
    </row>
    <row r="27" spans="1:23" ht="15.75">
      <c r="A27" s="7">
        <f t="shared" si="4"/>
        <v>84</v>
      </c>
      <c r="B27" s="43">
        <f t="shared" si="0"/>
        <v>14.820230772142489</v>
      </c>
      <c r="C27" s="45">
        <f t="shared" si="1"/>
        <v>4985.179769227858</v>
      </c>
      <c r="O27" s="1">
        <f t="shared" si="2"/>
        <v>0.002964046154428498</v>
      </c>
      <c r="P27" s="23">
        <f t="shared" si="3"/>
        <v>336.3766628113831</v>
      </c>
      <c r="W27" s="1" t="str">
        <f>IF(H3=J5,"P = D"," ")</f>
        <v> </v>
      </c>
    </row>
    <row r="28" spans="1:17" ht="15.75" customHeight="1">
      <c r="A28" s="7">
        <f t="shared" si="4"/>
        <v>88</v>
      </c>
      <c r="B28" s="43">
        <f t="shared" si="0"/>
        <v>11.232295901197023</v>
      </c>
      <c r="C28" s="45">
        <f t="shared" si="1"/>
        <v>4988.767704098803</v>
      </c>
      <c r="O28" s="1">
        <f t="shared" si="2"/>
        <v>0.0022464591802394047</v>
      </c>
      <c r="P28" s="23">
        <f t="shared" si="3"/>
        <v>444.14496804408003</v>
      </c>
      <c r="Q28" s="25"/>
    </row>
    <row r="29" spans="1:22" ht="15.75">
      <c r="A29" s="7">
        <f t="shared" si="4"/>
        <v>92</v>
      </c>
      <c r="B29" s="43">
        <f t="shared" si="0"/>
        <v>8.51298965257667</v>
      </c>
      <c r="C29" s="45">
        <f t="shared" si="1"/>
        <v>4991.487010347423</v>
      </c>
      <c r="O29" s="1">
        <f t="shared" si="2"/>
        <v>0.0017025979305153338</v>
      </c>
      <c r="P29" s="23">
        <f t="shared" si="3"/>
        <v>586.3377278787864</v>
      </c>
      <c r="V29" s="48" t="s">
        <v>34</v>
      </c>
    </row>
    <row r="30" spans="1:22" ht="15.75">
      <c r="A30" s="7">
        <f t="shared" si="4"/>
        <v>96</v>
      </c>
      <c r="B30" s="43">
        <f t="shared" si="0"/>
        <v>6.45201955703057</v>
      </c>
      <c r="C30" s="45">
        <f t="shared" si="1"/>
        <v>4993.54798044297</v>
      </c>
      <c r="O30" s="1">
        <f t="shared" si="2"/>
        <v>0.001290403911406114</v>
      </c>
      <c r="P30" s="23">
        <f t="shared" si="3"/>
        <v>773.9511537905448</v>
      </c>
      <c r="V30" s="46">
        <f>EXP(J3*J5)-1</f>
        <v>0</v>
      </c>
    </row>
    <row r="31" spans="1:16" ht="15.75">
      <c r="A31" s="7">
        <f t="shared" si="4"/>
        <v>100</v>
      </c>
      <c r="B31" s="43">
        <f t="shared" si="0"/>
        <v>4.890004341976973</v>
      </c>
      <c r="C31" s="45">
        <f t="shared" si="1"/>
        <v>4995.109995658023</v>
      </c>
      <c r="E31" s="24"/>
      <c r="O31" s="1">
        <f t="shared" si="2"/>
        <v>0.0009780008683953946</v>
      </c>
      <c r="P31" s="23">
        <f>C31/B31</f>
        <v>1021.493979622635</v>
      </c>
    </row>
    <row r="32" spans="3:10" ht="15.75">
      <c r="C32" s="6"/>
      <c r="J32" s="8" t="s">
        <v>4</v>
      </c>
    </row>
    <row r="33" ht="15.75">
      <c r="U33" s="31"/>
    </row>
  </sheetData>
  <sheetProtection/>
  <hyperlinks>
    <hyperlink ref="J32" r:id="rId1" display="Sinex 2015"/>
  </hyperlinks>
  <printOptions/>
  <pageMargins left="0.7" right="0.7" top="0.75" bottom="0.75" header="0.3" footer="0.3"/>
  <pageSetup horizontalDpi="200" verticalDpi="2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USER</cp:lastModifiedBy>
  <cp:lastPrinted>2015-10-31T14:20:02Z</cp:lastPrinted>
  <dcterms:created xsi:type="dcterms:W3CDTF">2015-10-13T17:26:27Z</dcterms:created>
  <dcterms:modified xsi:type="dcterms:W3CDTF">2018-05-12T03:52:30Z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