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bin" ContentType="application/vnd.openxmlformats-officedocument.spreadsheetml.printerSettings"/>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71" yWindow="255" windowWidth="15480" windowHeight="9600" tabRatio="872" activeTab="0"/>
  </bookViews>
  <sheets>
    <sheet name="Assessment Summary" sheetId="1" r:id="rId1"/>
    <sheet name="Deliverable 1" sheetId="2" r:id="rId2"/>
    <sheet name="Deliverable 2" sheetId="3" r:id="rId3"/>
    <sheet name="Deliverable 3" sheetId="4" r:id="rId4"/>
    <sheet name="Deliverable 4" sheetId="5" r:id="rId5"/>
    <sheet name="Deliverable 5" sheetId="6" r:id="rId6"/>
    <sheet name="Deliverable 6" sheetId="7" r:id="rId7"/>
    <sheet name="Deliverable 7" sheetId="8" r:id="rId8"/>
    <sheet name="Deliverable 8" sheetId="9" r:id="rId9"/>
    <sheet name="Read Me" sheetId="10" r:id="rId10"/>
  </sheets>
  <externalReferences>
    <externalReference r:id="rId13"/>
  </externalReferences>
  <definedNames>
    <definedName name="_xlnm.Print_Area" localSheetId="2">'Deliverable 2'!$A$1:$L$28</definedName>
  </definedNames>
  <calcPr fullCalcOnLoad="1"/>
</workbook>
</file>

<file path=xl/sharedStrings.xml><?xml version="1.0" encoding="utf-8"?>
<sst xmlns="http://schemas.openxmlformats.org/spreadsheetml/2006/main" count="486" uniqueCount="132">
  <si>
    <t xml:space="preserve">Scope </t>
  </si>
  <si>
    <t xml:space="preserve">Accuracy </t>
  </si>
  <si>
    <t xml:space="preserve">Relevancy </t>
  </si>
  <si>
    <t xml:space="preserve">Relevant security related information </t>
  </si>
  <si>
    <t xml:space="preserve">Defined boundaries of subject </t>
  </si>
  <si>
    <t xml:space="preserve">Not too broad and not too narrow </t>
  </si>
  <si>
    <t xml:space="preserve">Consistent with Modernization objectives and initiatives </t>
  </si>
  <si>
    <t xml:space="preserve">Demonstrates dependencies, interactions, and synergies </t>
  </si>
  <si>
    <t xml:space="preserve">Consistent with other documentation </t>
  </si>
  <si>
    <t>Format</t>
  </si>
  <si>
    <t>Grammar and Punctuation</t>
  </si>
  <si>
    <t>Word Choice</t>
  </si>
  <si>
    <t>Use of diagrams, figures, and tables to clarify concepts</t>
  </si>
  <si>
    <t xml:space="preserve">Unacceptable </t>
  </si>
  <si>
    <t xml:space="preserve">Total </t>
  </si>
  <si>
    <t xml:space="preserve">Accurate technical content </t>
  </si>
  <si>
    <t xml:space="preserve">Integration </t>
  </si>
  <si>
    <t xml:space="preserve">Readability </t>
  </si>
  <si>
    <t>Weights</t>
  </si>
  <si>
    <t>Number of Reviewers</t>
  </si>
  <si>
    <t xml:space="preserve">Adjusted Total </t>
  </si>
  <si>
    <t xml:space="preserve">Quality of figures in support of technical content </t>
  </si>
  <si>
    <t>N/A*</t>
  </si>
  <si>
    <t>Adj'd</t>
  </si>
  <si>
    <t>* Factor is not applicable if an "X" is entered. Standard weight is adjusted to account for factors that are not applicable.</t>
  </si>
  <si>
    <t>Std</t>
  </si>
  <si>
    <t>Assessment by Factor</t>
  </si>
  <si>
    <t>Factor</t>
  </si>
  <si>
    <t>Requires Minor Rework</t>
  </si>
  <si>
    <t>Requires Major Rework</t>
  </si>
  <si>
    <t xml:space="preserve">Meets or Exceeds Expectations </t>
  </si>
  <si>
    <t/>
  </si>
  <si>
    <t>Assessment Ranges</t>
  </si>
  <si>
    <t>Requires Minor Rework 
66% - 89%</t>
  </si>
  <si>
    <t xml:space="preserve">
Requires Major Rework
36% - 65%</t>
  </si>
  <si>
    <t>Unacceptable 
0% - 35%</t>
  </si>
  <si>
    <t>Meets or Exceeds Expectations
90% -100%</t>
  </si>
  <si>
    <t>To Copy Page into PowerPoint</t>
  </si>
  <si>
    <t>While in Excel:</t>
  </si>
  <si>
    <t>Unprotect the page</t>
  </si>
  <si>
    <t>Highlight the area to go into PowerPoint</t>
  </si>
  <si>
    <t>Copy</t>
  </si>
  <si>
    <t>In PowerPoint - on slide page:</t>
  </si>
  <si>
    <t>Home Tab - Open Paste and select Paste Special</t>
  </si>
  <si>
    <t>Choose Bitmap from the list and click OK</t>
  </si>
  <si>
    <t>Size the Graphic:</t>
  </si>
  <si>
    <t>Right click on graphic</t>
  </si>
  <si>
    <t>Choose Size and Position</t>
  </si>
  <si>
    <t>Uncheck "Lock Aspect Ratio"</t>
  </si>
  <si>
    <t>Set Height to 64% and Width to 78%</t>
  </si>
  <si>
    <t>Close</t>
  </si>
  <si>
    <t>To Set Print Area for Charts</t>
  </si>
  <si>
    <t>Go to Print then Print Preview</t>
  </si>
  <si>
    <t>Open Page Setup</t>
  </si>
  <si>
    <t>Set Orientation to Landscape</t>
  </si>
  <si>
    <t>Set Scaling to "Fit to 1 Page"</t>
  </si>
  <si>
    <t>To set the Print Area</t>
  </si>
  <si>
    <t>Go to Page Layout Ribbon</t>
  </si>
  <si>
    <t>Highlight area to print</t>
  </si>
  <si>
    <t>Open Print Area</t>
  </si>
  <si>
    <t>Choose Set Print Area</t>
  </si>
  <si>
    <t>To change the Assessment Criteria</t>
  </si>
  <si>
    <t>Unprotect the sheet - see above</t>
  </si>
  <si>
    <t>Insert or add the row in the desired category</t>
  </si>
  <si>
    <t>Adjust the Standard Weights</t>
  </si>
  <si>
    <t>Copy the formula from another "Wgt" entry into the "Wgt" cell for a new entry</t>
  </si>
  <si>
    <t>Adjust the formulas on the summary criteria's line for each criteria range (e.g. "Unacceptable") to either add the score for the new detail criteria or remove the deleted criteria's score</t>
  </si>
  <si>
    <t xml:space="preserve">Note:  these cells are using a white font so that the results don't show and confuse the user.  </t>
  </si>
  <si>
    <t>Example:  If adding a criteria under "Accurate technical content", adjust the formulas on that summary row.</t>
  </si>
  <si>
    <t xml:space="preserve">Formula looks like:  </t>
  </si>
  <si>
    <t>($E8*F8+ $E9*F9 + $E10*F10 + $E11*F11 + $E12*F12 + $E13*F13)*F$5</t>
  </si>
  <si>
    <t>Test that revised formula is working on all columns by entering "1" in each row of the category for one criteria range at a time.</t>
  </si>
  <si>
    <t>Example:  Put all '1' under "Meets or exceeds expectations" only and ensure that the total adds up to the "Wgt" percentage.</t>
  </si>
  <si>
    <t>Then put all "0" (if on Consolidated sheet) or blanks in that column and do the same for the next column.  Ensure that the total adds up to the "Requires Minor Rework" percentage (75%) times the "Wgt" amount</t>
  </si>
  <si>
    <t xml:space="preserve">Continue for all 4 criteria range columns.  </t>
  </si>
  <si>
    <t>Make the same changes for all reviewer worksheets and the consolidated doc assmt sheet.</t>
  </si>
  <si>
    <t>Assessment Scoring Summary</t>
  </si>
  <si>
    <t>Consolidated Assessment</t>
  </si>
  <si>
    <t xml:space="preserve">Transferability </t>
  </si>
  <si>
    <t>Completeness</t>
  </si>
  <si>
    <t>Go to "Consolidated Doc Asmt" tab</t>
  </si>
  <si>
    <t>Unprotect that tab</t>
  </si>
  <si>
    <t xml:space="preserve">Copy cells for one category (e.g. Accuracy) including each of the rows in that category and all the columns over to, but not including, the Total column </t>
  </si>
  <si>
    <t>For example, column B through column I (Unacceptable header).</t>
  </si>
  <si>
    <t>In this overall file</t>
  </si>
  <si>
    <t>Paste Special, Values Only into the same section in this sheet that was copied from in the detail file</t>
  </si>
  <si>
    <t xml:space="preserve">Repeat steps 1&amp; 2 until finished pasting values in.  </t>
  </si>
  <si>
    <t>If steps 1-3 do not work, manually key in the data.</t>
  </si>
  <si>
    <t xml:space="preserve">Verify totals and that bar graph has correct value and is displaying correctly.  </t>
  </si>
  <si>
    <t>If the bar graph is not correct then:</t>
  </si>
  <si>
    <t>Right-click on the bar</t>
  </si>
  <si>
    <t xml:space="preserve">Choose "Select Data" and then </t>
  </si>
  <si>
    <t>In the "Chart Data Range", click on the cell with the Total value for the assessment and then save</t>
  </si>
  <si>
    <t>Assessment Summary Sheet</t>
  </si>
  <si>
    <t>Remove any rows that are not necessary</t>
  </si>
  <si>
    <t>Insert the sheet</t>
  </si>
  <si>
    <t>Copy onto new, blank sheet</t>
  </si>
  <si>
    <t xml:space="preserve">Change sheet's tab name </t>
  </si>
  <si>
    <t>Change reference for horizontal graph on the new sheet.</t>
  </si>
  <si>
    <t>Click into graphic.</t>
  </si>
  <si>
    <t xml:space="preserve">At top of ribbon, choose Chart Tools - Design.  It should be available if you properly clicked into the graphic.  </t>
  </si>
  <si>
    <t>Choose Select Data from Data tab</t>
  </si>
  <si>
    <t>Delete color coded graphic for Assessment Ranges</t>
  </si>
  <si>
    <t>Go back to tab from which you copied the content for the page and copy just the Assessment ranges picture.</t>
  </si>
  <si>
    <t>Paste the Assessment ranges picture onto the new tab and then drag it into position.</t>
  </si>
  <si>
    <t>Change the pointer on the Assessment Summary page to the new tab</t>
  </si>
  <si>
    <t>Go to the Assessment Summary page and click into the total % cell for the new page.</t>
  </si>
  <si>
    <t>Clear the entry</t>
  </si>
  <si>
    <t>Deliverable 1</t>
  </si>
  <si>
    <t>Deliverable 2</t>
  </si>
  <si>
    <t>Deliverable 3</t>
  </si>
  <si>
    <t>Deliverable 4</t>
  </si>
  <si>
    <t>Deliverable 5</t>
  </si>
  <si>
    <t>Deliverable 6</t>
  </si>
  <si>
    <t>Deliverable 7</t>
  </si>
  <si>
    <t>Deliverable 8</t>
  </si>
  <si>
    <t>Key:  Assessment Ranges for the Deliverables</t>
  </si>
  <si>
    <t>{Deliverable Name}</t>
  </si>
  <si>
    <t xml:space="preserve">
Assessment Plot
Key:  Assessment Ranges for the Entire Deliverable</t>
  </si>
  <si>
    <t>Change Deliverable Name on new sheet</t>
  </si>
  <si>
    <t>To Copy Summary for each Deliverable from individual File</t>
  </si>
  <si>
    <t>From file for the Deliverable's assessment</t>
  </si>
  <si>
    <t>Go to the tab for the Deliverable</t>
  </si>
  <si>
    <t xml:space="preserve">Enter name for each Deliverable in order of the tabs in the file.  </t>
  </si>
  <si>
    <t>Verify bar graphs and total amounts match amounts from each of the tabs.  Total Amount should reference total amount on Deliverable's tab (around cell L26)</t>
  </si>
  <si>
    <t xml:space="preserve">NOTE:  In this file, make the changes to the first Deliverable's tab and then replace the other Deliverables' tab per the instructions below.  </t>
  </si>
  <si>
    <t>Go to another Deliverable tab and copy all</t>
  </si>
  <si>
    <t>Clear the entry.  Click the tab for the new Deliverable.  Click into total amount/% for the Deliverable (around cell L26)</t>
  </si>
  <si>
    <t>Fix graphic for Key:  Assessment Ranges for the Entire Deliverable if it is not sized to match the horizontal bar graph</t>
  </si>
  <si>
    <t>If there is a row for the Deliverable already on the Assessment Summary page:</t>
  </si>
  <si>
    <t>While in the entry, press the equal sign (=) then click into the Deliverable's tab and click into the total amount/percentage for that Deliverable (around cell L26) and then press Enter</t>
  </si>
  <si>
    <t>To add a deliverable tab or replace a deliverable tab</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</si>
</sst>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409]dddd\,\ mmmm\ dd\,\ yyyy"/>
    <numFmt numFmtId="172" formatCode="[$-409]h:mm:ss\ AM/PM"/>
    <numFmt numFmtId="173" formatCode="0.0"/>
    <numFmt numFmtId="174" formatCode="0.000%"/>
  </numFmts>
  <fonts count="54">
    <font>
      <sz val="10"/>
      <color theme="1"/>
      <name val="Arial"/>
      <family val="2"/>
    </font>
    <font>
      <sz val="10"/>
      <color indexed="8"/>
      <name val="Arial"/>
      <family val="2"/>
    </font>
    <font>
      <b/>
      <sz val="10"/>
      <color indexed="8"/>
      <name val="Arial"/>
      <family val="2"/>
    </font>
    <font>
      <b/>
      <sz val="12"/>
      <color indexed="8"/>
      <name val="Arial"/>
      <family val="2"/>
    </font>
    <font>
      <b/>
      <sz val="11"/>
      <color indexed="8"/>
      <name val="Arial"/>
      <family val="2"/>
    </font>
    <font>
      <b/>
      <sz val="12"/>
      <name val="Arial"/>
      <family val="2"/>
    </font>
    <font>
      <sz val="9"/>
      <color indexed="8"/>
      <name val="Arial"/>
      <family val="2"/>
    </font>
    <font>
      <b/>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1"/>
      <color indexed="8"/>
      <name val="Arial"/>
      <family val="2"/>
    </font>
    <font>
      <b/>
      <sz val="12"/>
      <color indexed="9"/>
      <name val="Arial"/>
      <family val="2"/>
    </font>
    <font>
      <i/>
      <sz val="10"/>
      <color indexed="8"/>
      <name val="Arial"/>
      <family val="2"/>
    </font>
    <font>
      <sz val="10"/>
      <color indexed="8"/>
      <name val="Calibri"/>
      <family val="2"/>
    </font>
    <font>
      <b/>
      <sz val="10"/>
      <color indexed="9"/>
      <name val="Calibri"/>
      <family val="2"/>
    </font>
    <font>
      <b/>
      <sz val="10"/>
      <color indexed="8"/>
      <name val="Calibri"/>
      <family val="2"/>
    </font>
    <font>
      <b/>
      <sz val="12"/>
      <color indexed="9"/>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Arial"/>
      <family val="2"/>
    </font>
    <font>
      <b/>
      <sz val="12"/>
      <color theme="1"/>
      <name val="Arial"/>
      <family val="2"/>
    </font>
    <font>
      <b/>
      <sz val="12"/>
      <color theme="0"/>
      <name val="Arial"/>
      <family val="2"/>
    </font>
    <font>
      <i/>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40"/>
        <bgColor indexed="64"/>
      </patternFill>
    </fill>
    <fill>
      <patternFill patternType="solid">
        <fgColor indexed="10"/>
        <bgColor indexed="64"/>
      </patternFill>
    </fill>
    <fill>
      <patternFill patternType="solid">
        <fgColor rgb="FFFFFF00"/>
        <bgColor indexed="64"/>
      </patternFill>
    </fill>
    <fill>
      <patternFill patternType="solid">
        <fgColor rgb="FF00CC00"/>
        <bgColor indexed="64"/>
      </patternFill>
    </fill>
    <fill>
      <patternFill patternType="solid">
        <fgColor theme="3" tint="0.39998000860214233"/>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style="medium"/>
    </border>
    <border>
      <left>
        <color indexed="63"/>
      </left>
      <right style="thin"/>
      <top style="thin"/>
      <bottom style="medium"/>
    </border>
    <border>
      <left style="thin"/>
      <right style="thin"/>
      <top style="medium"/>
      <bottom style="thin"/>
    </border>
    <border>
      <left style="medium"/>
      <right style="thin"/>
      <top style="thin"/>
      <bottom style="thin"/>
    </border>
    <border>
      <left style="medium"/>
      <right>
        <color indexed="63"/>
      </right>
      <top style="thin"/>
      <bottom style="medium"/>
    </border>
    <border>
      <left style="medium"/>
      <right>
        <color indexed="63"/>
      </right>
      <top style="thin"/>
      <bottom style="thin"/>
    </border>
    <border>
      <left style="medium"/>
      <right style="thin"/>
      <top style="thin"/>
      <bottom style="mediu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style="medium"/>
      <bottom>
        <color indexed="63"/>
      </bottom>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color indexed="63"/>
      </top>
      <bottom style="medium"/>
    </border>
    <border>
      <left style="thin"/>
      <right style="thin"/>
      <top>
        <color indexed="63"/>
      </top>
      <bottom>
        <color indexed="63"/>
      </bottom>
    </border>
    <border>
      <left style="thin"/>
      <right style="thin"/>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style="medium"/>
      <top style="thin"/>
      <bottom>
        <color indexed="63"/>
      </bottom>
    </border>
    <border>
      <left style="thin"/>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style="thin"/>
      <right style="medium"/>
      <top style="medium"/>
      <bottom>
        <color indexed="63"/>
      </bottom>
    </border>
    <border>
      <left style="medium"/>
      <right>
        <color indexed="63"/>
      </right>
      <top style="medium"/>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1">
    <xf numFmtId="0" fontId="0" fillId="0" borderId="0" xfId="0" applyAlignment="1">
      <alignment/>
    </xf>
    <xf numFmtId="0" fontId="0" fillId="0" borderId="0" xfId="0" applyAlignment="1" applyProtection="1">
      <alignment/>
      <protection/>
    </xf>
    <xf numFmtId="0" fontId="0" fillId="0" borderId="0" xfId="0" applyAlignment="1" applyProtection="1">
      <alignment vertical="center" wrapText="1"/>
      <protection/>
    </xf>
    <xf numFmtId="0" fontId="0" fillId="0" borderId="0" xfId="0" applyAlignment="1" applyProtection="1">
      <alignment vertical="center"/>
      <protection/>
    </xf>
    <xf numFmtId="0" fontId="0" fillId="0" borderId="0" xfId="0" applyAlignment="1" applyProtection="1">
      <alignment horizontal="left"/>
      <protection/>
    </xf>
    <xf numFmtId="0" fontId="0" fillId="0" borderId="0" xfId="0" applyFill="1" applyAlignment="1" applyProtection="1">
      <alignment/>
      <protection/>
    </xf>
    <xf numFmtId="0" fontId="0" fillId="0" borderId="0" xfId="0" applyFill="1" applyAlignment="1" applyProtection="1">
      <alignment vertical="center"/>
      <protection/>
    </xf>
    <xf numFmtId="0" fontId="0" fillId="0" borderId="0" xfId="0" applyFill="1" applyAlignment="1" applyProtection="1">
      <alignment vertical="center" wrapText="1"/>
      <protection/>
    </xf>
    <xf numFmtId="0" fontId="0" fillId="0" borderId="10" xfId="0" applyFont="1" applyFill="1" applyBorder="1" applyAlignment="1" applyProtection="1">
      <alignment horizontal="left" vertical="center" wrapText="1"/>
      <protection/>
    </xf>
    <xf numFmtId="0" fontId="0" fillId="0" borderId="10" xfId="0" applyFill="1" applyBorder="1" applyAlignment="1" applyProtection="1">
      <alignment horizontal="left" vertical="center" wrapText="1"/>
      <protection/>
    </xf>
    <xf numFmtId="0" fontId="0" fillId="0" borderId="10" xfId="0" applyFont="1" applyFill="1" applyBorder="1" applyAlignment="1" applyProtection="1">
      <alignment horizontal="left" vertical="center"/>
      <protection/>
    </xf>
    <xf numFmtId="0" fontId="0" fillId="0" borderId="10" xfId="0" applyFont="1" applyFill="1" applyBorder="1" applyAlignment="1" applyProtection="1">
      <alignment vertical="center" wrapText="1"/>
      <protection/>
    </xf>
    <xf numFmtId="9" fontId="1" fillId="0" borderId="0" xfId="59" applyFont="1" applyFill="1" applyBorder="1" applyAlignment="1" applyProtection="1">
      <alignment horizontal="center" vertical="center" wrapText="1"/>
      <protection/>
    </xf>
    <xf numFmtId="10" fontId="0" fillId="0" borderId="0" xfId="0" applyNumberFormat="1" applyFill="1" applyAlignment="1" applyProtection="1">
      <alignment vertical="center"/>
      <protection/>
    </xf>
    <xf numFmtId="0" fontId="2" fillId="33" borderId="10" xfId="0" applyFont="1" applyFill="1" applyBorder="1" applyAlignment="1" applyProtection="1">
      <alignment horizontal="center" vertical="center" wrapText="1"/>
      <protection locked="0"/>
    </xf>
    <xf numFmtId="9" fontId="4" fillId="0" borderId="10" xfId="59" applyFont="1" applyFill="1" applyBorder="1" applyAlignment="1" applyProtection="1">
      <alignment horizontal="center" vertical="center" wrapText="1"/>
      <protection/>
    </xf>
    <xf numFmtId="0" fontId="50" fillId="0" borderId="0" xfId="0" applyFont="1" applyFill="1" applyAlignment="1" applyProtection="1">
      <alignment vertical="center" wrapText="1"/>
      <protection/>
    </xf>
    <xf numFmtId="0" fontId="50" fillId="0" borderId="0" xfId="0" applyFont="1" applyFill="1" applyAlignment="1" applyProtection="1">
      <alignment vertical="center"/>
      <protection/>
    </xf>
    <xf numFmtId="170" fontId="1" fillId="0" borderId="11" xfId="59" applyNumberFormat="1" applyFont="1" applyFill="1" applyBorder="1" applyAlignment="1" applyProtection="1">
      <alignment horizontal="center" vertical="center" wrapText="1"/>
      <protection/>
    </xf>
    <xf numFmtId="9" fontId="4" fillId="0" borderId="12" xfId="59" applyFont="1" applyFill="1" applyBorder="1" applyAlignment="1" applyProtection="1">
      <alignment horizontal="center" vertical="center" wrapText="1"/>
      <protection/>
    </xf>
    <xf numFmtId="0" fontId="0" fillId="0" borderId="13" xfId="0" applyFont="1" applyFill="1" applyBorder="1" applyAlignment="1" applyProtection="1">
      <alignment horizontal="left" vertical="center"/>
      <protection/>
    </xf>
    <xf numFmtId="170" fontId="1" fillId="0" borderId="14" xfId="59" applyNumberFormat="1"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left" vertical="center" wrapText="1"/>
      <protection/>
    </xf>
    <xf numFmtId="9" fontId="4" fillId="0" borderId="15" xfId="59" applyFont="1" applyFill="1" applyBorder="1" applyAlignment="1" applyProtection="1">
      <alignment horizontal="center" vertical="center" wrapText="1"/>
      <protection/>
    </xf>
    <xf numFmtId="0" fontId="2" fillId="0" borderId="16"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18" xfId="0" applyFont="1" applyFill="1" applyBorder="1" applyAlignment="1" applyProtection="1">
      <alignment horizontal="left" vertical="center"/>
      <protection/>
    </xf>
    <xf numFmtId="0" fontId="2" fillId="0" borderId="19" xfId="0" applyFont="1" applyFill="1" applyBorder="1" applyAlignment="1" applyProtection="1">
      <alignment horizontal="left" vertical="center"/>
      <protection/>
    </xf>
    <xf numFmtId="0" fontId="50" fillId="0" borderId="10" xfId="0"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50" fillId="0" borderId="12" xfId="0" applyFont="1" applyFill="1" applyBorder="1" applyAlignment="1" applyProtection="1">
      <alignment horizontal="center" vertical="center"/>
      <protection/>
    </xf>
    <xf numFmtId="0" fontId="50" fillId="0" borderId="15" xfId="0" applyFont="1" applyFill="1" applyBorder="1" applyAlignment="1" applyProtection="1">
      <alignment horizontal="center" vertical="center"/>
      <protection/>
    </xf>
    <xf numFmtId="9" fontId="4" fillId="0" borderId="20" xfId="59" applyNumberFormat="1" applyFont="1" applyFill="1" applyBorder="1" applyAlignment="1" applyProtection="1">
      <alignment horizontal="center" vertical="center"/>
      <protection/>
    </xf>
    <xf numFmtId="9" fontId="4" fillId="0" borderId="21" xfId="59" applyFont="1" applyFill="1" applyBorder="1" applyAlignment="1" applyProtection="1">
      <alignment horizontal="center" vertical="center" wrapText="1"/>
      <protection/>
    </xf>
    <xf numFmtId="9" fontId="4" fillId="0" borderId="22" xfId="59" applyFont="1" applyFill="1" applyBorder="1" applyAlignment="1" applyProtection="1">
      <alignment horizontal="center" vertical="center" wrapText="1"/>
      <protection/>
    </xf>
    <xf numFmtId="9" fontId="4" fillId="0" borderId="23" xfId="59" applyFont="1" applyFill="1" applyBorder="1" applyAlignment="1" applyProtection="1">
      <alignment horizontal="center" vertical="center" wrapText="1"/>
      <protection locked="0"/>
    </xf>
    <xf numFmtId="9" fontId="0" fillId="0" borderId="0" xfId="59" applyFont="1" applyFill="1" applyAlignment="1" applyProtection="1">
      <alignment horizontal="center" vertical="center" wrapText="1"/>
      <protection/>
    </xf>
    <xf numFmtId="9" fontId="0" fillId="0" borderId="0" xfId="59" applyFont="1" applyAlignment="1" applyProtection="1">
      <alignment horizontal="center"/>
      <protection/>
    </xf>
    <xf numFmtId="0" fontId="0" fillId="0" borderId="0" xfId="0" applyAlignment="1" applyProtection="1">
      <alignment horizontal="center"/>
      <protection/>
    </xf>
    <xf numFmtId="0" fontId="2" fillId="0" borderId="24" xfId="0" applyFont="1" applyFill="1" applyBorder="1" applyAlignment="1" applyProtection="1">
      <alignment horizontal="left" vertical="center"/>
      <protection/>
    </xf>
    <xf numFmtId="0" fontId="0" fillId="0" borderId="25" xfId="0" applyFont="1" applyFill="1" applyBorder="1" applyAlignment="1" applyProtection="1">
      <alignment vertical="center" wrapText="1"/>
      <protection/>
    </xf>
    <xf numFmtId="0" fontId="0" fillId="0" borderId="25" xfId="0" applyFill="1" applyBorder="1" applyAlignment="1" applyProtection="1">
      <alignment horizontal="center" vertical="center"/>
      <protection/>
    </xf>
    <xf numFmtId="170" fontId="1" fillId="0" borderId="26" xfId="59" applyNumberFormat="1"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locked="0"/>
    </xf>
    <xf numFmtId="0" fontId="0" fillId="0" borderId="0" xfId="0" applyBorder="1" applyAlignment="1" applyProtection="1">
      <alignment/>
      <protection/>
    </xf>
    <xf numFmtId="10" fontId="35" fillId="0" borderId="12" xfId="59" applyNumberFormat="1" applyFont="1" applyFill="1" applyBorder="1" applyAlignment="1" applyProtection="1">
      <alignment horizontal="center" vertical="center" wrapText="1"/>
      <protection/>
    </xf>
    <xf numFmtId="10" fontId="35" fillId="0" borderId="15" xfId="59" applyNumberFormat="1" applyFont="1" applyFill="1" applyBorder="1" applyAlignment="1" applyProtection="1">
      <alignment horizontal="center" vertical="center" wrapText="1"/>
      <protection/>
    </xf>
    <xf numFmtId="0" fontId="2" fillId="33" borderId="27" xfId="0" applyFont="1" applyFill="1" applyBorder="1" applyAlignment="1" applyProtection="1">
      <alignment horizontal="center" vertical="center" wrapText="1"/>
      <protection locked="0"/>
    </xf>
    <xf numFmtId="0" fontId="35" fillId="0" borderId="28" xfId="0" applyFont="1" applyFill="1" applyBorder="1" applyAlignment="1" applyProtection="1">
      <alignment horizontal="center" vertical="center" wrapText="1"/>
      <protection locked="0"/>
    </xf>
    <xf numFmtId="1" fontId="4" fillId="0" borderId="29" xfId="59" applyNumberFormat="1" applyFont="1" applyFill="1" applyBorder="1" applyAlignment="1" applyProtection="1">
      <alignment horizontal="center" vertical="center" wrapText="1"/>
      <protection/>
    </xf>
    <xf numFmtId="0" fontId="35" fillId="0" borderId="29" xfId="0" applyFont="1" applyFill="1" applyBorder="1" applyAlignment="1" applyProtection="1">
      <alignment horizontal="center" vertical="center" wrapText="1"/>
      <protection locked="0"/>
    </xf>
    <xf numFmtId="1" fontId="4" fillId="0" borderId="25" xfId="59" applyNumberFormat="1" applyFont="1" applyFill="1" applyBorder="1" applyAlignment="1" applyProtection="1">
      <alignment horizontal="center" vertical="center" wrapText="1"/>
      <protection/>
    </xf>
    <xf numFmtId="1" fontId="4" fillId="0" borderId="30" xfId="59"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0" fillId="0" borderId="31" xfId="0" applyBorder="1" applyAlignment="1" applyProtection="1">
      <alignment horizontal="left"/>
      <protection/>
    </xf>
    <xf numFmtId="0" fontId="0" fillId="0" borderId="32" xfId="0" applyBorder="1" applyAlignment="1" applyProtection="1">
      <alignment/>
      <protection/>
    </xf>
    <xf numFmtId="0" fontId="0" fillId="0" borderId="33" xfId="0" applyBorder="1" applyAlignment="1" applyProtection="1">
      <alignment horizontal="left"/>
      <protection/>
    </xf>
    <xf numFmtId="0" fontId="0" fillId="0" borderId="34" xfId="0" applyBorder="1" applyAlignment="1" applyProtection="1">
      <alignment/>
      <protection/>
    </xf>
    <xf numFmtId="0" fontId="0" fillId="0" borderId="35" xfId="0" applyBorder="1" applyAlignment="1" applyProtection="1">
      <alignment/>
      <protection/>
    </xf>
    <xf numFmtId="0" fontId="0" fillId="0" borderId="22" xfId="0" applyFill="1" applyBorder="1" applyAlignment="1" applyProtection="1">
      <alignment vertical="center"/>
      <protection/>
    </xf>
    <xf numFmtId="10" fontId="2" fillId="0" borderId="22" xfId="59" applyNumberFormat="1" applyFont="1" applyFill="1" applyBorder="1" applyAlignment="1" applyProtection="1">
      <alignment vertical="center" wrapText="1"/>
      <protection/>
    </xf>
    <xf numFmtId="0" fontId="2" fillId="33" borderId="27"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9" fontId="1" fillId="0" borderId="10" xfId="59" applyFont="1" applyFill="1" applyBorder="1" applyAlignment="1" applyProtection="1">
      <alignment horizontal="center" vertical="center" wrapText="1"/>
      <protection locked="0"/>
    </xf>
    <xf numFmtId="9" fontId="1" fillId="0" borderId="13" xfId="59" applyFont="1" applyFill="1" applyBorder="1" applyAlignment="1" applyProtection="1">
      <alignment horizontal="center" vertical="center" wrapText="1"/>
      <protection locked="0"/>
    </xf>
    <xf numFmtId="9" fontId="1" fillId="0" borderId="25" xfId="59" applyFont="1" applyFill="1" applyBorder="1" applyAlignment="1" applyProtection="1">
      <alignment horizontal="center" vertical="center" wrapText="1"/>
      <protection locked="0"/>
    </xf>
    <xf numFmtId="10" fontId="2" fillId="0" borderId="0" xfId="59" applyNumberFormat="1" applyFont="1" applyFill="1" applyBorder="1" applyAlignment="1" applyProtection="1">
      <alignment vertical="center" wrapText="1"/>
      <protection/>
    </xf>
    <xf numFmtId="0" fontId="0" fillId="0" borderId="0" xfId="0" applyBorder="1" applyAlignment="1">
      <alignment/>
    </xf>
    <xf numFmtId="0" fontId="0" fillId="0" borderId="0" xfId="0" applyAlignment="1">
      <alignment vertical="center"/>
    </xf>
    <xf numFmtId="0" fontId="48" fillId="0" borderId="0" xfId="0" applyFont="1" applyAlignment="1">
      <alignment/>
    </xf>
    <xf numFmtId="0" fontId="51" fillId="0" borderId="31" xfId="0" applyFont="1" applyBorder="1" applyAlignment="1">
      <alignment vertical="center"/>
    </xf>
    <xf numFmtId="0" fontId="0" fillId="0" borderId="0" xfId="0" applyBorder="1" applyAlignment="1">
      <alignment vertical="center"/>
    </xf>
    <xf numFmtId="10" fontId="48" fillId="0" borderId="32" xfId="0" applyNumberFormat="1" applyFont="1" applyBorder="1" applyAlignment="1">
      <alignment vertical="center"/>
    </xf>
    <xf numFmtId="0" fontId="3" fillId="0" borderId="36" xfId="0" applyFont="1" applyFill="1" applyBorder="1" applyAlignment="1" applyProtection="1">
      <alignment horizontal="left" vertical="center" wrapText="1"/>
      <protection/>
    </xf>
    <xf numFmtId="0" fontId="0" fillId="0" borderId="37" xfId="0" applyFill="1" applyBorder="1" applyAlignment="1" applyProtection="1">
      <alignment vertical="center"/>
      <protection/>
    </xf>
    <xf numFmtId="10" fontId="2" fillId="0" borderId="38" xfId="59" applyNumberFormat="1" applyFont="1" applyFill="1" applyBorder="1" applyAlignment="1" applyProtection="1">
      <alignment vertical="center" wrapText="1"/>
      <protection/>
    </xf>
    <xf numFmtId="0" fontId="51" fillId="0" borderId="36" xfId="0" applyFont="1" applyFill="1" applyBorder="1" applyAlignment="1" applyProtection="1">
      <alignment horizontal="left" vertical="center"/>
      <protection/>
    </xf>
    <xf numFmtId="0" fontId="0" fillId="0" borderId="37" xfId="0" applyBorder="1" applyAlignment="1">
      <alignment/>
    </xf>
    <xf numFmtId="0" fontId="48" fillId="0" borderId="38" xfId="0" applyFont="1" applyBorder="1" applyAlignment="1">
      <alignment/>
    </xf>
    <xf numFmtId="9" fontId="48" fillId="0" borderId="32" xfId="0" applyNumberFormat="1" applyFont="1" applyBorder="1" applyAlignment="1">
      <alignment vertical="center"/>
    </xf>
    <xf numFmtId="0" fontId="2" fillId="33" borderId="13" xfId="0" applyFont="1" applyFill="1" applyBorder="1" applyAlignment="1" applyProtection="1">
      <alignment horizontal="center" vertical="center" wrapText="1"/>
      <protection/>
    </xf>
    <xf numFmtId="0" fontId="0" fillId="0" borderId="0" xfId="0" applyBorder="1" applyAlignment="1">
      <alignment horizontal="center" vertical="center"/>
    </xf>
    <xf numFmtId="0" fontId="52" fillId="0" borderId="0" xfId="0" applyFont="1" applyFill="1" applyBorder="1" applyAlignment="1" applyProtection="1">
      <alignment vertical="center"/>
      <protection/>
    </xf>
    <xf numFmtId="0" fontId="7" fillId="34" borderId="37" xfId="0" applyFont="1" applyFill="1" applyBorder="1" applyAlignment="1" applyProtection="1">
      <alignment horizontal="center" vertical="center" textRotation="90" wrapText="1"/>
      <protection/>
    </xf>
    <xf numFmtId="0" fontId="7" fillId="35" borderId="37" xfId="0" applyFont="1" applyFill="1" applyBorder="1" applyAlignment="1" applyProtection="1">
      <alignment horizontal="center" vertical="center" textRotation="90" wrapText="1"/>
      <protection/>
    </xf>
    <xf numFmtId="0" fontId="2" fillId="33" borderId="27" xfId="0" applyFont="1" applyFill="1" applyBorder="1" applyAlignment="1" applyProtection="1">
      <alignment horizontal="center" vertical="center" wrapText="1"/>
      <protection/>
    </xf>
    <xf numFmtId="9" fontId="4" fillId="0" borderId="23" xfId="59" applyFont="1" applyFill="1" applyBorder="1" applyAlignment="1" applyProtection="1">
      <alignment horizontal="center" vertical="center" wrapText="1"/>
      <protection/>
    </xf>
    <xf numFmtId="0" fontId="7" fillId="36" borderId="37" xfId="0" applyFont="1" applyFill="1" applyBorder="1" applyAlignment="1" applyProtection="1">
      <alignment horizontal="center" vertical="center" textRotation="90" wrapText="1"/>
      <protection/>
    </xf>
    <xf numFmtId="0" fontId="7" fillId="37" borderId="37" xfId="0" applyFont="1" applyFill="1" applyBorder="1" applyAlignment="1" applyProtection="1">
      <alignment horizontal="center" vertical="center" textRotation="90" wrapText="1"/>
      <protection/>
    </xf>
    <xf numFmtId="0" fontId="0" fillId="0" borderId="0" xfId="0" applyAlignment="1">
      <alignment horizontal="center" vertical="center"/>
    </xf>
    <xf numFmtId="0" fontId="2" fillId="33" borderId="27" xfId="0" applyFont="1" applyFill="1" applyBorder="1" applyAlignment="1" applyProtection="1">
      <alignment horizontal="center" vertical="center" wrapText="1"/>
      <protection/>
    </xf>
    <xf numFmtId="0" fontId="2" fillId="33" borderId="27" xfId="0" applyFont="1" applyFill="1" applyBorder="1" applyAlignment="1" applyProtection="1">
      <alignment horizontal="center" vertical="center" wrapText="1"/>
      <protection/>
    </xf>
    <xf numFmtId="9" fontId="1" fillId="0" borderId="10" xfId="59" applyFont="1" applyFill="1" applyBorder="1" applyAlignment="1" applyProtection="1">
      <alignment horizontal="center" vertical="center" wrapText="1"/>
      <protection/>
    </xf>
    <xf numFmtId="9" fontId="1" fillId="0" borderId="13" xfId="59" applyFont="1" applyFill="1" applyBorder="1" applyAlignment="1" applyProtection="1">
      <alignment horizontal="center" vertical="center" wrapText="1"/>
      <protection/>
    </xf>
    <xf numFmtId="9" fontId="1" fillId="0" borderId="25" xfId="59" applyFont="1" applyFill="1" applyBorder="1" applyAlignment="1" applyProtection="1">
      <alignment horizontal="center" vertical="center" wrapText="1"/>
      <protection/>
    </xf>
    <xf numFmtId="0" fontId="2" fillId="33" borderId="27" xfId="0" applyFont="1" applyFill="1" applyBorder="1" applyAlignment="1" applyProtection="1">
      <alignment horizontal="center" vertical="center" wrapText="1"/>
      <protection/>
    </xf>
    <xf numFmtId="10" fontId="0" fillId="0" borderId="0" xfId="0" applyNumberFormat="1" applyFill="1" applyAlignment="1" applyProtection="1">
      <alignment vertical="center" wrapText="1"/>
      <protection/>
    </xf>
    <xf numFmtId="0" fontId="48" fillId="0" borderId="0" xfId="0" applyFont="1" applyAlignment="1">
      <alignment vertical="top"/>
    </xf>
    <xf numFmtId="0" fontId="0" fillId="0" borderId="0" xfId="0" applyAlignment="1">
      <alignment vertical="top"/>
    </xf>
    <xf numFmtId="0" fontId="2" fillId="33" borderId="27" xfId="0" applyFont="1" applyFill="1" applyBorder="1" applyAlignment="1" applyProtection="1">
      <alignment horizontal="center" vertical="center" wrapText="1"/>
      <protection/>
    </xf>
    <xf numFmtId="9" fontId="2" fillId="0" borderId="39" xfId="59" applyNumberFormat="1" applyFont="1" applyFill="1" applyBorder="1" applyAlignment="1" applyProtection="1">
      <alignment vertical="center" wrapText="1"/>
      <protection/>
    </xf>
    <xf numFmtId="0" fontId="0" fillId="0" borderId="0" xfId="0" applyBorder="1" applyAlignment="1">
      <alignment horizontal="center" vertical="center"/>
    </xf>
    <xf numFmtId="0" fontId="52" fillId="38" borderId="36" xfId="0" applyFont="1" applyFill="1" applyBorder="1" applyAlignment="1" applyProtection="1">
      <alignment horizontal="center" vertical="center"/>
      <protection/>
    </xf>
    <xf numFmtId="0" fontId="52" fillId="38" borderId="37" xfId="0" applyFont="1" applyFill="1" applyBorder="1" applyAlignment="1" applyProtection="1">
      <alignment horizontal="center" vertical="center"/>
      <protection/>
    </xf>
    <xf numFmtId="0" fontId="52" fillId="38" borderId="38" xfId="0" applyFont="1" applyFill="1" applyBorder="1" applyAlignment="1" applyProtection="1">
      <alignment horizontal="center" vertical="center"/>
      <protection/>
    </xf>
    <xf numFmtId="0" fontId="3" fillId="0" borderId="37" xfId="0" applyFont="1" applyFill="1" applyBorder="1" applyAlignment="1" applyProtection="1">
      <alignment horizontal="center" vertical="center"/>
      <protection/>
    </xf>
    <xf numFmtId="0" fontId="2" fillId="33" borderId="25"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52" fillId="38" borderId="40" xfId="0" applyFont="1" applyFill="1" applyBorder="1" applyAlignment="1" applyProtection="1">
      <alignment horizontal="center" vertical="center"/>
      <protection/>
    </xf>
    <xf numFmtId="0" fontId="52" fillId="38" borderId="41" xfId="0" applyFont="1" applyFill="1" applyBorder="1" applyAlignment="1" applyProtection="1">
      <alignment horizontal="center" vertical="center"/>
      <protection/>
    </xf>
    <xf numFmtId="0" fontId="52" fillId="38" borderId="42" xfId="0" applyFont="1" applyFill="1" applyBorder="1" applyAlignment="1" applyProtection="1">
      <alignment horizontal="center" vertical="center"/>
      <protection/>
    </xf>
    <xf numFmtId="0" fontId="6" fillId="0" borderId="43" xfId="0" applyFont="1" applyFill="1" applyBorder="1" applyAlignment="1" applyProtection="1">
      <alignment horizontal="left" vertical="center" wrapText="1"/>
      <protection/>
    </xf>
    <xf numFmtId="0" fontId="6" fillId="0" borderId="20" xfId="0" applyFont="1" applyFill="1" applyBorder="1" applyAlignment="1" applyProtection="1">
      <alignment horizontal="left" vertical="center"/>
      <protection/>
    </xf>
    <xf numFmtId="0" fontId="6" fillId="0" borderId="26" xfId="0" applyFont="1" applyFill="1" applyBorder="1" applyAlignment="1" applyProtection="1">
      <alignment horizontal="left" vertical="center"/>
      <protection/>
    </xf>
    <xf numFmtId="0" fontId="6" fillId="0" borderId="44" xfId="0" applyFont="1" applyFill="1" applyBorder="1" applyAlignment="1" applyProtection="1">
      <alignment horizontal="left" vertical="center"/>
      <protection/>
    </xf>
    <xf numFmtId="0" fontId="6" fillId="0" borderId="45"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3" fillId="0" borderId="10"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47"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wrapText="1"/>
      <protection locked="0"/>
    </xf>
    <xf numFmtId="0" fontId="3" fillId="0" borderId="45"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2" fillId="33" borderId="50" xfId="0" applyFont="1" applyFill="1" applyBorder="1" applyAlignment="1" applyProtection="1">
      <alignment horizontal="center" vertical="center" wrapText="1"/>
      <protection/>
    </xf>
    <xf numFmtId="0" fontId="2" fillId="33" borderId="51" xfId="0"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center"/>
      <protection/>
    </xf>
    <xf numFmtId="0" fontId="3" fillId="0" borderId="52" xfId="0" applyFont="1" applyFill="1" applyBorder="1" applyAlignment="1" applyProtection="1">
      <alignment horizontal="center" vertical="center"/>
      <protection/>
    </xf>
    <xf numFmtId="0" fontId="3" fillId="0" borderId="53" xfId="0" applyFont="1" applyFill="1" applyBorder="1" applyAlignment="1" applyProtection="1">
      <alignment horizontal="center" vertical="center"/>
      <protection/>
    </xf>
    <xf numFmtId="0" fontId="4" fillId="0" borderId="18"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10" fontId="1" fillId="0" borderId="26" xfId="59" applyNumberFormat="1" applyFont="1" applyFill="1" applyBorder="1" applyAlignment="1" applyProtection="1">
      <alignment horizontal="center" vertical="top" wrapText="1"/>
      <protection/>
    </xf>
    <xf numFmtId="10" fontId="1" fillId="0" borderId="54" xfId="59" applyNumberFormat="1" applyFont="1" applyFill="1" applyBorder="1" applyAlignment="1" applyProtection="1">
      <alignment horizontal="center" vertical="top" wrapText="1"/>
      <protection/>
    </xf>
    <xf numFmtId="10" fontId="1" fillId="0" borderId="28" xfId="59" applyNumberFormat="1" applyFont="1" applyFill="1" applyBorder="1" applyAlignment="1" applyProtection="1">
      <alignment horizontal="center" vertical="top" wrapText="1"/>
      <protection/>
    </xf>
    <xf numFmtId="9" fontId="2" fillId="0" borderId="50" xfId="59" applyNumberFormat="1" applyFont="1" applyFill="1" applyBorder="1" applyAlignment="1" applyProtection="1">
      <alignment horizontal="center" vertical="top" wrapText="1"/>
      <protection/>
    </xf>
    <xf numFmtId="9" fontId="2" fillId="0" borderId="55" xfId="59" applyNumberFormat="1" applyFont="1" applyFill="1" applyBorder="1" applyAlignment="1" applyProtection="1">
      <alignment horizontal="center" vertical="top" wrapText="1"/>
      <protection/>
    </xf>
    <xf numFmtId="9" fontId="2" fillId="0" borderId="56" xfId="59" applyNumberFormat="1"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wrapText="1"/>
      <protection/>
    </xf>
    <xf numFmtId="0" fontId="5" fillId="0" borderId="10" xfId="0" applyFont="1" applyFill="1" applyBorder="1" applyAlignment="1" applyProtection="1">
      <alignment horizontal="center" vertical="top" wrapText="1"/>
      <protection/>
    </xf>
    <xf numFmtId="0" fontId="2" fillId="33" borderId="27" xfId="0" applyFont="1" applyFill="1" applyBorder="1" applyAlignment="1" applyProtection="1">
      <alignment horizontal="center" vertical="center" wrapText="1"/>
      <protection/>
    </xf>
    <xf numFmtId="0" fontId="2" fillId="33" borderId="52" xfId="0" applyFont="1" applyFill="1" applyBorder="1" applyAlignment="1" applyProtection="1">
      <alignment horizontal="center" vertical="center" wrapText="1"/>
      <protection/>
    </xf>
    <xf numFmtId="9" fontId="2" fillId="0" borderId="10" xfId="59" applyFont="1" applyFill="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0" fontId="2" fillId="33" borderId="54" xfId="0" applyFont="1" applyFill="1" applyBorder="1" applyAlignment="1" applyProtection="1">
      <alignment horizontal="center" vertical="center" wrapText="1"/>
      <protection/>
    </xf>
    <xf numFmtId="0" fontId="4" fillId="0" borderId="44" xfId="0" applyFont="1" applyFill="1" applyBorder="1" applyAlignment="1" applyProtection="1">
      <alignment horizontal="left" vertical="center"/>
      <protection/>
    </xf>
    <xf numFmtId="0" fontId="4" fillId="0" borderId="21" xfId="0" applyFont="1" applyFill="1" applyBorder="1" applyAlignment="1" applyProtection="1">
      <alignment horizontal="left" vertical="center"/>
      <protection/>
    </xf>
    <xf numFmtId="10" fontId="1" fillId="0" borderId="29" xfId="59" applyNumberFormat="1" applyFont="1" applyFill="1" applyBorder="1" applyAlignment="1" applyProtection="1">
      <alignment horizontal="center" vertical="top" wrapText="1"/>
      <protection/>
    </xf>
    <xf numFmtId="0" fontId="4" fillId="0" borderId="40" xfId="0" applyFont="1" applyFill="1" applyBorder="1" applyAlignment="1" applyProtection="1">
      <alignment horizontal="left" vertical="center"/>
      <protection/>
    </xf>
    <xf numFmtId="0" fontId="4" fillId="0" borderId="23" xfId="0" applyFont="1" applyFill="1" applyBorder="1" applyAlignment="1" applyProtection="1">
      <alignment horizontal="left" vertical="center"/>
      <protection/>
    </xf>
    <xf numFmtId="10" fontId="1" fillId="0" borderId="30" xfId="59" applyNumberFormat="1" applyFont="1" applyFill="1" applyBorder="1" applyAlignment="1" applyProtection="1">
      <alignment horizontal="center" vertical="top" wrapText="1"/>
      <protection/>
    </xf>
    <xf numFmtId="9" fontId="2" fillId="0" borderId="57" xfId="59" applyNumberFormat="1" applyFont="1" applyFill="1" applyBorder="1" applyAlignment="1" applyProtection="1">
      <alignment horizontal="center" vertical="top" wrapText="1"/>
      <protection/>
    </xf>
    <xf numFmtId="0" fontId="53" fillId="0" borderId="31" xfId="0" applyFont="1" applyFill="1" applyBorder="1" applyAlignment="1" applyProtection="1">
      <alignment horizontal="left" vertical="top"/>
      <protection/>
    </xf>
    <xf numFmtId="0" fontId="53" fillId="0" borderId="0" xfId="0" applyFont="1" applyFill="1" applyBorder="1" applyAlignment="1" applyProtection="1">
      <alignment horizontal="left" vertical="top"/>
      <protection/>
    </xf>
    <xf numFmtId="0" fontId="53" fillId="0" borderId="32" xfId="0" applyFont="1" applyFill="1" applyBorder="1" applyAlignment="1" applyProtection="1">
      <alignment horizontal="left" vertical="top"/>
      <protection/>
    </xf>
    <xf numFmtId="0" fontId="3" fillId="0" borderId="58" xfId="0" applyFont="1" applyFill="1" applyBorder="1" applyAlignment="1" applyProtection="1">
      <alignment horizontal="left" vertical="top" wrapText="1"/>
      <protection/>
    </xf>
    <xf numFmtId="0" fontId="3" fillId="0" borderId="22" xfId="0" applyFont="1" applyFill="1" applyBorder="1" applyAlignment="1" applyProtection="1">
      <alignment horizontal="left" vertical="top"/>
      <protection/>
    </xf>
    <xf numFmtId="0" fontId="3" fillId="0" borderId="22" xfId="0" applyFont="1" applyFill="1" applyBorder="1" applyAlignment="1" applyProtection="1">
      <alignment horizontal="center" vertical="center"/>
      <protection/>
    </xf>
    <xf numFmtId="0" fontId="0" fillId="0" borderId="0" xfId="0" applyAlignment="1">
      <alignment wrapText="1"/>
    </xf>
    <xf numFmtId="0" fontId="0" fillId="0" borderId="0" xfId="0"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1475"/>
          <c:h val="0.44875"/>
        </c:manualLayout>
      </c:layout>
      <c:barChart>
        <c:barDir val="bar"/>
        <c:grouping val="stacked"/>
        <c:varyColors val="1"/>
        <c:ser>
          <c:idx val="4"/>
          <c:order val="0"/>
          <c:spPr>
            <a:solidFill>
              <a:srgbClr val="4040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04040"/>
              </a:solidFill>
              <a:ln w="3175">
                <a:noFill/>
              </a:ln>
            </c:spPr>
          </c:dPt>
          <c:dLbls>
            <c:dLbl>
              <c:idx val="0"/>
              <c:txPr>
                <a:bodyPr vert="horz" rot="0" anchor="ctr"/>
                <a:lstStyle/>
                <a:p>
                  <a:pPr algn="ctr">
                    <a:defRPr lang="en-US" cap="none" sz="1000" b="1" i="0" u="none" baseline="0">
                      <a:solidFill>
                        <a:srgbClr val="FFFFFF"/>
                      </a:solidFill>
                    </a:defRPr>
                  </a:pPr>
                </a:p>
              </c:txPr>
              <c:numFmt formatCode="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1" i="0" u="none" baseline="0">
                    <a:solidFill>
                      <a:srgbClr val="FFFFFF"/>
                    </a:solidFill>
                  </a:defRPr>
                </a:pPr>
              </a:p>
            </c:txPr>
            <c:showLegendKey val="0"/>
            <c:showVal val="1"/>
            <c:showBubbleSize val="0"/>
            <c:showCatName val="0"/>
            <c:showSerName val="0"/>
            <c:showPercent val="0"/>
          </c:dLbls>
          <c:val>
            <c:numRef>
              <c:f>'Assessment Summary'!$H$4</c:f>
              <c:numCache/>
            </c:numRef>
          </c:val>
        </c:ser>
        <c:overlap val="100"/>
        <c:axId val="17664445"/>
        <c:axId val="24762278"/>
      </c:barChart>
      <c:catAx>
        <c:axId val="17664445"/>
        <c:scaling>
          <c:orientation val="maxMin"/>
        </c:scaling>
        <c:axPos val="r"/>
        <c:delete val="0"/>
        <c:numFmt formatCode="General" sourceLinked="1"/>
        <c:majorTickMark val="none"/>
        <c:minorTickMark val="none"/>
        <c:tickLblPos val="none"/>
        <c:spPr>
          <a:ln w="3175">
            <a:solidFill>
              <a:srgbClr val="808080"/>
            </a:solidFill>
          </a:ln>
        </c:spPr>
        <c:crossAx val="24762278"/>
        <c:crosses val="autoZero"/>
        <c:auto val="1"/>
        <c:lblOffset val="100"/>
        <c:tickLblSkip val="1"/>
        <c:noMultiLvlLbl val="0"/>
      </c:catAx>
      <c:valAx>
        <c:axId val="24762278"/>
        <c:scaling>
          <c:orientation val="maxMin"/>
          <c:max val="1"/>
          <c:min val="0"/>
        </c:scaling>
        <c:axPos val="t"/>
        <c:delete val="0"/>
        <c:numFmt formatCode="General" sourceLinked="1"/>
        <c:majorTickMark val="in"/>
        <c:minorTickMark val="none"/>
        <c:tickLblPos val="none"/>
        <c:spPr>
          <a:ln w="3175">
            <a:solidFill>
              <a:srgbClr val="808080"/>
            </a:solidFill>
          </a:ln>
        </c:spPr>
        <c:crossAx val="17664445"/>
        <c:crossesAt val="1"/>
        <c:crossBetween val="between"/>
        <c:dispUnits/>
        <c:majorUnit val="0.25"/>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1475"/>
          <c:h val="0.44875"/>
        </c:manualLayout>
      </c:layout>
      <c:barChart>
        <c:barDir val="bar"/>
        <c:grouping val="stacked"/>
        <c:varyColors val="1"/>
        <c:ser>
          <c:idx val="4"/>
          <c:order val="0"/>
          <c:spPr>
            <a:solidFill>
              <a:srgbClr val="4040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04040"/>
              </a:solidFill>
              <a:ln w="3175">
                <a:noFill/>
              </a:ln>
            </c:spPr>
          </c:dPt>
          <c:dLbls>
            <c:dLbl>
              <c:idx val="0"/>
              <c:txPr>
                <a:bodyPr vert="horz" rot="0" anchor="ctr"/>
                <a:lstStyle/>
                <a:p>
                  <a:pPr algn="ctr">
                    <a:defRPr lang="en-US" cap="none" sz="1000" b="1" i="0" u="none" baseline="0">
                      <a:solidFill>
                        <a:srgbClr val="FFFFFF"/>
                      </a:solidFill>
                    </a:defRPr>
                  </a:pPr>
                </a:p>
              </c:txPr>
              <c:numFmt formatCode="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1" i="0" u="none" baseline="0">
                    <a:solidFill>
                      <a:srgbClr val="FFFFFF"/>
                    </a:solidFill>
                  </a:defRPr>
                </a:pPr>
              </a:p>
            </c:txPr>
            <c:showLegendKey val="0"/>
            <c:showVal val="1"/>
            <c:showBubbleSize val="0"/>
            <c:showCatName val="0"/>
            <c:showSerName val="0"/>
            <c:showPercent val="0"/>
          </c:dLbls>
          <c:val>
            <c:numRef>
              <c:f>'Assessment Summary'!$H$6</c:f>
              <c:numCache/>
            </c:numRef>
          </c:val>
        </c:ser>
        <c:overlap val="100"/>
        <c:axId val="18143783"/>
        <c:axId val="29076320"/>
      </c:barChart>
      <c:catAx>
        <c:axId val="18143783"/>
        <c:scaling>
          <c:orientation val="maxMin"/>
        </c:scaling>
        <c:axPos val="r"/>
        <c:delete val="0"/>
        <c:numFmt formatCode="General" sourceLinked="1"/>
        <c:majorTickMark val="none"/>
        <c:minorTickMark val="none"/>
        <c:tickLblPos val="none"/>
        <c:spPr>
          <a:ln w="3175">
            <a:solidFill>
              <a:srgbClr val="808080"/>
            </a:solidFill>
          </a:ln>
        </c:spPr>
        <c:crossAx val="29076320"/>
        <c:crosses val="autoZero"/>
        <c:auto val="1"/>
        <c:lblOffset val="100"/>
        <c:tickLblSkip val="1"/>
        <c:noMultiLvlLbl val="0"/>
      </c:catAx>
      <c:valAx>
        <c:axId val="29076320"/>
        <c:scaling>
          <c:orientation val="maxMin"/>
          <c:max val="1"/>
          <c:min val="0"/>
        </c:scaling>
        <c:axPos val="t"/>
        <c:delete val="0"/>
        <c:numFmt formatCode="General" sourceLinked="1"/>
        <c:majorTickMark val="in"/>
        <c:minorTickMark val="none"/>
        <c:tickLblPos val="none"/>
        <c:spPr>
          <a:ln w="3175">
            <a:solidFill>
              <a:srgbClr val="808080"/>
            </a:solidFill>
          </a:ln>
        </c:spPr>
        <c:crossAx val="18143783"/>
        <c:crossesAt val="1"/>
        <c:crossBetween val="between"/>
        <c:dispUnits/>
        <c:majorUnit val="0.25"/>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105"/>
          <c:h val="0.57575"/>
        </c:manualLayout>
      </c:layout>
      <c:barChart>
        <c:barDir val="bar"/>
        <c:grouping val="stacked"/>
        <c:varyColors val="1"/>
        <c:ser>
          <c:idx val="4"/>
          <c:order val="0"/>
          <c:spPr>
            <a:solidFill>
              <a:srgbClr val="4040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04040"/>
              </a:solidFill>
              <a:ln w="3175">
                <a:noFill/>
              </a:ln>
            </c:spPr>
          </c:dPt>
          <c:dLbls>
            <c:dLbl>
              <c:idx val="0"/>
              <c:txPr>
                <a:bodyPr vert="horz" rot="0" anchor="ctr"/>
                <a:lstStyle/>
                <a:p>
                  <a:pPr algn="ctr">
                    <a:defRPr lang="en-US" cap="none" sz="1200" b="1" i="0" u="none" baseline="0">
                      <a:solidFill>
                        <a:srgbClr val="FFFFFF"/>
                      </a:solidFil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1200" b="1" i="0" u="none" baseline="0">
                    <a:solidFill>
                      <a:srgbClr val="FFFFFF"/>
                    </a:solidFill>
                  </a:defRPr>
                </a:pPr>
              </a:p>
            </c:txPr>
            <c:showLegendKey val="0"/>
            <c:showVal val="1"/>
            <c:showBubbleSize val="0"/>
            <c:showCatName val="0"/>
            <c:showSerName val="0"/>
            <c:showPercent val="0"/>
          </c:dLbls>
          <c:val>
            <c:numRef>
              <c:f>'Deliverable 1'!$L$26</c:f>
              <c:numCache/>
            </c:numRef>
          </c:val>
        </c:ser>
        <c:overlap val="100"/>
        <c:axId val="60360289"/>
        <c:axId val="6371690"/>
      </c:barChart>
      <c:catAx>
        <c:axId val="60360289"/>
        <c:scaling>
          <c:orientation val="maxMin"/>
        </c:scaling>
        <c:axPos val="r"/>
        <c:delete val="0"/>
        <c:numFmt formatCode="General" sourceLinked="1"/>
        <c:majorTickMark val="none"/>
        <c:minorTickMark val="none"/>
        <c:tickLblPos val="none"/>
        <c:spPr>
          <a:ln w="3175">
            <a:solidFill>
              <a:srgbClr val="808080"/>
            </a:solidFill>
          </a:ln>
        </c:spPr>
        <c:crossAx val="6371690"/>
        <c:crosses val="autoZero"/>
        <c:auto val="1"/>
        <c:lblOffset val="100"/>
        <c:tickLblSkip val="1"/>
        <c:noMultiLvlLbl val="0"/>
      </c:catAx>
      <c:valAx>
        <c:axId val="6371690"/>
        <c:scaling>
          <c:orientation val="maxMin"/>
          <c:max val="1"/>
          <c:min val="0"/>
        </c:scaling>
        <c:axPos val="t"/>
        <c:delete val="0"/>
        <c:numFmt formatCode="General" sourceLinked="1"/>
        <c:majorTickMark val="in"/>
        <c:minorTickMark val="none"/>
        <c:tickLblPos val="none"/>
        <c:spPr>
          <a:ln w="3175">
            <a:solidFill>
              <a:srgbClr val="808080"/>
            </a:solidFill>
          </a:ln>
        </c:spPr>
        <c:crossAx val="60360289"/>
        <c:crossesAt val="1"/>
        <c:crossBetween val="between"/>
        <c:dispUnits/>
        <c:majorUnit val="0.25"/>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105"/>
          <c:h val="0.57575"/>
        </c:manualLayout>
      </c:layout>
      <c:barChart>
        <c:barDir val="bar"/>
        <c:grouping val="stacked"/>
        <c:varyColors val="1"/>
        <c:ser>
          <c:idx val="4"/>
          <c:order val="0"/>
          <c:spPr>
            <a:solidFill>
              <a:srgbClr val="4040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04040"/>
              </a:solidFill>
              <a:ln w="3175">
                <a:noFill/>
              </a:ln>
            </c:spPr>
          </c:dPt>
          <c:dLbls>
            <c:numFmt formatCode="0%" sourceLinked="0"/>
            <c:spPr>
              <a:noFill/>
              <a:ln w="3175">
                <a:noFill/>
              </a:ln>
            </c:spPr>
            <c:txPr>
              <a:bodyPr vert="horz" rot="0" anchor="ctr"/>
              <a:lstStyle/>
              <a:p>
                <a:pPr algn="ctr">
                  <a:defRPr lang="en-US" cap="none" sz="1200" b="1" i="0" u="none" baseline="0">
                    <a:solidFill>
                      <a:srgbClr val="FFFFFF"/>
                    </a:solidFill>
                  </a:defRPr>
                </a:pPr>
              </a:p>
            </c:txPr>
            <c:showLegendKey val="0"/>
            <c:showVal val="1"/>
            <c:showBubbleSize val="0"/>
            <c:showCatName val="0"/>
            <c:showSerName val="0"/>
            <c:showPercent val="0"/>
          </c:dLbls>
          <c:val>
            <c:numRef>
              <c:f>'Deliverable 2'!$L$26</c:f>
              <c:numCache/>
            </c:numRef>
          </c:val>
        </c:ser>
        <c:overlap val="100"/>
        <c:axId val="57345211"/>
        <c:axId val="46344852"/>
      </c:barChart>
      <c:catAx>
        <c:axId val="57345211"/>
        <c:scaling>
          <c:orientation val="maxMin"/>
        </c:scaling>
        <c:axPos val="r"/>
        <c:delete val="0"/>
        <c:numFmt formatCode="General" sourceLinked="1"/>
        <c:majorTickMark val="none"/>
        <c:minorTickMark val="none"/>
        <c:tickLblPos val="none"/>
        <c:spPr>
          <a:ln w="3175">
            <a:solidFill>
              <a:srgbClr val="808080"/>
            </a:solidFill>
          </a:ln>
        </c:spPr>
        <c:crossAx val="46344852"/>
        <c:crosses val="autoZero"/>
        <c:auto val="1"/>
        <c:lblOffset val="100"/>
        <c:tickLblSkip val="1"/>
        <c:noMultiLvlLbl val="0"/>
      </c:catAx>
      <c:valAx>
        <c:axId val="46344852"/>
        <c:scaling>
          <c:orientation val="maxMin"/>
          <c:max val="1"/>
          <c:min val="0"/>
        </c:scaling>
        <c:axPos val="t"/>
        <c:delete val="0"/>
        <c:numFmt formatCode="General" sourceLinked="1"/>
        <c:majorTickMark val="in"/>
        <c:minorTickMark val="none"/>
        <c:tickLblPos val="none"/>
        <c:spPr>
          <a:ln w="3175">
            <a:solidFill>
              <a:srgbClr val="808080"/>
            </a:solidFill>
          </a:ln>
        </c:spPr>
        <c:crossAx val="57345211"/>
        <c:crossesAt val="1"/>
        <c:crossBetween val="between"/>
        <c:dispUnits/>
        <c:majorUnit val="0.25"/>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105"/>
          <c:h val="0.57575"/>
        </c:manualLayout>
      </c:layout>
      <c:barChart>
        <c:barDir val="bar"/>
        <c:grouping val="stacked"/>
        <c:varyColors val="1"/>
        <c:ser>
          <c:idx val="4"/>
          <c:order val="0"/>
          <c:spPr>
            <a:solidFill>
              <a:srgbClr val="4040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04040"/>
              </a:solidFill>
              <a:ln w="3175">
                <a:noFill/>
              </a:ln>
            </c:spPr>
          </c:dPt>
          <c:dLbls>
            <c:numFmt formatCode="0%" sourceLinked="0"/>
            <c:spPr>
              <a:noFill/>
              <a:ln w="3175">
                <a:noFill/>
              </a:ln>
            </c:spPr>
            <c:txPr>
              <a:bodyPr vert="horz" rot="0" anchor="ctr"/>
              <a:lstStyle/>
              <a:p>
                <a:pPr algn="ctr">
                  <a:defRPr lang="en-US" cap="none" sz="1200" b="1" i="0" u="none" baseline="0">
                    <a:solidFill>
                      <a:srgbClr val="FFFFFF"/>
                    </a:solidFill>
                  </a:defRPr>
                </a:pPr>
              </a:p>
            </c:txPr>
            <c:showLegendKey val="0"/>
            <c:showVal val="1"/>
            <c:showBubbleSize val="0"/>
            <c:showCatName val="0"/>
            <c:showSerName val="0"/>
            <c:showPercent val="0"/>
          </c:dLbls>
          <c:val>
            <c:numRef>
              <c:f>'Deliverable 3'!$L$26</c:f>
              <c:numCache/>
            </c:numRef>
          </c:val>
        </c:ser>
        <c:overlap val="100"/>
        <c:axId val="14450485"/>
        <c:axId val="62945502"/>
      </c:barChart>
      <c:catAx>
        <c:axId val="14450485"/>
        <c:scaling>
          <c:orientation val="maxMin"/>
        </c:scaling>
        <c:axPos val="r"/>
        <c:delete val="0"/>
        <c:numFmt formatCode="General" sourceLinked="1"/>
        <c:majorTickMark val="none"/>
        <c:minorTickMark val="none"/>
        <c:tickLblPos val="none"/>
        <c:spPr>
          <a:ln w="3175">
            <a:solidFill>
              <a:srgbClr val="808080"/>
            </a:solidFill>
          </a:ln>
        </c:spPr>
        <c:crossAx val="62945502"/>
        <c:crosses val="autoZero"/>
        <c:auto val="1"/>
        <c:lblOffset val="100"/>
        <c:tickLblSkip val="1"/>
        <c:noMultiLvlLbl val="0"/>
      </c:catAx>
      <c:valAx>
        <c:axId val="62945502"/>
        <c:scaling>
          <c:orientation val="maxMin"/>
          <c:max val="1"/>
          <c:min val="0"/>
        </c:scaling>
        <c:axPos val="t"/>
        <c:delete val="0"/>
        <c:numFmt formatCode="General" sourceLinked="1"/>
        <c:majorTickMark val="in"/>
        <c:minorTickMark val="none"/>
        <c:tickLblPos val="none"/>
        <c:spPr>
          <a:ln w="3175">
            <a:solidFill>
              <a:srgbClr val="808080"/>
            </a:solidFill>
          </a:ln>
        </c:spPr>
        <c:crossAx val="14450485"/>
        <c:crossesAt val="1"/>
        <c:crossBetween val="between"/>
        <c:dispUnits/>
        <c:majorUnit val="0.25"/>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105"/>
          <c:h val="0.57575"/>
        </c:manualLayout>
      </c:layout>
      <c:barChart>
        <c:barDir val="bar"/>
        <c:grouping val="stacked"/>
        <c:varyColors val="1"/>
        <c:ser>
          <c:idx val="4"/>
          <c:order val="0"/>
          <c:spPr>
            <a:solidFill>
              <a:srgbClr val="4040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04040"/>
              </a:solidFill>
              <a:ln w="3175">
                <a:noFill/>
              </a:ln>
            </c:spPr>
          </c:dPt>
          <c:dLbls>
            <c:numFmt formatCode="0%" sourceLinked="0"/>
            <c:spPr>
              <a:noFill/>
              <a:ln w="3175">
                <a:noFill/>
              </a:ln>
            </c:spPr>
            <c:txPr>
              <a:bodyPr vert="horz" rot="0" anchor="ctr"/>
              <a:lstStyle/>
              <a:p>
                <a:pPr algn="ctr">
                  <a:defRPr lang="en-US" cap="none" sz="1200" b="1" i="0" u="none" baseline="0">
                    <a:solidFill>
                      <a:srgbClr val="FFFFFF"/>
                    </a:solidFill>
                  </a:defRPr>
                </a:pPr>
              </a:p>
            </c:txPr>
            <c:showLegendKey val="0"/>
            <c:showVal val="1"/>
            <c:showBubbleSize val="0"/>
            <c:showCatName val="0"/>
            <c:showSerName val="0"/>
            <c:showPercent val="0"/>
          </c:dLbls>
          <c:val>
            <c:numRef>
              <c:f>'Deliverable 4'!$L$26</c:f>
              <c:numCache/>
            </c:numRef>
          </c:val>
        </c:ser>
        <c:overlap val="100"/>
        <c:axId val="29638607"/>
        <c:axId val="65420872"/>
      </c:barChart>
      <c:catAx>
        <c:axId val="29638607"/>
        <c:scaling>
          <c:orientation val="maxMin"/>
        </c:scaling>
        <c:axPos val="r"/>
        <c:delete val="0"/>
        <c:numFmt formatCode="General" sourceLinked="1"/>
        <c:majorTickMark val="none"/>
        <c:minorTickMark val="none"/>
        <c:tickLblPos val="none"/>
        <c:spPr>
          <a:ln w="3175">
            <a:solidFill>
              <a:srgbClr val="808080"/>
            </a:solidFill>
          </a:ln>
        </c:spPr>
        <c:crossAx val="65420872"/>
        <c:crosses val="autoZero"/>
        <c:auto val="1"/>
        <c:lblOffset val="100"/>
        <c:tickLblSkip val="1"/>
        <c:noMultiLvlLbl val="0"/>
      </c:catAx>
      <c:valAx>
        <c:axId val="65420872"/>
        <c:scaling>
          <c:orientation val="maxMin"/>
          <c:max val="1"/>
          <c:min val="0"/>
        </c:scaling>
        <c:axPos val="t"/>
        <c:delete val="0"/>
        <c:numFmt formatCode="General" sourceLinked="1"/>
        <c:majorTickMark val="in"/>
        <c:minorTickMark val="none"/>
        <c:tickLblPos val="none"/>
        <c:spPr>
          <a:ln w="3175">
            <a:solidFill>
              <a:srgbClr val="808080"/>
            </a:solidFill>
          </a:ln>
        </c:spPr>
        <c:crossAx val="29638607"/>
        <c:crossesAt val="1"/>
        <c:crossBetween val="between"/>
        <c:dispUnits/>
        <c:majorUnit val="0.25"/>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105"/>
          <c:h val="0.57575"/>
        </c:manualLayout>
      </c:layout>
      <c:barChart>
        <c:barDir val="bar"/>
        <c:grouping val="stacked"/>
        <c:varyColors val="1"/>
        <c:ser>
          <c:idx val="4"/>
          <c:order val="0"/>
          <c:spPr>
            <a:solidFill>
              <a:srgbClr val="4040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04040"/>
              </a:solidFill>
              <a:ln w="3175">
                <a:noFill/>
              </a:ln>
            </c:spPr>
          </c:dPt>
          <c:dLbls>
            <c:numFmt formatCode="0%" sourceLinked="0"/>
            <c:spPr>
              <a:noFill/>
              <a:ln w="3175">
                <a:noFill/>
              </a:ln>
            </c:spPr>
            <c:txPr>
              <a:bodyPr vert="horz" rot="0" anchor="ctr"/>
              <a:lstStyle/>
              <a:p>
                <a:pPr algn="ctr">
                  <a:defRPr lang="en-US" cap="none" sz="1200" b="1" i="0" u="none" baseline="0">
                    <a:solidFill>
                      <a:srgbClr val="FFFFFF"/>
                    </a:solidFill>
                  </a:defRPr>
                </a:pPr>
              </a:p>
            </c:txPr>
            <c:showLegendKey val="0"/>
            <c:showVal val="1"/>
            <c:showBubbleSize val="0"/>
            <c:showCatName val="0"/>
            <c:showSerName val="0"/>
            <c:showPercent val="0"/>
          </c:dLbls>
          <c:val>
            <c:numRef>
              <c:f>'Deliverable 5'!$L$26</c:f>
              <c:numCache/>
            </c:numRef>
          </c:val>
        </c:ser>
        <c:overlap val="100"/>
        <c:axId val="51916937"/>
        <c:axId val="64599250"/>
      </c:barChart>
      <c:catAx>
        <c:axId val="51916937"/>
        <c:scaling>
          <c:orientation val="maxMin"/>
        </c:scaling>
        <c:axPos val="r"/>
        <c:delete val="0"/>
        <c:numFmt formatCode="General" sourceLinked="1"/>
        <c:majorTickMark val="none"/>
        <c:minorTickMark val="none"/>
        <c:tickLblPos val="none"/>
        <c:spPr>
          <a:ln w="3175">
            <a:solidFill>
              <a:srgbClr val="808080"/>
            </a:solidFill>
          </a:ln>
        </c:spPr>
        <c:crossAx val="64599250"/>
        <c:crosses val="autoZero"/>
        <c:auto val="1"/>
        <c:lblOffset val="100"/>
        <c:tickLblSkip val="1"/>
        <c:noMultiLvlLbl val="0"/>
      </c:catAx>
      <c:valAx>
        <c:axId val="64599250"/>
        <c:scaling>
          <c:orientation val="maxMin"/>
          <c:max val="1"/>
          <c:min val="0"/>
        </c:scaling>
        <c:axPos val="t"/>
        <c:delete val="0"/>
        <c:numFmt formatCode="General" sourceLinked="1"/>
        <c:majorTickMark val="in"/>
        <c:minorTickMark val="none"/>
        <c:tickLblPos val="none"/>
        <c:spPr>
          <a:ln w="3175">
            <a:solidFill>
              <a:srgbClr val="808080"/>
            </a:solidFill>
          </a:ln>
        </c:spPr>
        <c:crossAx val="51916937"/>
        <c:crossesAt val="1"/>
        <c:crossBetween val="between"/>
        <c:dispUnits/>
        <c:majorUnit val="0.25"/>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105"/>
          <c:h val="0.57575"/>
        </c:manualLayout>
      </c:layout>
      <c:barChart>
        <c:barDir val="bar"/>
        <c:grouping val="stacked"/>
        <c:varyColors val="1"/>
        <c:ser>
          <c:idx val="4"/>
          <c:order val="0"/>
          <c:spPr>
            <a:solidFill>
              <a:srgbClr val="4040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04040"/>
              </a:solidFill>
              <a:ln w="3175">
                <a:noFill/>
              </a:ln>
            </c:spPr>
          </c:dPt>
          <c:dLbls>
            <c:numFmt formatCode="0%" sourceLinked="0"/>
            <c:spPr>
              <a:noFill/>
              <a:ln w="3175">
                <a:noFill/>
              </a:ln>
            </c:spPr>
            <c:txPr>
              <a:bodyPr vert="horz" rot="0" anchor="ctr"/>
              <a:lstStyle/>
              <a:p>
                <a:pPr algn="ctr">
                  <a:defRPr lang="en-US" cap="none" sz="1200" b="1" i="0" u="none" baseline="0">
                    <a:solidFill>
                      <a:srgbClr val="FFFFFF"/>
                    </a:solidFill>
                  </a:defRPr>
                </a:pPr>
              </a:p>
            </c:txPr>
            <c:showLegendKey val="0"/>
            <c:showVal val="1"/>
            <c:showBubbleSize val="0"/>
            <c:showCatName val="0"/>
            <c:showSerName val="0"/>
            <c:showPercent val="0"/>
          </c:dLbls>
          <c:val>
            <c:numRef>
              <c:f>'Deliverable 6'!$L$26</c:f>
              <c:numCache/>
            </c:numRef>
          </c:val>
        </c:ser>
        <c:overlap val="100"/>
        <c:axId val="44522339"/>
        <c:axId val="65156732"/>
      </c:barChart>
      <c:catAx>
        <c:axId val="44522339"/>
        <c:scaling>
          <c:orientation val="maxMin"/>
        </c:scaling>
        <c:axPos val="r"/>
        <c:delete val="0"/>
        <c:numFmt formatCode="General" sourceLinked="1"/>
        <c:majorTickMark val="none"/>
        <c:minorTickMark val="none"/>
        <c:tickLblPos val="none"/>
        <c:spPr>
          <a:ln w="3175">
            <a:solidFill>
              <a:srgbClr val="808080"/>
            </a:solidFill>
          </a:ln>
        </c:spPr>
        <c:crossAx val="65156732"/>
        <c:crosses val="autoZero"/>
        <c:auto val="1"/>
        <c:lblOffset val="100"/>
        <c:tickLblSkip val="1"/>
        <c:noMultiLvlLbl val="0"/>
      </c:catAx>
      <c:valAx>
        <c:axId val="65156732"/>
        <c:scaling>
          <c:orientation val="maxMin"/>
          <c:max val="1"/>
          <c:min val="0"/>
        </c:scaling>
        <c:axPos val="t"/>
        <c:delete val="0"/>
        <c:numFmt formatCode="General" sourceLinked="1"/>
        <c:majorTickMark val="in"/>
        <c:minorTickMark val="none"/>
        <c:tickLblPos val="none"/>
        <c:spPr>
          <a:ln w="3175">
            <a:solidFill>
              <a:srgbClr val="808080"/>
            </a:solidFill>
          </a:ln>
        </c:spPr>
        <c:crossAx val="44522339"/>
        <c:crossesAt val="1"/>
        <c:crossBetween val="between"/>
        <c:dispUnits/>
        <c:majorUnit val="0.25"/>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105"/>
          <c:h val="0.57575"/>
        </c:manualLayout>
      </c:layout>
      <c:barChart>
        <c:barDir val="bar"/>
        <c:grouping val="stacked"/>
        <c:varyColors val="1"/>
        <c:ser>
          <c:idx val="4"/>
          <c:order val="0"/>
          <c:spPr>
            <a:solidFill>
              <a:srgbClr val="4040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04040"/>
              </a:solidFill>
              <a:ln w="3175">
                <a:noFill/>
              </a:ln>
            </c:spPr>
          </c:dPt>
          <c:dLbls>
            <c:numFmt formatCode="0%" sourceLinked="0"/>
            <c:spPr>
              <a:noFill/>
              <a:ln w="3175">
                <a:noFill/>
              </a:ln>
            </c:spPr>
            <c:txPr>
              <a:bodyPr vert="horz" rot="0" anchor="ctr"/>
              <a:lstStyle/>
              <a:p>
                <a:pPr algn="ctr">
                  <a:defRPr lang="en-US" cap="none" sz="1200" b="1" i="0" u="none" baseline="0">
                    <a:solidFill>
                      <a:srgbClr val="FFFFFF"/>
                    </a:solidFill>
                  </a:defRPr>
                </a:pPr>
              </a:p>
            </c:txPr>
            <c:showLegendKey val="0"/>
            <c:showVal val="1"/>
            <c:showBubbleSize val="0"/>
            <c:showCatName val="0"/>
            <c:showSerName val="0"/>
            <c:showPercent val="0"/>
          </c:dLbls>
          <c:val>
            <c:numRef>
              <c:f>'Deliverable 7'!$L$26</c:f>
              <c:numCache/>
            </c:numRef>
          </c:val>
        </c:ser>
        <c:overlap val="100"/>
        <c:axId val="49539677"/>
        <c:axId val="43203910"/>
      </c:barChart>
      <c:catAx>
        <c:axId val="49539677"/>
        <c:scaling>
          <c:orientation val="maxMin"/>
        </c:scaling>
        <c:axPos val="r"/>
        <c:delete val="0"/>
        <c:numFmt formatCode="General" sourceLinked="1"/>
        <c:majorTickMark val="none"/>
        <c:minorTickMark val="none"/>
        <c:tickLblPos val="none"/>
        <c:spPr>
          <a:ln w="3175">
            <a:solidFill>
              <a:srgbClr val="808080"/>
            </a:solidFill>
          </a:ln>
        </c:spPr>
        <c:crossAx val="43203910"/>
        <c:crosses val="autoZero"/>
        <c:auto val="1"/>
        <c:lblOffset val="100"/>
        <c:tickLblSkip val="1"/>
        <c:noMultiLvlLbl val="0"/>
      </c:catAx>
      <c:valAx>
        <c:axId val="43203910"/>
        <c:scaling>
          <c:orientation val="maxMin"/>
          <c:max val="1"/>
          <c:min val="0"/>
        </c:scaling>
        <c:axPos val="t"/>
        <c:delete val="0"/>
        <c:numFmt formatCode="General" sourceLinked="1"/>
        <c:majorTickMark val="in"/>
        <c:minorTickMark val="none"/>
        <c:tickLblPos val="none"/>
        <c:spPr>
          <a:ln w="3175">
            <a:solidFill>
              <a:srgbClr val="808080"/>
            </a:solidFill>
          </a:ln>
        </c:spPr>
        <c:crossAx val="49539677"/>
        <c:crossesAt val="1"/>
        <c:crossBetween val="between"/>
        <c:dispUnits/>
        <c:majorUnit val="0.25"/>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105"/>
          <c:h val="0.57575"/>
        </c:manualLayout>
      </c:layout>
      <c:barChart>
        <c:barDir val="bar"/>
        <c:grouping val="stacked"/>
        <c:varyColors val="1"/>
        <c:ser>
          <c:idx val="4"/>
          <c:order val="0"/>
          <c:spPr>
            <a:solidFill>
              <a:srgbClr val="4040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04040"/>
              </a:solidFill>
              <a:ln w="3175">
                <a:noFill/>
              </a:ln>
            </c:spPr>
          </c:dPt>
          <c:dLbls>
            <c:numFmt formatCode="0%" sourceLinked="0"/>
            <c:spPr>
              <a:noFill/>
              <a:ln w="3175">
                <a:noFill/>
              </a:ln>
            </c:spPr>
            <c:txPr>
              <a:bodyPr vert="horz" rot="0" anchor="ctr"/>
              <a:lstStyle/>
              <a:p>
                <a:pPr algn="ctr">
                  <a:defRPr lang="en-US" cap="none" sz="1200" b="1" i="0" u="none" baseline="0">
                    <a:solidFill>
                      <a:srgbClr val="FFFFFF"/>
                    </a:solidFill>
                  </a:defRPr>
                </a:pPr>
              </a:p>
            </c:txPr>
            <c:showLegendKey val="0"/>
            <c:showVal val="1"/>
            <c:showBubbleSize val="0"/>
            <c:showCatName val="0"/>
            <c:showSerName val="0"/>
            <c:showPercent val="0"/>
          </c:dLbls>
          <c:val>
            <c:numRef>
              <c:f>'Deliverable 8'!$L$26</c:f>
              <c:numCache/>
            </c:numRef>
          </c:val>
        </c:ser>
        <c:overlap val="100"/>
        <c:axId val="53290871"/>
        <c:axId val="9855792"/>
      </c:barChart>
      <c:catAx>
        <c:axId val="53290871"/>
        <c:scaling>
          <c:orientation val="maxMin"/>
        </c:scaling>
        <c:axPos val="r"/>
        <c:delete val="0"/>
        <c:numFmt formatCode="General" sourceLinked="1"/>
        <c:majorTickMark val="none"/>
        <c:minorTickMark val="none"/>
        <c:tickLblPos val="none"/>
        <c:spPr>
          <a:ln w="3175">
            <a:solidFill>
              <a:srgbClr val="808080"/>
            </a:solidFill>
          </a:ln>
        </c:spPr>
        <c:crossAx val="9855792"/>
        <c:crosses val="autoZero"/>
        <c:auto val="1"/>
        <c:lblOffset val="100"/>
        <c:tickLblSkip val="1"/>
        <c:noMultiLvlLbl val="0"/>
      </c:catAx>
      <c:valAx>
        <c:axId val="9855792"/>
        <c:scaling>
          <c:orientation val="maxMin"/>
          <c:max val="1"/>
          <c:min val="0"/>
        </c:scaling>
        <c:axPos val="t"/>
        <c:delete val="0"/>
        <c:numFmt formatCode="General" sourceLinked="1"/>
        <c:majorTickMark val="in"/>
        <c:minorTickMark val="none"/>
        <c:tickLblPos val="none"/>
        <c:spPr>
          <a:ln w="3175">
            <a:solidFill>
              <a:srgbClr val="808080"/>
            </a:solidFill>
          </a:ln>
        </c:spPr>
        <c:crossAx val="53290871"/>
        <c:crossesAt val="1"/>
        <c:crossBetween val="between"/>
        <c:dispUnits/>
        <c:majorUnit val="0.25"/>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1475"/>
          <c:h val="0.44875"/>
        </c:manualLayout>
      </c:layout>
      <c:barChart>
        <c:barDir val="bar"/>
        <c:grouping val="stacked"/>
        <c:varyColors val="1"/>
        <c:ser>
          <c:idx val="4"/>
          <c:order val="0"/>
          <c:spPr>
            <a:solidFill>
              <a:srgbClr val="4040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04040"/>
              </a:solidFill>
              <a:ln w="3175">
                <a:noFill/>
              </a:ln>
            </c:spPr>
          </c:dPt>
          <c:dLbls>
            <c:numFmt formatCode="0%" sourceLinked="0"/>
            <c:spPr>
              <a:noFill/>
              <a:ln w="3175">
                <a:noFill/>
              </a:ln>
            </c:spPr>
            <c:txPr>
              <a:bodyPr vert="horz" rot="0" anchor="ctr"/>
              <a:lstStyle/>
              <a:p>
                <a:pPr algn="ctr">
                  <a:defRPr lang="en-US" cap="none" sz="1000" b="1" i="0" u="none" baseline="0">
                    <a:solidFill>
                      <a:srgbClr val="FFFFFF"/>
                    </a:solidFill>
                  </a:defRPr>
                </a:pPr>
              </a:p>
            </c:txPr>
            <c:showLegendKey val="0"/>
            <c:showVal val="1"/>
            <c:showBubbleSize val="0"/>
            <c:showCatName val="0"/>
            <c:showSerName val="0"/>
            <c:showPercent val="0"/>
          </c:dLbls>
          <c:val>
            <c:numRef>
              <c:f>'Assessment Summary'!$H$10</c:f>
              <c:numCache/>
            </c:numRef>
          </c:val>
        </c:ser>
        <c:overlap val="100"/>
        <c:axId val="21533911"/>
        <c:axId val="59587472"/>
      </c:barChart>
      <c:catAx>
        <c:axId val="21533911"/>
        <c:scaling>
          <c:orientation val="maxMin"/>
        </c:scaling>
        <c:axPos val="r"/>
        <c:delete val="0"/>
        <c:numFmt formatCode="General" sourceLinked="1"/>
        <c:majorTickMark val="none"/>
        <c:minorTickMark val="none"/>
        <c:tickLblPos val="none"/>
        <c:spPr>
          <a:ln w="3175">
            <a:solidFill>
              <a:srgbClr val="808080"/>
            </a:solidFill>
          </a:ln>
        </c:spPr>
        <c:crossAx val="59587472"/>
        <c:crosses val="autoZero"/>
        <c:auto val="1"/>
        <c:lblOffset val="100"/>
        <c:tickLblSkip val="1"/>
        <c:noMultiLvlLbl val="0"/>
      </c:catAx>
      <c:valAx>
        <c:axId val="59587472"/>
        <c:scaling>
          <c:orientation val="maxMin"/>
          <c:max val="1"/>
          <c:min val="0"/>
        </c:scaling>
        <c:axPos val="t"/>
        <c:delete val="0"/>
        <c:numFmt formatCode="General" sourceLinked="1"/>
        <c:majorTickMark val="in"/>
        <c:minorTickMark val="none"/>
        <c:tickLblPos val="none"/>
        <c:spPr>
          <a:ln w="3175">
            <a:solidFill>
              <a:srgbClr val="808080"/>
            </a:solidFill>
          </a:ln>
        </c:spPr>
        <c:crossAx val="21533911"/>
        <c:crossesAt val="1"/>
        <c:crossBetween val="between"/>
        <c:dispUnits/>
        <c:majorUnit val="0.25"/>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1475"/>
          <c:h val="0.44875"/>
        </c:manualLayout>
      </c:layout>
      <c:barChart>
        <c:barDir val="bar"/>
        <c:grouping val="stacked"/>
        <c:varyColors val="1"/>
        <c:ser>
          <c:idx val="4"/>
          <c:order val="0"/>
          <c:spPr>
            <a:solidFill>
              <a:srgbClr val="4040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04040"/>
              </a:solidFill>
              <a:ln w="3175">
                <a:noFill/>
              </a:ln>
            </c:spPr>
          </c:dPt>
          <c:dLbls>
            <c:numFmt formatCode="0%" sourceLinked="0"/>
            <c:spPr>
              <a:noFill/>
              <a:ln w="3175">
                <a:noFill/>
              </a:ln>
            </c:spPr>
            <c:txPr>
              <a:bodyPr vert="horz" rot="0" anchor="ctr"/>
              <a:lstStyle/>
              <a:p>
                <a:pPr algn="ctr">
                  <a:defRPr lang="en-US" cap="none" sz="1000" b="1" i="0" u="none" baseline="0">
                    <a:solidFill>
                      <a:srgbClr val="FFFFFF"/>
                    </a:solidFill>
                  </a:defRPr>
                </a:pPr>
              </a:p>
            </c:txPr>
            <c:showLegendKey val="0"/>
            <c:showVal val="1"/>
            <c:showBubbleSize val="0"/>
            <c:showCatName val="0"/>
            <c:showSerName val="0"/>
            <c:showPercent val="0"/>
          </c:dLbls>
          <c:val>
            <c:numRef>
              <c:f>'Assessment Summary'!$H$9</c:f>
              <c:numCache/>
            </c:numRef>
          </c:val>
        </c:ser>
        <c:overlap val="100"/>
        <c:axId val="66525201"/>
        <c:axId val="61855898"/>
      </c:barChart>
      <c:catAx>
        <c:axId val="66525201"/>
        <c:scaling>
          <c:orientation val="maxMin"/>
        </c:scaling>
        <c:axPos val="r"/>
        <c:delete val="0"/>
        <c:numFmt formatCode="General" sourceLinked="1"/>
        <c:majorTickMark val="none"/>
        <c:minorTickMark val="none"/>
        <c:tickLblPos val="none"/>
        <c:spPr>
          <a:ln w="3175">
            <a:solidFill>
              <a:srgbClr val="808080"/>
            </a:solidFill>
          </a:ln>
        </c:spPr>
        <c:crossAx val="61855898"/>
        <c:crosses val="autoZero"/>
        <c:auto val="1"/>
        <c:lblOffset val="100"/>
        <c:tickLblSkip val="1"/>
        <c:noMultiLvlLbl val="0"/>
      </c:catAx>
      <c:valAx>
        <c:axId val="61855898"/>
        <c:scaling>
          <c:orientation val="maxMin"/>
          <c:max val="1"/>
          <c:min val="0"/>
        </c:scaling>
        <c:axPos val="t"/>
        <c:delete val="0"/>
        <c:numFmt formatCode="General" sourceLinked="1"/>
        <c:majorTickMark val="in"/>
        <c:minorTickMark val="none"/>
        <c:tickLblPos val="none"/>
        <c:spPr>
          <a:ln w="3175">
            <a:solidFill>
              <a:srgbClr val="808080"/>
            </a:solidFill>
          </a:ln>
        </c:spPr>
        <c:crossAx val="66525201"/>
        <c:crossesAt val="1"/>
        <c:crossBetween val="between"/>
        <c:dispUnits/>
        <c:majorUnit val="0.25"/>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1475"/>
          <c:h val="0.44875"/>
        </c:manualLayout>
      </c:layout>
      <c:barChart>
        <c:barDir val="bar"/>
        <c:grouping val="stacked"/>
        <c:varyColors val="1"/>
        <c:ser>
          <c:idx val="4"/>
          <c:order val="0"/>
          <c:spPr>
            <a:solidFill>
              <a:srgbClr val="4040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04040"/>
              </a:solidFill>
              <a:ln w="3175">
                <a:noFill/>
              </a:ln>
            </c:spPr>
          </c:dPt>
          <c:dLbls>
            <c:numFmt formatCode="0%" sourceLinked="0"/>
            <c:spPr>
              <a:noFill/>
              <a:ln w="3175">
                <a:noFill/>
              </a:ln>
            </c:spPr>
            <c:txPr>
              <a:bodyPr vert="horz" rot="0" anchor="ctr"/>
              <a:lstStyle/>
              <a:p>
                <a:pPr algn="ctr">
                  <a:defRPr lang="en-US" cap="none" sz="1000" b="1" i="0" u="none" baseline="0">
                    <a:solidFill>
                      <a:srgbClr val="FFFFFF"/>
                    </a:solidFill>
                  </a:defRPr>
                </a:pPr>
              </a:p>
            </c:txPr>
            <c:showLegendKey val="0"/>
            <c:showVal val="1"/>
            <c:showBubbleSize val="0"/>
            <c:showCatName val="0"/>
            <c:showSerName val="0"/>
            <c:showPercent val="0"/>
          </c:dLbls>
          <c:val>
            <c:numRef>
              <c:f>'Assessment Summary'!$H$8</c:f>
              <c:numCache/>
            </c:numRef>
          </c:val>
        </c:ser>
        <c:overlap val="100"/>
        <c:axId val="19832171"/>
        <c:axId val="44271812"/>
      </c:barChart>
      <c:catAx>
        <c:axId val="19832171"/>
        <c:scaling>
          <c:orientation val="maxMin"/>
        </c:scaling>
        <c:axPos val="r"/>
        <c:delete val="0"/>
        <c:numFmt formatCode="General" sourceLinked="1"/>
        <c:majorTickMark val="none"/>
        <c:minorTickMark val="none"/>
        <c:tickLblPos val="none"/>
        <c:spPr>
          <a:ln w="3175">
            <a:solidFill>
              <a:srgbClr val="808080"/>
            </a:solidFill>
          </a:ln>
        </c:spPr>
        <c:crossAx val="44271812"/>
        <c:crosses val="autoZero"/>
        <c:auto val="1"/>
        <c:lblOffset val="100"/>
        <c:tickLblSkip val="1"/>
        <c:noMultiLvlLbl val="0"/>
      </c:catAx>
      <c:valAx>
        <c:axId val="44271812"/>
        <c:scaling>
          <c:orientation val="maxMin"/>
          <c:max val="1"/>
          <c:min val="0"/>
        </c:scaling>
        <c:axPos val="t"/>
        <c:delete val="0"/>
        <c:numFmt formatCode="General" sourceLinked="1"/>
        <c:majorTickMark val="in"/>
        <c:minorTickMark val="none"/>
        <c:tickLblPos val="none"/>
        <c:spPr>
          <a:ln w="3175">
            <a:solidFill>
              <a:srgbClr val="808080"/>
            </a:solidFill>
          </a:ln>
        </c:spPr>
        <c:crossAx val="19832171"/>
        <c:crossesAt val="1"/>
        <c:crossBetween val="between"/>
        <c:dispUnits/>
        <c:majorUnit val="0.25"/>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1475"/>
          <c:h val="0.44875"/>
        </c:manualLayout>
      </c:layout>
      <c:barChart>
        <c:barDir val="bar"/>
        <c:grouping val="stacked"/>
        <c:varyColors val="1"/>
        <c:ser>
          <c:idx val="4"/>
          <c:order val="0"/>
          <c:spPr>
            <a:solidFill>
              <a:srgbClr val="4040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04040"/>
              </a:solidFill>
              <a:ln w="3175">
                <a:noFill/>
              </a:ln>
            </c:spPr>
          </c:dPt>
          <c:dLbls>
            <c:numFmt formatCode="0%" sourceLinked="0"/>
            <c:spPr>
              <a:noFill/>
              <a:ln w="3175">
                <a:noFill/>
              </a:ln>
            </c:spPr>
            <c:txPr>
              <a:bodyPr vert="horz" rot="0" anchor="ctr"/>
              <a:lstStyle/>
              <a:p>
                <a:pPr algn="ctr">
                  <a:defRPr lang="en-US" cap="none" sz="1000" b="1" i="0" u="none" baseline="0">
                    <a:solidFill>
                      <a:srgbClr val="FFFFFF"/>
                    </a:solidFill>
                  </a:defRPr>
                </a:pPr>
              </a:p>
            </c:txPr>
            <c:showLegendKey val="0"/>
            <c:showVal val="1"/>
            <c:showBubbleSize val="0"/>
            <c:showCatName val="0"/>
            <c:showSerName val="0"/>
            <c:showPercent val="0"/>
          </c:dLbls>
          <c:val>
            <c:numRef>
              <c:f>'Assessment Summary'!$H$7</c:f>
              <c:numCache/>
            </c:numRef>
          </c:val>
        </c:ser>
        <c:overlap val="100"/>
        <c:axId val="62901989"/>
        <c:axId val="29246990"/>
      </c:barChart>
      <c:catAx>
        <c:axId val="62901989"/>
        <c:scaling>
          <c:orientation val="maxMin"/>
        </c:scaling>
        <c:axPos val="r"/>
        <c:delete val="0"/>
        <c:numFmt formatCode="General" sourceLinked="1"/>
        <c:majorTickMark val="none"/>
        <c:minorTickMark val="none"/>
        <c:tickLblPos val="none"/>
        <c:spPr>
          <a:ln w="3175">
            <a:solidFill>
              <a:srgbClr val="808080"/>
            </a:solidFill>
          </a:ln>
        </c:spPr>
        <c:crossAx val="29246990"/>
        <c:crosses val="autoZero"/>
        <c:auto val="1"/>
        <c:lblOffset val="100"/>
        <c:tickLblSkip val="1"/>
        <c:noMultiLvlLbl val="0"/>
      </c:catAx>
      <c:valAx>
        <c:axId val="29246990"/>
        <c:scaling>
          <c:orientation val="maxMin"/>
          <c:max val="1"/>
          <c:min val="0"/>
        </c:scaling>
        <c:axPos val="t"/>
        <c:delete val="0"/>
        <c:numFmt formatCode="General" sourceLinked="1"/>
        <c:majorTickMark val="in"/>
        <c:minorTickMark val="none"/>
        <c:tickLblPos val="none"/>
        <c:spPr>
          <a:ln w="3175">
            <a:solidFill>
              <a:srgbClr val="808080"/>
            </a:solidFill>
          </a:ln>
        </c:spPr>
        <c:crossAx val="62901989"/>
        <c:crossesAt val="1"/>
        <c:crossBetween val="between"/>
        <c:dispUnits/>
        <c:majorUnit val="0.25"/>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1475"/>
          <c:h val="0.44875"/>
        </c:manualLayout>
      </c:layout>
      <c:barChart>
        <c:barDir val="bar"/>
        <c:grouping val="stacked"/>
        <c:varyColors val="1"/>
        <c:ser>
          <c:idx val="4"/>
          <c:order val="0"/>
          <c:spPr>
            <a:solidFill>
              <a:srgbClr val="4040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04040"/>
              </a:solidFill>
              <a:ln w="3175">
                <a:noFill/>
              </a:ln>
            </c:spPr>
          </c:dPt>
          <c:dLbls>
            <c:numFmt formatCode="0%" sourceLinked="0"/>
            <c:spPr>
              <a:noFill/>
              <a:ln w="3175">
                <a:noFill/>
              </a:ln>
            </c:spPr>
            <c:txPr>
              <a:bodyPr vert="horz" rot="0" anchor="ctr"/>
              <a:lstStyle/>
              <a:p>
                <a:pPr algn="ctr">
                  <a:defRPr lang="en-US" cap="none" sz="1000" b="1" i="0" u="none" baseline="0">
                    <a:solidFill>
                      <a:srgbClr val="FFFFFF"/>
                    </a:solidFill>
                  </a:defRPr>
                </a:pPr>
              </a:p>
            </c:txPr>
            <c:showLegendKey val="0"/>
            <c:showVal val="1"/>
            <c:showBubbleSize val="0"/>
            <c:showCatName val="0"/>
            <c:showSerName val="0"/>
            <c:showPercent val="0"/>
          </c:dLbls>
          <c:val>
            <c:numRef>
              <c:f>'Assessment Summary'!$H$6</c:f>
              <c:numCache/>
            </c:numRef>
          </c:val>
        </c:ser>
        <c:overlap val="100"/>
        <c:axId val="61896319"/>
        <c:axId val="20195960"/>
      </c:barChart>
      <c:catAx>
        <c:axId val="61896319"/>
        <c:scaling>
          <c:orientation val="maxMin"/>
        </c:scaling>
        <c:axPos val="r"/>
        <c:delete val="0"/>
        <c:numFmt formatCode="General" sourceLinked="1"/>
        <c:majorTickMark val="none"/>
        <c:minorTickMark val="none"/>
        <c:tickLblPos val="none"/>
        <c:spPr>
          <a:ln w="3175">
            <a:solidFill>
              <a:srgbClr val="808080"/>
            </a:solidFill>
          </a:ln>
        </c:spPr>
        <c:crossAx val="20195960"/>
        <c:crosses val="autoZero"/>
        <c:auto val="1"/>
        <c:lblOffset val="100"/>
        <c:tickLblSkip val="1"/>
        <c:noMultiLvlLbl val="0"/>
      </c:catAx>
      <c:valAx>
        <c:axId val="20195960"/>
        <c:scaling>
          <c:orientation val="maxMin"/>
          <c:max val="1"/>
          <c:min val="0"/>
        </c:scaling>
        <c:axPos val="t"/>
        <c:delete val="0"/>
        <c:numFmt formatCode="General" sourceLinked="1"/>
        <c:majorTickMark val="in"/>
        <c:minorTickMark val="none"/>
        <c:tickLblPos val="none"/>
        <c:spPr>
          <a:ln w="3175">
            <a:solidFill>
              <a:srgbClr val="808080"/>
            </a:solidFill>
          </a:ln>
        </c:spPr>
        <c:crossAx val="61896319"/>
        <c:crossesAt val="1"/>
        <c:crossBetween val="between"/>
        <c:dispUnits/>
        <c:majorUnit val="0.25"/>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
          <c:w val="0.92625"/>
          <c:h val="0.60025"/>
        </c:manualLayout>
      </c:layout>
      <c:barChart>
        <c:barDir val="bar"/>
        <c:grouping val="stacked"/>
        <c:varyColors val="0"/>
        <c:ser>
          <c:idx val="0"/>
          <c:order val="0"/>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1" i="0" u="none" baseline="0">
                        <a:solidFill>
                          <a:srgbClr val="000000"/>
                        </a:solidFill>
                      </a:rPr>
                      <a:t>4</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Lit>
              <c:ptCount val="1"/>
              <c:pt idx="0">
                <c:v>0.35</c:v>
              </c:pt>
            </c:numLit>
          </c:val>
        </c:ser>
        <c:ser>
          <c:idx val="1"/>
          <c:order val="1"/>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1" i="0" u="none" baseline="0">
                        <a:solidFill>
                          <a:srgbClr val="000000"/>
                        </a:solidFill>
                      </a:rPr>
                      <a:t>3</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Lit>
              <c:ptCount val="1"/>
              <c:pt idx="0">
                <c:v>0.3</c:v>
              </c:pt>
            </c:numLit>
          </c:val>
        </c:ser>
        <c:ser>
          <c:idx val="2"/>
          <c:order val="2"/>
          <c:spPr>
            <a:solidFill>
              <a:srgbClr val="33CC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1" i="0" u="none" baseline="0">
                        <a:solidFill>
                          <a:srgbClr val="000000"/>
                        </a:solidFill>
                      </a:rPr>
                      <a:t>2</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val>
            <c:numLit>
              <c:ptCount val="1"/>
              <c:pt idx="0">
                <c:v>0.25</c:v>
              </c:pt>
            </c:numLit>
          </c:val>
        </c:ser>
        <c:ser>
          <c:idx val="3"/>
          <c:order val="3"/>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1" i="0" u="none" baseline="0">
                        <a:solidFill>
                          <a:srgbClr val="000000"/>
                        </a:solidFill>
                      </a:rPr>
                      <a:t>1</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Lit>
              <c:ptCount val="1"/>
              <c:pt idx="0">
                <c:v>0.1</c:v>
              </c:pt>
            </c:numLit>
          </c:val>
        </c:ser>
        <c:ser>
          <c:idx val="4"/>
          <c:order val="4"/>
          <c:tx>
            <c:v>Final value</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0.36499797502025</c:v>
              </c:pt>
            </c:numLit>
          </c:val>
        </c:ser>
        <c:overlap val="100"/>
        <c:axId val="47545913"/>
        <c:axId val="25260034"/>
      </c:barChart>
      <c:catAx>
        <c:axId val="47545913"/>
        <c:scaling>
          <c:orientation val="maxMin"/>
        </c:scaling>
        <c:axPos val="r"/>
        <c:delete val="0"/>
        <c:numFmt formatCode="General" sourceLinked="1"/>
        <c:majorTickMark val="none"/>
        <c:minorTickMark val="none"/>
        <c:tickLblPos val="none"/>
        <c:spPr>
          <a:ln w="3175">
            <a:solidFill>
              <a:srgbClr val="808080"/>
            </a:solidFill>
          </a:ln>
        </c:spPr>
        <c:crossAx val="25260034"/>
        <c:crosses val="autoZero"/>
        <c:auto val="1"/>
        <c:lblOffset val="100"/>
        <c:tickLblSkip val="1"/>
        <c:noMultiLvlLbl val="0"/>
      </c:catAx>
      <c:valAx>
        <c:axId val="25260034"/>
        <c:scaling>
          <c:orientation val="maxMin"/>
          <c:max val="1"/>
          <c:min val="0"/>
        </c:scaling>
        <c:axPos val="t"/>
        <c:delete val="0"/>
        <c:numFmt formatCode="General" sourceLinked="1"/>
        <c:majorTickMark val="in"/>
        <c:minorTickMark val="none"/>
        <c:tickLblPos val="none"/>
        <c:spPr>
          <a:ln w="3175">
            <a:solidFill>
              <a:srgbClr val="808080"/>
            </a:solidFill>
          </a:ln>
        </c:spPr>
        <c:crossAx val="47545913"/>
        <c:crossesAt val="1"/>
        <c:crossBetween val="between"/>
        <c:dispUnits/>
        <c:majorUnit val="0.25"/>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1475"/>
          <c:h val="0.44875"/>
        </c:manualLayout>
      </c:layout>
      <c:barChart>
        <c:barDir val="bar"/>
        <c:grouping val="stacked"/>
        <c:varyColors val="1"/>
        <c:ser>
          <c:idx val="4"/>
          <c:order val="0"/>
          <c:spPr>
            <a:solidFill>
              <a:srgbClr val="4040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04040"/>
              </a:solidFill>
              <a:ln w="3175">
                <a:noFill/>
              </a:ln>
            </c:spPr>
          </c:dPt>
          <c:dLbls>
            <c:dLbl>
              <c:idx val="0"/>
              <c:txPr>
                <a:bodyPr vert="horz" rot="0" anchor="ctr"/>
                <a:lstStyle/>
                <a:p>
                  <a:pPr algn="ctr">
                    <a:defRPr lang="en-US" cap="none" sz="1000" b="1" i="0" u="none" baseline="0">
                      <a:solidFill>
                        <a:srgbClr val="FFFFFF"/>
                      </a:solidFill>
                    </a:defRPr>
                  </a:pPr>
                </a:p>
              </c:txPr>
              <c:numFmt formatCode="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1" i="0" u="none" baseline="0">
                    <a:solidFill>
                      <a:srgbClr val="FFFFFF"/>
                    </a:solidFill>
                  </a:defRPr>
                </a:pPr>
              </a:p>
            </c:txPr>
            <c:showLegendKey val="0"/>
            <c:showVal val="1"/>
            <c:showBubbleSize val="0"/>
            <c:showCatName val="0"/>
            <c:showSerName val="0"/>
            <c:showPercent val="0"/>
          </c:dLbls>
          <c:val>
            <c:numRef>
              <c:f>'Assessment Summary'!$H$3</c:f>
              <c:numCache/>
            </c:numRef>
          </c:val>
        </c:ser>
        <c:overlap val="100"/>
        <c:axId val="26013715"/>
        <c:axId val="32796844"/>
      </c:barChart>
      <c:catAx>
        <c:axId val="26013715"/>
        <c:scaling>
          <c:orientation val="maxMin"/>
        </c:scaling>
        <c:axPos val="r"/>
        <c:delete val="0"/>
        <c:numFmt formatCode="General" sourceLinked="1"/>
        <c:majorTickMark val="none"/>
        <c:minorTickMark val="none"/>
        <c:tickLblPos val="none"/>
        <c:spPr>
          <a:ln w="3175">
            <a:solidFill>
              <a:srgbClr val="808080"/>
            </a:solidFill>
          </a:ln>
        </c:spPr>
        <c:crossAx val="32796844"/>
        <c:crosses val="autoZero"/>
        <c:auto val="1"/>
        <c:lblOffset val="100"/>
        <c:tickLblSkip val="1"/>
        <c:noMultiLvlLbl val="0"/>
      </c:catAx>
      <c:valAx>
        <c:axId val="32796844"/>
        <c:scaling>
          <c:orientation val="maxMin"/>
          <c:max val="1"/>
          <c:min val="0"/>
        </c:scaling>
        <c:axPos val="t"/>
        <c:delete val="0"/>
        <c:numFmt formatCode="General" sourceLinked="1"/>
        <c:majorTickMark val="in"/>
        <c:minorTickMark val="none"/>
        <c:tickLblPos val="none"/>
        <c:spPr>
          <a:ln w="3175">
            <a:solidFill>
              <a:srgbClr val="808080"/>
            </a:solidFill>
          </a:ln>
        </c:spPr>
        <c:crossAx val="26013715"/>
        <c:crossesAt val="1"/>
        <c:crossBetween val="between"/>
        <c:dispUnits/>
        <c:majorUnit val="0.25"/>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1475"/>
          <c:h val="0.44875"/>
        </c:manualLayout>
      </c:layout>
      <c:barChart>
        <c:barDir val="bar"/>
        <c:grouping val="stacked"/>
        <c:varyColors val="1"/>
        <c:ser>
          <c:idx val="4"/>
          <c:order val="0"/>
          <c:spPr>
            <a:solidFill>
              <a:srgbClr val="4040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04040"/>
              </a:solidFill>
              <a:ln w="3175">
                <a:noFill/>
              </a:ln>
            </c:spPr>
          </c:dPt>
          <c:dLbls>
            <c:dLbl>
              <c:idx val="0"/>
              <c:txPr>
                <a:bodyPr vert="horz" rot="0" anchor="ctr"/>
                <a:lstStyle/>
                <a:p>
                  <a:pPr algn="ctr">
                    <a:defRPr lang="en-US" cap="none" sz="1000" b="1" i="0" u="none" baseline="0">
                      <a:solidFill>
                        <a:srgbClr val="FFFFFF"/>
                      </a:solidFill>
                    </a:defRPr>
                  </a:pPr>
                </a:p>
              </c:txPr>
              <c:numFmt formatCode="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1" i="0" u="none" baseline="0">
                    <a:solidFill>
                      <a:srgbClr val="FFFFFF"/>
                    </a:solidFill>
                  </a:defRPr>
                </a:pPr>
              </a:p>
            </c:txPr>
            <c:showLegendKey val="0"/>
            <c:showVal val="1"/>
            <c:showBubbleSize val="0"/>
            <c:showCatName val="0"/>
            <c:showSerName val="0"/>
            <c:showPercent val="0"/>
          </c:dLbls>
          <c:val>
            <c:numRef>
              <c:f>'Assessment Summary'!$H$5</c:f>
              <c:numCache/>
            </c:numRef>
          </c:val>
        </c:ser>
        <c:overlap val="100"/>
        <c:axId val="26736141"/>
        <c:axId val="39298678"/>
      </c:barChart>
      <c:catAx>
        <c:axId val="26736141"/>
        <c:scaling>
          <c:orientation val="maxMin"/>
        </c:scaling>
        <c:axPos val="r"/>
        <c:delete val="0"/>
        <c:numFmt formatCode="General" sourceLinked="1"/>
        <c:majorTickMark val="none"/>
        <c:minorTickMark val="none"/>
        <c:tickLblPos val="none"/>
        <c:spPr>
          <a:ln w="3175">
            <a:solidFill>
              <a:srgbClr val="808080"/>
            </a:solidFill>
          </a:ln>
        </c:spPr>
        <c:crossAx val="39298678"/>
        <c:crosses val="autoZero"/>
        <c:auto val="1"/>
        <c:lblOffset val="100"/>
        <c:tickLblSkip val="1"/>
        <c:noMultiLvlLbl val="0"/>
      </c:catAx>
      <c:valAx>
        <c:axId val="39298678"/>
        <c:scaling>
          <c:orientation val="maxMin"/>
          <c:max val="1"/>
          <c:min val="0"/>
        </c:scaling>
        <c:axPos val="t"/>
        <c:delete val="0"/>
        <c:numFmt formatCode="General" sourceLinked="1"/>
        <c:majorTickMark val="in"/>
        <c:minorTickMark val="none"/>
        <c:tickLblPos val="none"/>
        <c:spPr>
          <a:ln w="3175">
            <a:solidFill>
              <a:srgbClr val="808080"/>
            </a:solidFill>
          </a:ln>
        </c:spPr>
        <c:crossAx val="26736141"/>
        <c:crossesAt val="1"/>
        <c:crossBetween val="between"/>
        <c:dispUnits/>
        <c:majorUnit val="0.25"/>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5.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7.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3</xdr:row>
      <xdr:rowOff>0</xdr:rowOff>
    </xdr:from>
    <xdr:to>
      <xdr:col>7</xdr:col>
      <xdr:colOff>200025</xdr:colOff>
      <xdr:row>4</xdr:row>
      <xdr:rowOff>0</xdr:rowOff>
    </xdr:to>
    <xdr:graphicFrame>
      <xdr:nvGraphicFramePr>
        <xdr:cNvPr id="1" name="Assessment_Range"/>
        <xdr:cNvGraphicFramePr/>
      </xdr:nvGraphicFramePr>
      <xdr:xfrm>
        <a:off x="3876675" y="1076325"/>
        <a:ext cx="3848100" cy="371475"/>
      </xdr:xfrm>
      <a:graphic>
        <a:graphicData uri="http://schemas.openxmlformats.org/drawingml/2006/chart">
          <c:chart xmlns:c="http://schemas.openxmlformats.org/drawingml/2006/chart" r:id="rId1"/>
        </a:graphicData>
      </a:graphic>
    </xdr:graphicFrame>
    <xdr:clientData/>
  </xdr:twoCellAnchor>
  <xdr:twoCellAnchor>
    <xdr:from>
      <xdr:col>2</xdr:col>
      <xdr:colOff>200025</xdr:colOff>
      <xdr:row>9</xdr:row>
      <xdr:rowOff>0</xdr:rowOff>
    </xdr:from>
    <xdr:to>
      <xdr:col>7</xdr:col>
      <xdr:colOff>200025</xdr:colOff>
      <xdr:row>10</xdr:row>
      <xdr:rowOff>0</xdr:rowOff>
    </xdr:to>
    <xdr:graphicFrame>
      <xdr:nvGraphicFramePr>
        <xdr:cNvPr id="2" name="Assessment_Range"/>
        <xdr:cNvGraphicFramePr/>
      </xdr:nvGraphicFramePr>
      <xdr:xfrm>
        <a:off x="3876675" y="3305175"/>
        <a:ext cx="3848100" cy="371475"/>
      </xdr:xfrm>
      <a:graphic>
        <a:graphicData uri="http://schemas.openxmlformats.org/drawingml/2006/chart">
          <c:chart xmlns:c="http://schemas.openxmlformats.org/drawingml/2006/chart" r:id="rId2"/>
        </a:graphicData>
      </a:graphic>
    </xdr:graphicFrame>
    <xdr:clientData/>
  </xdr:twoCellAnchor>
  <xdr:twoCellAnchor>
    <xdr:from>
      <xdr:col>2</xdr:col>
      <xdr:colOff>200025</xdr:colOff>
      <xdr:row>8</xdr:row>
      <xdr:rowOff>0</xdr:rowOff>
    </xdr:from>
    <xdr:to>
      <xdr:col>7</xdr:col>
      <xdr:colOff>200025</xdr:colOff>
      <xdr:row>9</xdr:row>
      <xdr:rowOff>0</xdr:rowOff>
    </xdr:to>
    <xdr:graphicFrame>
      <xdr:nvGraphicFramePr>
        <xdr:cNvPr id="3" name="Assessment_Range"/>
        <xdr:cNvGraphicFramePr/>
      </xdr:nvGraphicFramePr>
      <xdr:xfrm>
        <a:off x="3876675" y="2933700"/>
        <a:ext cx="3848100" cy="371475"/>
      </xdr:xfrm>
      <a:graphic>
        <a:graphicData uri="http://schemas.openxmlformats.org/drawingml/2006/chart">
          <c:chart xmlns:c="http://schemas.openxmlformats.org/drawingml/2006/chart" r:id="rId3"/>
        </a:graphicData>
      </a:graphic>
    </xdr:graphicFrame>
    <xdr:clientData/>
  </xdr:twoCellAnchor>
  <xdr:twoCellAnchor>
    <xdr:from>
      <xdr:col>2</xdr:col>
      <xdr:colOff>200025</xdr:colOff>
      <xdr:row>7</xdr:row>
      <xdr:rowOff>0</xdr:rowOff>
    </xdr:from>
    <xdr:to>
      <xdr:col>7</xdr:col>
      <xdr:colOff>200025</xdr:colOff>
      <xdr:row>8</xdr:row>
      <xdr:rowOff>0</xdr:rowOff>
    </xdr:to>
    <xdr:graphicFrame>
      <xdr:nvGraphicFramePr>
        <xdr:cNvPr id="4" name="Assessment_Range"/>
        <xdr:cNvGraphicFramePr/>
      </xdr:nvGraphicFramePr>
      <xdr:xfrm>
        <a:off x="3876675" y="2562225"/>
        <a:ext cx="3848100" cy="371475"/>
      </xdr:xfrm>
      <a:graphic>
        <a:graphicData uri="http://schemas.openxmlformats.org/drawingml/2006/chart">
          <c:chart xmlns:c="http://schemas.openxmlformats.org/drawingml/2006/chart" r:id="rId4"/>
        </a:graphicData>
      </a:graphic>
    </xdr:graphicFrame>
    <xdr:clientData/>
  </xdr:twoCellAnchor>
  <xdr:twoCellAnchor>
    <xdr:from>
      <xdr:col>2</xdr:col>
      <xdr:colOff>200025</xdr:colOff>
      <xdr:row>6</xdr:row>
      <xdr:rowOff>0</xdr:rowOff>
    </xdr:from>
    <xdr:to>
      <xdr:col>7</xdr:col>
      <xdr:colOff>200025</xdr:colOff>
      <xdr:row>7</xdr:row>
      <xdr:rowOff>0</xdr:rowOff>
    </xdr:to>
    <xdr:graphicFrame>
      <xdr:nvGraphicFramePr>
        <xdr:cNvPr id="5" name="Assessment_Range"/>
        <xdr:cNvGraphicFramePr/>
      </xdr:nvGraphicFramePr>
      <xdr:xfrm>
        <a:off x="3876675" y="2190750"/>
        <a:ext cx="3848100" cy="371475"/>
      </xdr:xfrm>
      <a:graphic>
        <a:graphicData uri="http://schemas.openxmlformats.org/drawingml/2006/chart">
          <c:chart xmlns:c="http://schemas.openxmlformats.org/drawingml/2006/chart" r:id="rId5"/>
        </a:graphicData>
      </a:graphic>
    </xdr:graphicFrame>
    <xdr:clientData/>
  </xdr:twoCellAnchor>
  <xdr:twoCellAnchor>
    <xdr:from>
      <xdr:col>2</xdr:col>
      <xdr:colOff>200025</xdr:colOff>
      <xdr:row>5</xdr:row>
      <xdr:rowOff>0</xdr:rowOff>
    </xdr:from>
    <xdr:to>
      <xdr:col>7</xdr:col>
      <xdr:colOff>200025</xdr:colOff>
      <xdr:row>6</xdr:row>
      <xdr:rowOff>0</xdr:rowOff>
    </xdr:to>
    <xdr:graphicFrame>
      <xdr:nvGraphicFramePr>
        <xdr:cNvPr id="6" name="Assessment_Range"/>
        <xdr:cNvGraphicFramePr/>
      </xdr:nvGraphicFramePr>
      <xdr:xfrm>
        <a:off x="3876675" y="1819275"/>
        <a:ext cx="3848100" cy="371475"/>
      </xdr:xfrm>
      <a:graphic>
        <a:graphicData uri="http://schemas.openxmlformats.org/drawingml/2006/chart">
          <c:chart xmlns:c="http://schemas.openxmlformats.org/drawingml/2006/chart" r:id="rId6"/>
        </a:graphicData>
      </a:graphic>
    </xdr:graphicFrame>
    <xdr:clientData/>
  </xdr:twoCellAnchor>
  <xdr:twoCellAnchor>
    <xdr:from>
      <xdr:col>1</xdr:col>
      <xdr:colOff>3267075</xdr:colOff>
      <xdr:row>1</xdr:row>
      <xdr:rowOff>19050</xdr:rowOff>
    </xdr:from>
    <xdr:to>
      <xdr:col>6</xdr:col>
      <xdr:colOff>133350</xdr:colOff>
      <xdr:row>1</xdr:row>
      <xdr:rowOff>466725</xdr:rowOff>
    </xdr:to>
    <xdr:graphicFrame>
      <xdr:nvGraphicFramePr>
        <xdr:cNvPr id="7" name="Assessment_Range"/>
        <xdr:cNvGraphicFramePr/>
      </xdr:nvGraphicFramePr>
      <xdr:xfrm>
        <a:off x="3448050" y="228600"/>
        <a:ext cx="4048125" cy="447675"/>
      </xdr:xfrm>
      <a:graphic>
        <a:graphicData uri="http://schemas.openxmlformats.org/drawingml/2006/chart">
          <c:chart xmlns:c="http://schemas.openxmlformats.org/drawingml/2006/chart" r:id="rId7"/>
        </a:graphicData>
      </a:graphic>
    </xdr:graphicFrame>
    <xdr:clientData/>
  </xdr:twoCellAnchor>
  <xdr:twoCellAnchor>
    <xdr:from>
      <xdr:col>2</xdr:col>
      <xdr:colOff>200025</xdr:colOff>
      <xdr:row>2</xdr:row>
      <xdr:rowOff>0</xdr:rowOff>
    </xdr:from>
    <xdr:to>
      <xdr:col>7</xdr:col>
      <xdr:colOff>200025</xdr:colOff>
      <xdr:row>3</xdr:row>
      <xdr:rowOff>0</xdr:rowOff>
    </xdr:to>
    <xdr:graphicFrame>
      <xdr:nvGraphicFramePr>
        <xdr:cNvPr id="8" name="Assessment_Range"/>
        <xdr:cNvGraphicFramePr/>
      </xdr:nvGraphicFramePr>
      <xdr:xfrm>
        <a:off x="3876675" y="704850"/>
        <a:ext cx="3848100" cy="371475"/>
      </xdr:xfrm>
      <a:graphic>
        <a:graphicData uri="http://schemas.openxmlformats.org/drawingml/2006/chart">
          <c:chart xmlns:c="http://schemas.openxmlformats.org/drawingml/2006/chart" r:id="rId8"/>
        </a:graphicData>
      </a:graphic>
    </xdr:graphicFrame>
    <xdr:clientData/>
  </xdr:twoCellAnchor>
  <xdr:twoCellAnchor>
    <xdr:from>
      <xdr:col>2</xdr:col>
      <xdr:colOff>200025</xdr:colOff>
      <xdr:row>4</xdr:row>
      <xdr:rowOff>0</xdr:rowOff>
    </xdr:from>
    <xdr:to>
      <xdr:col>7</xdr:col>
      <xdr:colOff>200025</xdr:colOff>
      <xdr:row>5</xdr:row>
      <xdr:rowOff>0</xdr:rowOff>
    </xdr:to>
    <xdr:graphicFrame>
      <xdr:nvGraphicFramePr>
        <xdr:cNvPr id="9" name="Assessment_Range"/>
        <xdr:cNvGraphicFramePr/>
      </xdr:nvGraphicFramePr>
      <xdr:xfrm>
        <a:off x="3876675" y="1447800"/>
        <a:ext cx="3848100" cy="371475"/>
      </xdr:xfrm>
      <a:graphic>
        <a:graphicData uri="http://schemas.openxmlformats.org/drawingml/2006/chart">
          <c:chart xmlns:c="http://schemas.openxmlformats.org/drawingml/2006/chart" r:id="rId9"/>
        </a:graphicData>
      </a:graphic>
    </xdr:graphicFrame>
    <xdr:clientData/>
  </xdr:twoCellAnchor>
  <xdr:twoCellAnchor>
    <xdr:from>
      <xdr:col>2</xdr:col>
      <xdr:colOff>180975</xdr:colOff>
      <xdr:row>4</xdr:row>
      <xdr:rowOff>361950</xdr:rowOff>
    </xdr:from>
    <xdr:to>
      <xdr:col>7</xdr:col>
      <xdr:colOff>180975</xdr:colOff>
      <xdr:row>5</xdr:row>
      <xdr:rowOff>361950</xdr:rowOff>
    </xdr:to>
    <xdr:graphicFrame>
      <xdr:nvGraphicFramePr>
        <xdr:cNvPr id="10" name="Assessment_Range"/>
        <xdr:cNvGraphicFramePr/>
      </xdr:nvGraphicFramePr>
      <xdr:xfrm>
        <a:off x="3857625" y="1809750"/>
        <a:ext cx="3848100" cy="371475"/>
      </xdr:xfrm>
      <a:graphic>
        <a:graphicData uri="http://schemas.openxmlformats.org/drawingml/2006/chart">
          <c:chart xmlns:c="http://schemas.openxmlformats.org/drawingml/2006/chart" r:id="rId10"/>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25</xdr:row>
      <xdr:rowOff>85725</xdr:rowOff>
    </xdr:from>
    <xdr:to>
      <xdr:col>9</xdr:col>
      <xdr:colOff>466725</xdr:colOff>
      <xdr:row>25</xdr:row>
      <xdr:rowOff>533400</xdr:rowOff>
    </xdr:to>
    <xdr:graphicFrame>
      <xdr:nvGraphicFramePr>
        <xdr:cNvPr id="1" name="Assessment_Range"/>
        <xdr:cNvGraphicFramePr/>
      </xdr:nvGraphicFramePr>
      <xdr:xfrm>
        <a:off x="4657725" y="6181725"/>
        <a:ext cx="5000625" cy="447675"/>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9525</xdr:colOff>
      <xdr:row>25</xdr:row>
      <xdr:rowOff>447675</xdr:rowOff>
    </xdr:from>
    <xdr:to>
      <xdr:col>9</xdr:col>
      <xdr:colOff>28575</xdr:colOff>
      <xdr:row>25</xdr:row>
      <xdr:rowOff>2238375</xdr:rowOff>
    </xdr:to>
    <xdr:pic>
      <xdr:nvPicPr>
        <xdr:cNvPr id="2" name="Picture 4"/>
        <xdr:cNvPicPr preferRelativeResize="1">
          <a:picLocks noChangeAspect="1"/>
        </xdr:cNvPicPr>
      </xdr:nvPicPr>
      <xdr:blipFill>
        <a:blip r:embed="rId2"/>
        <a:stretch>
          <a:fillRect/>
        </a:stretch>
      </xdr:blipFill>
      <xdr:spPr>
        <a:xfrm>
          <a:off x="4667250" y="6543675"/>
          <a:ext cx="4552950" cy="1790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25</xdr:row>
      <xdr:rowOff>85725</xdr:rowOff>
    </xdr:from>
    <xdr:to>
      <xdr:col>9</xdr:col>
      <xdr:colOff>466725</xdr:colOff>
      <xdr:row>25</xdr:row>
      <xdr:rowOff>533400</xdr:rowOff>
    </xdr:to>
    <xdr:graphicFrame>
      <xdr:nvGraphicFramePr>
        <xdr:cNvPr id="1" name="Assessment_Range"/>
        <xdr:cNvGraphicFramePr/>
      </xdr:nvGraphicFramePr>
      <xdr:xfrm>
        <a:off x="4657725" y="6181725"/>
        <a:ext cx="5000625" cy="447675"/>
      </xdr:xfrm>
      <a:graphic>
        <a:graphicData uri="http://schemas.openxmlformats.org/drawingml/2006/chart">
          <c:chart xmlns:c="http://schemas.openxmlformats.org/drawingml/2006/chart" r:id="rId1"/>
        </a:graphicData>
      </a:graphic>
    </xdr:graphicFrame>
    <xdr:clientData/>
  </xdr:twoCellAnchor>
  <xdr:twoCellAnchor editAs="oneCell">
    <xdr:from>
      <xdr:col>4</xdr:col>
      <xdr:colOff>485775</xdr:colOff>
      <xdr:row>25</xdr:row>
      <xdr:rowOff>447675</xdr:rowOff>
    </xdr:from>
    <xdr:to>
      <xdr:col>9</xdr:col>
      <xdr:colOff>0</xdr:colOff>
      <xdr:row>25</xdr:row>
      <xdr:rowOff>2238375</xdr:rowOff>
    </xdr:to>
    <xdr:pic>
      <xdr:nvPicPr>
        <xdr:cNvPr id="2" name="Picture 3"/>
        <xdr:cNvPicPr preferRelativeResize="1">
          <a:picLocks noChangeAspect="1"/>
        </xdr:cNvPicPr>
      </xdr:nvPicPr>
      <xdr:blipFill>
        <a:blip r:embed="rId2"/>
        <a:stretch>
          <a:fillRect/>
        </a:stretch>
      </xdr:blipFill>
      <xdr:spPr>
        <a:xfrm>
          <a:off x="4648200" y="6543675"/>
          <a:ext cx="4543425" cy="1790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25</xdr:row>
      <xdr:rowOff>85725</xdr:rowOff>
    </xdr:from>
    <xdr:to>
      <xdr:col>9</xdr:col>
      <xdr:colOff>466725</xdr:colOff>
      <xdr:row>25</xdr:row>
      <xdr:rowOff>533400</xdr:rowOff>
    </xdr:to>
    <xdr:graphicFrame>
      <xdr:nvGraphicFramePr>
        <xdr:cNvPr id="1" name="Assessment_Range"/>
        <xdr:cNvGraphicFramePr/>
      </xdr:nvGraphicFramePr>
      <xdr:xfrm>
        <a:off x="4657725" y="6181725"/>
        <a:ext cx="5000625" cy="447675"/>
      </xdr:xfrm>
      <a:graphic>
        <a:graphicData uri="http://schemas.openxmlformats.org/drawingml/2006/chart">
          <c:chart xmlns:c="http://schemas.openxmlformats.org/drawingml/2006/chart" r:id="rId1"/>
        </a:graphicData>
      </a:graphic>
    </xdr:graphicFrame>
    <xdr:clientData/>
  </xdr:twoCellAnchor>
  <xdr:twoCellAnchor editAs="oneCell">
    <xdr:from>
      <xdr:col>4</xdr:col>
      <xdr:colOff>485775</xdr:colOff>
      <xdr:row>25</xdr:row>
      <xdr:rowOff>438150</xdr:rowOff>
    </xdr:from>
    <xdr:to>
      <xdr:col>9</xdr:col>
      <xdr:colOff>0</xdr:colOff>
      <xdr:row>25</xdr:row>
      <xdr:rowOff>2228850</xdr:rowOff>
    </xdr:to>
    <xdr:pic>
      <xdr:nvPicPr>
        <xdr:cNvPr id="2" name="Picture 3"/>
        <xdr:cNvPicPr preferRelativeResize="1">
          <a:picLocks noChangeAspect="1"/>
        </xdr:cNvPicPr>
      </xdr:nvPicPr>
      <xdr:blipFill>
        <a:blip r:embed="rId2"/>
        <a:stretch>
          <a:fillRect/>
        </a:stretch>
      </xdr:blipFill>
      <xdr:spPr>
        <a:xfrm>
          <a:off x="4648200" y="6534150"/>
          <a:ext cx="4543425" cy="1790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485775</xdr:colOff>
      <xdr:row>24</xdr:row>
      <xdr:rowOff>209550</xdr:rowOff>
    </xdr:from>
    <xdr:to>
      <xdr:col>9</xdr:col>
      <xdr:colOff>0</xdr:colOff>
      <xdr:row>24</xdr:row>
      <xdr:rowOff>438150</xdr:rowOff>
    </xdr:to>
    <xdr:pic>
      <xdr:nvPicPr>
        <xdr:cNvPr id="1" name="Picture 3"/>
        <xdr:cNvPicPr preferRelativeResize="1">
          <a:picLocks noChangeAspect="1"/>
        </xdr:cNvPicPr>
      </xdr:nvPicPr>
      <xdr:blipFill>
        <a:blip r:embed="rId1"/>
        <a:stretch>
          <a:fillRect/>
        </a:stretch>
      </xdr:blipFill>
      <xdr:spPr>
        <a:xfrm>
          <a:off x="4648200" y="6096000"/>
          <a:ext cx="4543425" cy="0"/>
        </a:xfrm>
        <a:prstGeom prst="rect">
          <a:avLst/>
        </a:prstGeom>
        <a:noFill/>
        <a:ln w="9525" cmpd="sng">
          <a:noFill/>
        </a:ln>
      </xdr:spPr>
    </xdr:pic>
    <xdr:clientData/>
  </xdr:twoCellAnchor>
  <xdr:twoCellAnchor>
    <xdr:from>
      <xdr:col>5</xdr:col>
      <xdr:colOff>0</xdr:colOff>
      <xdr:row>25</xdr:row>
      <xdr:rowOff>85725</xdr:rowOff>
    </xdr:from>
    <xdr:to>
      <xdr:col>9</xdr:col>
      <xdr:colOff>466725</xdr:colOff>
      <xdr:row>25</xdr:row>
      <xdr:rowOff>533400</xdr:rowOff>
    </xdr:to>
    <xdr:graphicFrame>
      <xdr:nvGraphicFramePr>
        <xdr:cNvPr id="2" name="Assessment_Range"/>
        <xdr:cNvGraphicFramePr/>
      </xdr:nvGraphicFramePr>
      <xdr:xfrm>
        <a:off x="4657725" y="6181725"/>
        <a:ext cx="5000625" cy="447675"/>
      </xdr:xfrm>
      <a:graphic>
        <a:graphicData uri="http://schemas.openxmlformats.org/drawingml/2006/chart">
          <c:chart xmlns:c="http://schemas.openxmlformats.org/drawingml/2006/chart" r:id="rId2"/>
        </a:graphicData>
      </a:graphic>
    </xdr:graphicFrame>
    <xdr:clientData/>
  </xdr:twoCellAnchor>
  <xdr:twoCellAnchor editAs="oneCell">
    <xdr:from>
      <xdr:col>4</xdr:col>
      <xdr:colOff>485775</xdr:colOff>
      <xdr:row>25</xdr:row>
      <xdr:rowOff>438150</xdr:rowOff>
    </xdr:from>
    <xdr:to>
      <xdr:col>9</xdr:col>
      <xdr:colOff>0</xdr:colOff>
      <xdr:row>25</xdr:row>
      <xdr:rowOff>2247900</xdr:rowOff>
    </xdr:to>
    <xdr:pic>
      <xdr:nvPicPr>
        <xdr:cNvPr id="3" name="Picture 3"/>
        <xdr:cNvPicPr preferRelativeResize="1">
          <a:picLocks noChangeAspect="1"/>
        </xdr:cNvPicPr>
      </xdr:nvPicPr>
      <xdr:blipFill>
        <a:blip r:embed="rId1"/>
        <a:stretch>
          <a:fillRect/>
        </a:stretch>
      </xdr:blipFill>
      <xdr:spPr>
        <a:xfrm>
          <a:off x="4648200" y="6534150"/>
          <a:ext cx="4543425" cy="1809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485775</xdr:colOff>
      <xdr:row>24</xdr:row>
      <xdr:rowOff>209550</xdr:rowOff>
    </xdr:from>
    <xdr:to>
      <xdr:col>7</xdr:col>
      <xdr:colOff>285750</xdr:colOff>
      <xdr:row>24</xdr:row>
      <xdr:rowOff>438150</xdr:rowOff>
    </xdr:to>
    <xdr:pic>
      <xdr:nvPicPr>
        <xdr:cNvPr id="1" name="Picture 3"/>
        <xdr:cNvPicPr preferRelativeResize="1">
          <a:picLocks noChangeAspect="1"/>
        </xdr:cNvPicPr>
      </xdr:nvPicPr>
      <xdr:blipFill>
        <a:blip r:embed="rId1"/>
        <a:stretch>
          <a:fillRect/>
        </a:stretch>
      </xdr:blipFill>
      <xdr:spPr>
        <a:xfrm>
          <a:off x="4648200" y="6096000"/>
          <a:ext cx="2562225" cy="0"/>
        </a:xfrm>
        <a:prstGeom prst="rect">
          <a:avLst/>
        </a:prstGeom>
        <a:noFill/>
        <a:ln w="9525" cmpd="sng">
          <a:noFill/>
        </a:ln>
      </xdr:spPr>
    </xdr:pic>
    <xdr:clientData/>
  </xdr:twoCellAnchor>
  <xdr:twoCellAnchor>
    <xdr:from>
      <xdr:col>5</xdr:col>
      <xdr:colOff>0</xdr:colOff>
      <xdr:row>25</xdr:row>
      <xdr:rowOff>85725</xdr:rowOff>
    </xdr:from>
    <xdr:to>
      <xdr:col>9</xdr:col>
      <xdr:colOff>466725</xdr:colOff>
      <xdr:row>25</xdr:row>
      <xdr:rowOff>533400</xdr:rowOff>
    </xdr:to>
    <xdr:graphicFrame>
      <xdr:nvGraphicFramePr>
        <xdr:cNvPr id="2" name="Assessment_Range"/>
        <xdr:cNvGraphicFramePr/>
      </xdr:nvGraphicFramePr>
      <xdr:xfrm>
        <a:off x="4657725" y="6181725"/>
        <a:ext cx="5000625" cy="447675"/>
      </xdr:xfrm>
      <a:graphic>
        <a:graphicData uri="http://schemas.openxmlformats.org/drawingml/2006/chart">
          <c:chart xmlns:c="http://schemas.openxmlformats.org/drawingml/2006/chart" r:id="rId2"/>
        </a:graphicData>
      </a:graphic>
    </xdr:graphicFrame>
    <xdr:clientData/>
  </xdr:twoCellAnchor>
  <xdr:twoCellAnchor editAs="oneCell">
    <xdr:from>
      <xdr:col>5</xdr:col>
      <xdr:colOff>9525</xdr:colOff>
      <xdr:row>25</xdr:row>
      <xdr:rowOff>466725</xdr:rowOff>
    </xdr:from>
    <xdr:to>
      <xdr:col>9</xdr:col>
      <xdr:colOff>9525</xdr:colOff>
      <xdr:row>26</xdr:row>
      <xdr:rowOff>28575</xdr:rowOff>
    </xdr:to>
    <xdr:pic>
      <xdr:nvPicPr>
        <xdr:cNvPr id="3" name="Picture 3"/>
        <xdr:cNvPicPr preferRelativeResize="1">
          <a:picLocks noChangeAspect="1"/>
        </xdr:cNvPicPr>
      </xdr:nvPicPr>
      <xdr:blipFill>
        <a:blip r:embed="rId1"/>
        <a:stretch>
          <a:fillRect/>
        </a:stretch>
      </xdr:blipFill>
      <xdr:spPr>
        <a:xfrm>
          <a:off x="4667250" y="6562725"/>
          <a:ext cx="4533900" cy="1809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485775</xdr:colOff>
      <xdr:row>24</xdr:row>
      <xdr:rowOff>209550</xdr:rowOff>
    </xdr:from>
    <xdr:to>
      <xdr:col>6</xdr:col>
      <xdr:colOff>485775</xdr:colOff>
      <xdr:row>24</xdr:row>
      <xdr:rowOff>438150</xdr:rowOff>
    </xdr:to>
    <xdr:pic>
      <xdr:nvPicPr>
        <xdr:cNvPr id="1" name="Picture 3"/>
        <xdr:cNvPicPr preferRelativeResize="1">
          <a:picLocks noChangeAspect="1"/>
        </xdr:cNvPicPr>
      </xdr:nvPicPr>
      <xdr:blipFill>
        <a:blip r:embed="rId1"/>
        <a:stretch>
          <a:fillRect/>
        </a:stretch>
      </xdr:blipFill>
      <xdr:spPr>
        <a:xfrm>
          <a:off x="4648200" y="6096000"/>
          <a:ext cx="1628775" cy="0"/>
        </a:xfrm>
        <a:prstGeom prst="rect">
          <a:avLst/>
        </a:prstGeom>
        <a:noFill/>
        <a:ln w="9525" cmpd="sng">
          <a:noFill/>
        </a:ln>
      </xdr:spPr>
    </xdr:pic>
    <xdr:clientData/>
  </xdr:twoCellAnchor>
  <xdr:twoCellAnchor>
    <xdr:from>
      <xdr:col>5</xdr:col>
      <xdr:colOff>0</xdr:colOff>
      <xdr:row>25</xdr:row>
      <xdr:rowOff>85725</xdr:rowOff>
    </xdr:from>
    <xdr:to>
      <xdr:col>9</xdr:col>
      <xdr:colOff>466725</xdr:colOff>
      <xdr:row>25</xdr:row>
      <xdr:rowOff>533400</xdr:rowOff>
    </xdr:to>
    <xdr:graphicFrame>
      <xdr:nvGraphicFramePr>
        <xdr:cNvPr id="2" name="Assessment_Range"/>
        <xdr:cNvGraphicFramePr/>
      </xdr:nvGraphicFramePr>
      <xdr:xfrm>
        <a:off x="4657725" y="6181725"/>
        <a:ext cx="5000625" cy="447675"/>
      </xdr:xfrm>
      <a:graphic>
        <a:graphicData uri="http://schemas.openxmlformats.org/drawingml/2006/chart">
          <c:chart xmlns:c="http://schemas.openxmlformats.org/drawingml/2006/chart" r:id="rId2"/>
        </a:graphicData>
      </a:graphic>
    </xdr:graphicFrame>
    <xdr:clientData/>
  </xdr:twoCellAnchor>
  <xdr:twoCellAnchor editAs="oneCell">
    <xdr:from>
      <xdr:col>5</xdr:col>
      <xdr:colOff>0</xdr:colOff>
      <xdr:row>25</xdr:row>
      <xdr:rowOff>485775</xdr:rowOff>
    </xdr:from>
    <xdr:to>
      <xdr:col>9</xdr:col>
      <xdr:colOff>0</xdr:colOff>
      <xdr:row>26</xdr:row>
      <xdr:rowOff>47625</xdr:rowOff>
    </xdr:to>
    <xdr:pic>
      <xdr:nvPicPr>
        <xdr:cNvPr id="3" name="Picture 3"/>
        <xdr:cNvPicPr preferRelativeResize="1">
          <a:picLocks noChangeAspect="1"/>
        </xdr:cNvPicPr>
      </xdr:nvPicPr>
      <xdr:blipFill>
        <a:blip r:embed="rId1"/>
        <a:stretch>
          <a:fillRect/>
        </a:stretch>
      </xdr:blipFill>
      <xdr:spPr>
        <a:xfrm>
          <a:off x="4657725" y="6581775"/>
          <a:ext cx="4533900" cy="1809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485775</xdr:colOff>
      <xdr:row>24</xdr:row>
      <xdr:rowOff>209550</xdr:rowOff>
    </xdr:from>
    <xdr:to>
      <xdr:col>6</xdr:col>
      <xdr:colOff>76200</xdr:colOff>
      <xdr:row>24</xdr:row>
      <xdr:rowOff>438150</xdr:rowOff>
    </xdr:to>
    <xdr:pic>
      <xdr:nvPicPr>
        <xdr:cNvPr id="1" name="Picture 3"/>
        <xdr:cNvPicPr preferRelativeResize="1">
          <a:picLocks noChangeAspect="1"/>
        </xdr:cNvPicPr>
      </xdr:nvPicPr>
      <xdr:blipFill>
        <a:blip r:embed="rId1"/>
        <a:stretch>
          <a:fillRect/>
        </a:stretch>
      </xdr:blipFill>
      <xdr:spPr>
        <a:xfrm>
          <a:off x="4648200" y="6096000"/>
          <a:ext cx="1219200" cy="0"/>
        </a:xfrm>
        <a:prstGeom prst="rect">
          <a:avLst/>
        </a:prstGeom>
        <a:noFill/>
        <a:ln w="9525" cmpd="sng">
          <a:noFill/>
        </a:ln>
      </xdr:spPr>
    </xdr:pic>
    <xdr:clientData/>
  </xdr:twoCellAnchor>
  <xdr:twoCellAnchor>
    <xdr:from>
      <xdr:col>5</xdr:col>
      <xdr:colOff>0</xdr:colOff>
      <xdr:row>25</xdr:row>
      <xdr:rowOff>85725</xdr:rowOff>
    </xdr:from>
    <xdr:to>
      <xdr:col>9</xdr:col>
      <xdr:colOff>466725</xdr:colOff>
      <xdr:row>25</xdr:row>
      <xdr:rowOff>533400</xdr:rowOff>
    </xdr:to>
    <xdr:graphicFrame>
      <xdr:nvGraphicFramePr>
        <xdr:cNvPr id="2" name="Assessment_Range"/>
        <xdr:cNvGraphicFramePr/>
      </xdr:nvGraphicFramePr>
      <xdr:xfrm>
        <a:off x="4657725" y="6181725"/>
        <a:ext cx="5000625" cy="447675"/>
      </xdr:xfrm>
      <a:graphic>
        <a:graphicData uri="http://schemas.openxmlformats.org/drawingml/2006/chart">
          <c:chart xmlns:c="http://schemas.openxmlformats.org/drawingml/2006/chart" r:id="rId2"/>
        </a:graphicData>
      </a:graphic>
    </xdr:graphicFrame>
    <xdr:clientData/>
  </xdr:twoCellAnchor>
  <xdr:twoCellAnchor editAs="oneCell">
    <xdr:from>
      <xdr:col>5</xdr:col>
      <xdr:colOff>0</xdr:colOff>
      <xdr:row>25</xdr:row>
      <xdr:rowOff>523875</xdr:rowOff>
    </xdr:from>
    <xdr:to>
      <xdr:col>8</xdr:col>
      <xdr:colOff>1123950</xdr:colOff>
      <xdr:row>26</xdr:row>
      <xdr:rowOff>85725</xdr:rowOff>
    </xdr:to>
    <xdr:pic>
      <xdr:nvPicPr>
        <xdr:cNvPr id="3" name="Picture 3"/>
        <xdr:cNvPicPr preferRelativeResize="1">
          <a:picLocks noChangeAspect="1"/>
        </xdr:cNvPicPr>
      </xdr:nvPicPr>
      <xdr:blipFill>
        <a:blip r:embed="rId1"/>
        <a:stretch>
          <a:fillRect/>
        </a:stretch>
      </xdr:blipFill>
      <xdr:spPr>
        <a:xfrm>
          <a:off x="4657725" y="6619875"/>
          <a:ext cx="4524375" cy="1809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485775</xdr:colOff>
      <xdr:row>24</xdr:row>
      <xdr:rowOff>209550</xdr:rowOff>
    </xdr:from>
    <xdr:to>
      <xdr:col>5</xdr:col>
      <xdr:colOff>800100</xdr:colOff>
      <xdr:row>24</xdr:row>
      <xdr:rowOff>438150</xdr:rowOff>
    </xdr:to>
    <xdr:pic>
      <xdr:nvPicPr>
        <xdr:cNvPr id="1" name="Picture 3"/>
        <xdr:cNvPicPr preferRelativeResize="1">
          <a:picLocks noChangeAspect="1"/>
        </xdr:cNvPicPr>
      </xdr:nvPicPr>
      <xdr:blipFill>
        <a:blip r:embed="rId1"/>
        <a:stretch>
          <a:fillRect/>
        </a:stretch>
      </xdr:blipFill>
      <xdr:spPr>
        <a:xfrm>
          <a:off x="4648200" y="6096000"/>
          <a:ext cx="809625" cy="0"/>
        </a:xfrm>
        <a:prstGeom prst="rect">
          <a:avLst/>
        </a:prstGeom>
        <a:noFill/>
        <a:ln w="9525" cmpd="sng">
          <a:noFill/>
        </a:ln>
      </xdr:spPr>
    </xdr:pic>
    <xdr:clientData/>
  </xdr:twoCellAnchor>
  <xdr:twoCellAnchor>
    <xdr:from>
      <xdr:col>5</xdr:col>
      <xdr:colOff>0</xdr:colOff>
      <xdr:row>25</xdr:row>
      <xdr:rowOff>85725</xdr:rowOff>
    </xdr:from>
    <xdr:to>
      <xdr:col>9</xdr:col>
      <xdr:colOff>466725</xdr:colOff>
      <xdr:row>25</xdr:row>
      <xdr:rowOff>533400</xdr:rowOff>
    </xdr:to>
    <xdr:graphicFrame>
      <xdr:nvGraphicFramePr>
        <xdr:cNvPr id="2" name="Assessment_Range"/>
        <xdr:cNvGraphicFramePr/>
      </xdr:nvGraphicFramePr>
      <xdr:xfrm>
        <a:off x="4657725" y="6181725"/>
        <a:ext cx="5000625" cy="447675"/>
      </xdr:xfrm>
      <a:graphic>
        <a:graphicData uri="http://schemas.openxmlformats.org/drawingml/2006/chart">
          <c:chart xmlns:c="http://schemas.openxmlformats.org/drawingml/2006/chart" r:id="rId2"/>
        </a:graphicData>
      </a:graphic>
    </xdr:graphicFrame>
    <xdr:clientData/>
  </xdr:twoCellAnchor>
  <xdr:twoCellAnchor editAs="oneCell">
    <xdr:from>
      <xdr:col>5</xdr:col>
      <xdr:colOff>19050</xdr:colOff>
      <xdr:row>25</xdr:row>
      <xdr:rowOff>419100</xdr:rowOff>
    </xdr:from>
    <xdr:to>
      <xdr:col>8</xdr:col>
      <xdr:colOff>1114425</xdr:colOff>
      <xdr:row>25</xdr:row>
      <xdr:rowOff>2228850</xdr:rowOff>
    </xdr:to>
    <xdr:pic>
      <xdr:nvPicPr>
        <xdr:cNvPr id="3" name="Picture 3"/>
        <xdr:cNvPicPr preferRelativeResize="1">
          <a:picLocks noChangeAspect="1"/>
        </xdr:cNvPicPr>
      </xdr:nvPicPr>
      <xdr:blipFill>
        <a:blip r:embed="rId1"/>
        <a:stretch>
          <a:fillRect/>
        </a:stretch>
      </xdr:blipFill>
      <xdr:spPr>
        <a:xfrm>
          <a:off x="4676775" y="6515100"/>
          <a:ext cx="4495800" cy="1809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koppier\My%20Documents\US-VISIT\1_2_5%20Data%20Architecture\_3%20Documents\DMP\DMP_2009_09\Messaging%20DMP-DD\DMP-DD_Messaging_T007-PLN090450-D_2009_09_asm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idated Doc Assmt"/>
      <sheetName val="Reviewer A"/>
      <sheetName val="Reviewer B"/>
      <sheetName val="Reviewer C"/>
      <sheetName val="Reviewer D"/>
      <sheetName val="Reviewer E"/>
      <sheetName val="Read-me"/>
      <sheetName val="Graphing+Calc"/>
    </sheetNames>
    <sheetDataSet>
      <sheetData sheetId="7">
        <row r="12">
          <cell r="C12">
            <v>0.2</v>
          </cell>
        </row>
        <row r="13">
          <cell r="C13" t="str">
            <v/>
          </cell>
        </row>
        <row r="14">
          <cell r="C14" t="str">
            <v/>
          </cell>
        </row>
        <row r="15">
          <cell r="C15">
            <v>0.15000000000000002</v>
          </cell>
        </row>
        <row r="16">
          <cell r="C16" t="str">
            <v/>
          </cell>
        </row>
        <row r="17">
          <cell r="C17" t="str">
            <v/>
          </cell>
        </row>
        <row r="18">
          <cell r="C18" t="str">
            <v/>
          </cell>
        </row>
        <row r="19">
          <cell r="C19">
            <v>0.1</v>
          </cell>
        </row>
        <row r="20">
          <cell r="C20" t="str">
            <v/>
          </cell>
        </row>
        <row r="21">
          <cell r="C21" t="str">
            <v/>
          </cell>
        </row>
        <row r="22">
          <cell r="C22" t="str">
            <v/>
          </cell>
        </row>
        <row r="23">
          <cell r="C23"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L12"/>
  <sheetViews>
    <sheetView tabSelected="1" workbookViewId="0" topLeftCell="A1">
      <selection activeCell="A1" sqref="A1"/>
    </sheetView>
  </sheetViews>
  <sheetFormatPr defaultColWidth="9.140625" defaultRowHeight="12.75"/>
  <cols>
    <col min="1" max="1" width="2.7109375" style="0" customWidth="1"/>
    <col min="2" max="2" width="52.421875" style="0" customWidth="1"/>
    <col min="3" max="3" width="5.7109375" style="0" customWidth="1"/>
    <col min="4" max="4" width="14.00390625" style="0" customWidth="1"/>
    <col min="5" max="5" width="16.57421875" style="0" customWidth="1"/>
    <col min="6" max="6" width="19.00390625" style="0" customWidth="1"/>
    <col min="7" max="7" width="2.421875" style="0" customWidth="1"/>
    <col min="8" max="8" width="8.140625" style="71" customWidth="1"/>
  </cols>
  <sheetData>
    <row r="1" spans="2:12" ht="16.5" thickBot="1">
      <c r="B1" s="104" t="s">
        <v>76</v>
      </c>
      <c r="C1" s="105"/>
      <c r="D1" s="105"/>
      <c r="E1" s="105"/>
      <c r="F1" s="105"/>
      <c r="G1" s="105"/>
      <c r="H1" s="106"/>
      <c r="I1" s="84"/>
      <c r="J1" s="84"/>
      <c r="K1" s="84"/>
      <c r="L1" s="84"/>
    </row>
    <row r="2" spans="2:9" s="69" customFormat="1" ht="39" customHeight="1" thickBot="1">
      <c r="B2" s="75" t="s">
        <v>32</v>
      </c>
      <c r="C2" s="107"/>
      <c r="D2" s="107"/>
      <c r="E2" s="107"/>
      <c r="F2" s="107"/>
      <c r="G2" s="76"/>
      <c r="H2" s="77"/>
      <c r="I2" s="68"/>
    </row>
    <row r="3" spans="2:12" s="70" customFormat="1" ht="29.25" customHeight="1">
      <c r="B3" s="72" t="s">
        <v>108</v>
      </c>
      <c r="C3" s="103"/>
      <c r="D3" s="103"/>
      <c r="E3" s="103"/>
      <c r="F3" s="103"/>
      <c r="G3" s="73"/>
      <c r="H3" s="81">
        <f>ROUND('Deliverable 1'!L26,2)</f>
        <v>1</v>
      </c>
      <c r="L3" s="91"/>
    </row>
    <row r="4" spans="2:8" s="70" customFormat="1" ht="29.25" customHeight="1">
      <c r="B4" s="72" t="s">
        <v>109</v>
      </c>
      <c r="C4" s="103"/>
      <c r="D4" s="103"/>
      <c r="E4" s="103"/>
      <c r="F4" s="103"/>
      <c r="G4" s="73"/>
      <c r="H4" s="81">
        <f>ROUND('Deliverable 2'!L26,2)</f>
        <v>0.87</v>
      </c>
    </row>
    <row r="5" spans="2:8" s="70" customFormat="1" ht="29.25" customHeight="1">
      <c r="B5" s="72" t="s">
        <v>110</v>
      </c>
      <c r="C5" s="103"/>
      <c r="D5" s="103"/>
      <c r="E5" s="103"/>
      <c r="F5" s="103"/>
      <c r="G5" s="73"/>
      <c r="H5" s="81">
        <f>ROUND('Deliverable 3'!L26,2)</f>
        <v>0.61</v>
      </c>
    </row>
    <row r="6" spans="2:8" s="70" customFormat="1" ht="29.25" customHeight="1">
      <c r="B6" s="72" t="s">
        <v>111</v>
      </c>
      <c r="C6" s="103"/>
      <c r="D6" s="103"/>
      <c r="E6" s="103"/>
      <c r="F6" s="103"/>
      <c r="G6" s="73"/>
      <c r="H6" s="81">
        <f>ROUND('Deliverable 4'!$L$26,2)</f>
        <v>0.59</v>
      </c>
    </row>
    <row r="7" spans="2:8" s="70" customFormat="1" ht="29.25" customHeight="1">
      <c r="B7" s="72" t="s">
        <v>112</v>
      </c>
      <c r="C7" s="103"/>
      <c r="D7" s="103"/>
      <c r="E7" s="103"/>
      <c r="F7" s="103"/>
      <c r="G7" s="73"/>
      <c r="H7" s="81">
        <f>ROUND('Deliverable 5'!L26,2)</f>
        <v>0.58</v>
      </c>
    </row>
    <row r="8" spans="2:8" s="70" customFormat="1" ht="29.25" customHeight="1">
      <c r="B8" s="72" t="s">
        <v>113</v>
      </c>
      <c r="C8" s="103"/>
      <c r="D8" s="103"/>
      <c r="E8" s="103"/>
      <c r="F8" s="103"/>
      <c r="G8" s="73"/>
      <c r="H8" s="81">
        <f>ROUND('Deliverable 6'!L26,2)</f>
        <v>0.71</v>
      </c>
    </row>
    <row r="9" spans="2:8" s="70" customFormat="1" ht="29.25" customHeight="1">
      <c r="B9" s="72" t="s">
        <v>114</v>
      </c>
      <c r="C9" s="103"/>
      <c r="D9" s="103"/>
      <c r="E9" s="103"/>
      <c r="F9" s="103"/>
      <c r="G9" s="73"/>
      <c r="H9" s="81">
        <f>ROUND('Deliverable 7'!$L$26,2)</f>
        <v>0.78</v>
      </c>
    </row>
    <row r="10" spans="2:8" s="70" customFormat="1" ht="29.25" customHeight="1">
      <c r="B10" s="72" t="s">
        <v>115</v>
      </c>
      <c r="C10" s="103"/>
      <c r="D10" s="103"/>
      <c r="E10" s="103"/>
      <c r="F10" s="103"/>
      <c r="G10" s="73"/>
      <c r="H10" s="81">
        <f>ROUND('Deliverable 8'!$L$26,2)</f>
        <v>0.38</v>
      </c>
    </row>
    <row r="11" spans="2:8" s="70" customFormat="1" ht="15.75" customHeight="1" thickBot="1">
      <c r="B11" s="72"/>
      <c r="C11" s="83"/>
      <c r="D11" s="83"/>
      <c r="E11" s="83"/>
      <c r="F11" s="83"/>
      <c r="G11" s="73"/>
      <c r="H11" s="74"/>
    </row>
    <row r="12" spans="2:8" ht="140.25" customHeight="1" thickBot="1">
      <c r="B12" s="78" t="s">
        <v>116</v>
      </c>
      <c r="C12" s="85" t="s">
        <v>36</v>
      </c>
      <c r="D12" s="90" t="s">
        <v>33</v>
      </c>
      <c r="E12" s="89" t="s">
        <v>34</v>
      </c>
      <c r="F12" s="86" t="s">
        <v>35</v>
      </c>
      <c r="G12" s="79"/>
      <c r="H12" s="80"/>
    </row>
  </sheetData>
  <sheetProtection password="C0D0" sheet="1"/>
  <mergeCells count="10">
    <mergeCell ref="C7:F7"/>
    <mergeCell ref="C8:F8"/>
    <mergeCell ref="C9:F9"/>
    <mergeCell ref="C10:F10"/>
    <mergeCell ref="B1:H1"/>
    <mergeCell ref="C2:F2"/>
    <mergeCell ref="C3:F3"/>
    <mergeCell ref="C4:F4"/>
    <mergeCell ref="C5:F5"/>
    <mergeCell ref="C6:F6"/>
  </mergeCells>
  <printOptions/>
  <pageMargins left="0.7" right="0.7" top="0.75" bottom="0.75" header="0.3" footer="0.3"/>
  <pageSetup fitToHeight="1" fitToWidth="1" horizontalDpi="600" verticalDpi="600" orientation="landscape" r:id="rId2"/>
  <headerFooter>
    <oddFooter>&amp;R&amp;8©2010 The MITRE Corporation. All rights reserved.</oddFooter>
  </headerFooter>
  <drawing r:id="rId1"/>
</worksheet>
</file>

<file path=xl/worksheets/sheet10.xml><?xml version="1.0" encoding="utf-8"?>
<worksheet xmlns="http://schemas.openxmlformats.org/spreadsheetml/2006/main" xmlns:r="http://schemas.openxmlformats.org/officeDocument/2006/relationships">
  <dimension ref="A2:N88"/>
  <sheetViews>
    <sheetView zoomScalePageLayoutView="0" workbookViewId="0" topLeftCell="A1">
      <selection activeCell="A1" sqref="A1"/>
    </sheetView>
  </sheetViews>
  <sheetFormatPr defaultColWidth="9.140625" defaultRowHeight="12.75"/>
  <cols>
    <col min="1" max="1" width="5.8515625" style="100" customWidth="1"/>
  </cols>
  <sheetData>
    <row r="2" ht="12.75">
      <c r="A2" s="99" t="s">
        <v>120</v>
      </c>
    </row>
    <row r="3" spans="1:2" ht="12.75">
      <c r="A3" s="99">
        <v>1</v>
      </c>
      <c r="B3" t="s">
        <v>121</v>
      </c>
    </row>
    <row r="4" spans="1:3" ht="12.75">
      <c r="A4" s="99"/>
      <c r="C4" t="s">
        <v>80</v>
      </c>
    </row>
    <row r="5" spans="1:3" ht="12.75">
      <c r="A5" s="99"/>
      <c r="C5" t="s">
        <v>81</v>
      </c>
    </row>
    <row r="6" spans="1:13" ht="25.5" customHeight="1">
      <c r="A6" s="99"/>
      <c r="C6" s="159" t="s">
        <v>82</v>
      </c>
      <c r="D6" s="159"/>
      <c r="E6" s="159"/>
      <c r="F6" s="159"/>
      <c r="G6" s="159"/>
      <c r="H6" s="159"/>
      <c r="I6" s="159"/>
      <c r="J6" s="159"/>
      <c r="K6" s="159"/>
      <c r="L6" s="159"/>
      <c r="M6" s="159"/>
    </row>
    <row r="7" spans="1:4" ht="12.75">
      <c r="A7" s="99"/>
      <c r="D7" t="s">
        <v>83</v>
      </c>
    </row>
    <row r="8" spans="1:2" ht="12.75">
      <c r="A8" s="99">
        <v>2</v>
      </c>
      <c r="B8" t="s">
        <v>84</v>
      </c>
    </row>
    <row r="9" spans="1:3" ht="12.75">
      <c r="A9" s="99"/>
      <c r="C9" t="s">
        <v>122</v>
      </c>
    </row>
    <row r="10" spans="1:3" ht="12.75">
      <c r="A10" s="99"/>
      <c r="C10" t="s">
        <v>85</v>
      </c>
    </row>
    <row r="11" spans="1:2" ht="12.75">
      <c r="A11" s="99">
        <v>3</v>
      </c>
      <c r="B11" t="s">
        <v>86</v>
      </c>
    </row>
    <row r="12" spans="1:2" ht="12.75">
      <c r="A12" s="99">
        <v>4</v>
      </c>
      <c r="B12" t="s">
        <v>87</v>
      </c>
    </row>
    <row r="13" spans="1:2" ht="12.75">
      <c r="A13" s="99">
        <v>5</v>
      </c>
      <c r="B13" t="s">
        <v>88</v>
      </c>
    </row>
    <row r="14" spans="1:3" ht="12.75">
      <c r="A14" s="99"/>
      <c r="C14" t="s">
        <v>89</v>
      </c>
    </row>
    <row r="15" spans="1:4" ht="12.75">
      <c r="A15" s="99"/>
      <c r="D15" t="s">
        <v>90</v>
      </c>
    </row>
    <row r="16" spans="1:4" ht="12.75">
      <c r="A16" s="99"/>
      <c r="D16" t="s">
        <v>91</v>
      </c>
    </row>
    <row r="17" spans="1:4" ht="12.75">
      <c r="A17" s="99"/>
      <c r="D17" t="s">
        <v>92</v>
      </c>
    </row>
    <row r="18" ht="12.75">
      <c r="A18" s="99"/>
    </row>
    <row r="19" ht="12.75">
      <c r="A19" s="99" t="s">
        <v>93</v>
      </c>
    </row>
    <row r="20" spans="1:2" ht="12.75">
      <c r="A20" s="99">
        <v>1</v>
      </c>
      <c r="B20" t="s">
        <v>123</v>
      </c>
    </row>
    <row r="21" spans="1:13" ht="26.25" customHeight="1">
      <c r="A21" s="99">
        <v>2</v>
      </c>
      <c r="B21" s="159" t="s">
        <v>124</v>
      </c>
      <c r="C21" s="159"/>
      <c r="D21" s="159"/>
      <c r="E21" s="159"/>
      <c r="F21" s="159"/>
      <c r="G21" s="159"/>
      <c r="H21" s="159"/>
      <c r="I21" s="159"/>
      <c r="J21" s="159"/>
      <c r="K21" s="159"/>
      <c r="L21" s="159"/>
      <c r="M21" s="159"/>
    </row>
    <row r="22" spans="1:2" ht="12.75">
      <c r="A22" s="99">
        <v>3</v>
      </c>
      <c r="B22" t="s">
        <v>94</v>
      </c>
    </row>
    <row r="24" ht="12.75">
      <c r="A24" s="99" t="s">
        <v>37</v>
      </c>
    </row>
    <row r="25" ht="12.75">
      <c r="B25" t="s">
        <v>38</v>
      </c>
    </row>
    <row r="26" ht="12.75">
      <c r="C26" t="s">
        <v>39</v>
      </c>
    </row>
    <row r="27" ht="12.75">
      <c r="C27" t="s">
        <v>40</v>
      </c>
    </row>
    <row r="28" ht="12.75">
      <c r="C28" t="s">
        <v>41</v>
      </c>
    </row>
    <row r="30" ht="12.75">
      <c r="B30" t="s">
        <v>42</v>
      </c>
    </row>
    <row r="31" ht="12.75">
      <c r="C31" t="s">
        <v>43</v>
      </c>
    </row>
    <row r="32" ht="12.75">
      <c r="C32" t="s">
        <v>44</v>
      </c>
    </row>
    <row r="33" ht="12.75">
      <c r="C33" t="s">
        <v>45</v>
      </c>
    </row>
    <row r="34" ht="12.75">
      <c r="D34" t="s">
        <v>46</v>
      </c>
    </row>
    <row r="35" ht="12.75">
      <c r="D35" t="s">
        <v>47</v>
      </c>
    </row>
    <row r="36" ht="12.75">
      <c r="D36" t="s">
        <v>48</v>
      </c>
    </row>
    <row r="37" ht="12.75">
      <c r="D37" t="s">
        <v>49</v>
      </c>
    </row>
    <row r="38" ht="12.75">
      <c r="D38" t="s">
        <v>50</v>
      </c>
    </row>
    <row r="40" ht="12.75">
      <c r="A40" s="99" t="s">
        <v>51</v>
      </c>
    </row>
    <row r="41" ht="12.75">
      <c r="B41" t="s">
        <v>52</v>
      </c>
    </row>
    <row r="42" ht="12.75">
      <c r="B42" t="s">
        <v>53</v>
      </c>
    </row>
    <row r="43" ht="12.75">
      <c r="C43" t="s">
        <v>54</v>
      </c>
    </row>
    <row r="44" ht="12.75">
      <c r="C44" t="s">
        <v>55</v>
      </c>
    </row>
    <row r="45" ht="12.75">
      <c r="B45" t="s">
        <v>56</v>
      </c>
    </row>
    <row r="46" ht="12.75">
      <c r="C46" t="s">
        <v>57</v>
      </c>
    </row>
    <row r="47" ht="12.75">
      <c r="C47" t="s">
        <v>58</v>
      </c>
    </row>
    <row r="48" ht="12.75">
      <c r="C48" t="s">
        <v>59</v>
      </c>
    </row>
    <row r="49" ht="12.75">
      <c r="C49" t="s">
        <v>60</v>
      </c>
    </row>
    <row r="51" ht="12.75">
      <c r="A51" s="99" t="s">
        <v>61</v>
      </c>
    </row>
    <row r="52" ht="12.75">
      <c r="B52" t="s">
        <v>62</v>
      </c>
    </row>
    <row r="53" ht="12.75">
      <c r="B53" t="s">
        <v>63</v>
      </c>
    </row>
    <row r="54" ht="12.75">
      <c r="B54" t="s">
        <v>64</v>
      </c>
    </row>
    <row r="55" ht="12.75">
      <c r="B55" t="s">
        <v>65</v>
      </c>
    </row>
    <row r="56" spans="2:13" ht="27" customHeight="1">
      <c r="B56" s="160" t="s">
        <v>66</v>
      </c>
      <c r="C56" s="160"/>
      <c r="D56" s="160"/>
      <c r="E56" s="160"/>
      <c r="F56" s="160"/>
      <c r="G56" s="160"/>
      <c r="H56" s="160"/>
      <c r="I56" s="160"/>
      <c r="J56" s="160"/>
      <c r="K56" s="160"/>
      <c r="L56" s="160"/>
      <c r="M56" s="160"/>
    </row>
    <row r="57" ht="12.75">
      <c r="C57" t="s">
        <v>67</v>
      </c>
    </row>
    <row r="58" ht="12.75">
      <c r="C58" t="s">
        <v>68</v>
      </c>
    </row>
    <row r="59" spans="3:5" ht="12.75">
      <c r="C59" t="s">
        <v>69</v>
      </c>
      <c r="E59" t="s">
        <v>70</v>
      </c>
    </row>
    <row r="60" ht="12.75">
      <c r="B60" t="s">
        <v>71</v>
      </c>
    </row>
    <row r="61" ht="12.75">
      <c r="C61" t="s">
        <v>72</v>
      </c>
    </row>
    <row r="62" spans="3:13" ht="26.25" customHeight="1">
      <c r="C62" s="159" t="s">
        <v>73</v>
      </c>
      <c r="D62" s="159"/>
      <c r="E62" s="159"/>
      <c r="F62" s="159"/>
      <c r="G62" s="159"/>
      <c r="H62" s="159"/>
      <c r="I62" s="159"/>
      <c r="J62" s="159"/>
      <c r="K62" s="159"/>
      <c r="L62" s="159"/>
      <c r="M62" s="159"/>
    </row>
    <row r="63" ht="12.75">
      <c r="C63" t="s">
        <v>74</v>
      </c>
    </row>
    <row r="64" ht="12.75">
      <c r="B64" t="s">
        <v>75</v>
      </c>
    </row>
    <row r="65" ht="12.75">
      <c r="B65" t="s">
        <v>125</v>
      </c>
    </row>
    <row r="69" ht="12.75">
      <c r="A69" s="99" t="s">
        <v>131</v>
      </c>
    </row>
    <row r="70" ht="12.75">
      <c r="B70" t="s">
        <v>95</v>
      </c>
    </row>
    <row r="71" ht="12.75">
      <c r="B71" t="s">
        <v>126</v>
      </c>
    </row>
    <row r="72" ht="12.75">
      <c r="B72" t="s">
        <v>96</v>
      </c>
    </row>
    <row r="73" ht="12.75">
      <c r="B73" t="s">
        <v>119</v>
      </c>
    </row>
    <row r="74" ht="12.75">
      <c r="B74" t="s">
        <v>97</v>
      </c>
    </row>
    <row r="75" ht="12.75">
      <c r="B75" t="s">
        <v>98</v>
      </c>
    </row>
    <row r="76" ht="12.75">
      <c r="C76" t="s">
        <v>99</v>
      </c>
    </row>
    <row r="77" ht="12.75">
      <c r="C77" t="s">
        <v>100</v>
      </c>
    </row>
    <row r="78" ht="12.75">
      <c r="C78" t="s">
        <v>101</v>
      </c>
    </row>
    <row r="79" ht="12.75">
      <c r="C79" t="s">
        <v>127</v>
      </c>
    </row>
    <row r="80" ht="12.75">
      <c r="B80" t="s">
        <v>128</v>
      </c>
    </row>
    <row r="81" ht="12.75">
      <c r="C81" t="s">
        <v>102</v>
      </c>
    </row>
    <row r="82" ht="12.75">
      <c r="C82" t="s">
        <v>103</v>
      </c>
    </row>
    <row r="83" ht="12.75">
      <c r="C83" t="s">
        <v>104</v>
      </c>
    </row>
    <row r="84" ht="12.75">
      <c r="B84" t="s">
        <v>105</v>
      </c>
    </row>
    <row r="85" ht="12.75">
      <c r="C85" t="s">
        <v>129</v>
      </c>
    </row>
    <row r="86" ht="12.75">
      <c r="D86" t="s">
        <v>106</v>
      </c>
    </row>
    <row r="87" ht="12.75">
      <c r="D87" t="s">
        <v>107</v>
      </c>
    </row>
    <row r="88" spans="4:14" ht="26.25" customHeight="1">
      <c r="D88" s="159" t="s">
        <v>130</v>
      </c>
      <c r="E88" s="159"/>
      <c r="F88" s="159"/>
      <c r="G88" s="159"/>
      <c r="H88" s="159"/>
      <c r="I88" s="159"/>
      <c r="J88" s="159"/>
      <c r="K88" s="159"/>
      <c r="L88" s="159"/>
      <c r="M88" s="159"/>
      <c r="N88" s="159"/>
    </row>
  </sheetData>
  <sheetProtection/>
  <mergeCells count="5">
    <mergeCell ref="C6:M6"/>
    <mergeCell ref="B21:M21"/>
    <mergeCell ref="B56:M56"/>
    <mergeCell ref="C62:M62"/>
    <mergeCell ref="D88:N88"/>
  </mergeCells>
  <printOptions/>
  <pageMargins left="0.7" right="0.7" top="0.75" bottom="0.75" header="0.3" footer="0.3"/>
  <pageSetup horizontalDpi="600" verticalDpi="600" orientation="landscape" r:id="rId1"/>
  <headerFooter>
    <oddHeader>&amp;L&amp;"Arial,Bold"&amp;14Quantitative Quality Assessment Methodology - Summary Assessment Form
Instructions and Helpful Hints
</oddHeader>
  </headerFooter>
  <rowBreaks count="1" manualBreakCount="1">
    <brk id="6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T38"/>
  <sheetViews>
    <sheetView zoomScale="75" zoomScaleNormal="75" zoomScalePageLayoutView="0" workbookViewId="0" topLeftCell="A2">
      <selection activeCell="A1" sqref="A1"/>
    </sheetView>
  </sheetViews>
  <sheetFormatPr defaultColWidth="9.140625" defaultRowHeight="12.75"/>
  <cols>
    <col min="1" max="1" width="1.57421875" style="4" customWidth="1"/>
    <col min="2" max="2" width="49.140625" style="1" customWidth="1"/>
    <col min="3" max="4" width="5.8515625" style="1" customWidth="1"/>
    <col min="5" max="5" width="7.421875" style="1" customWidth="1"/>
    <col min="6" max="9" width="17.00390625" style="1" customWidth="1"/>
    <col min="10" max="10" width="11.28125" style="1" customWidth="1"/>
    <col min="11" max="11" width="8.140625" style="1" hidden="1" customWidth="1"/>
    <col min="12" max="12" width="10.421875" style="1" customWidth="1" collapsed="1"/>
    <col min="13" max="16384" width="9.140625" style="1" customWidth="1"/>
  </cols>
  <sheetData>
    <row r="1" spans="1:12" s="5" customFormat="1" ht="22.5" customHeight="1">
      <c r="A1" s="110" t="s">
        <v>77</v>
      </c>
      <c r="B1" s="111"/>
      <c r="C1" s="111"/>
      <c r="D1" s="111"/>
      <c r="E1" s="111"/>
      <c r="F1" s="111"/>
      <c r="G1" s="111"/>
      <c r="H1" s="111"/>
      <c r="I1" s="111"/>
      <c r="J1" s="111"/>
      <c r="K1" s="111"/>
      <c r="L1" s="112"/>
    </row>
    <row r="2" spans="1:12" s="5" customFormat="1" ht="40.5" customHeight="1">
      <c r="A2" s="128" t="s">
        <v>117</v>
      </c>
      <c r="B2" s="129"/>
      <c r="C2" s="129"/>
      <c r="D2" s="129"/>
      <c r="E2" s="129"/>
      <c r="F2" s="129"/>
      <c r="G2" s="129"/>
      <c r="H2" s="129"/>
      <c r="I2" s="129"/>
      <c r="J2" s="129"/>
      <c r="K2" s="129"/>
      <c r="L2" s="130"/>
    </row>
    <row r="3" spans="1:12" s="5" customFormat="1" ht="18.75" customHeight="1">
      <c r="A3" s="113"/>
      <c r="B3" s="114"/>
      <c r="C3" s="114"/>
      <c r="D3" s="114"/>
      <c r="E3" s="115"/>
      <c r="F3" s="119" t="s">
        <v>26</v>
      </c>
      <c r="G3" s="119"/>
      <c r="H3" s="119"/>
      <c r="I3" s="119"/>
      <c r="J3" s="120"/>
      <c r="K3" s="121"/>
      <c r="L3" s="122"/>
    </row>
    <row r="4" spans="1:20" s="3" customFormat="1" ht="39.75" customHeight="1">
      <c r="A4" s="116"/>
      <c r="B4" s="117"/>
      <c r="C4" s="117"/>
      <c r="D4" s="117"/>
      <c r="E4" s="118"/>
      <c r="F4" s="55" t="s">
        <v>30</v>
      </c>
      <c r="G4" s="55" t="s">
        <v>28</v>
      </c>
      <c r="H4" s="55" t="s">
        <v>29</v>
      </c>
      <c r="I4" s="55" t="s">
        <v>13</v>
      </c>
      <c r="J4" s="123"/>
      <c r="K4" s="124"/>
      <c r="L4" s="125"/>
      <c r="M4" s="2"/>
      <c r="N4" s="2"/>
      <c r="O4" s="2"/>
      <c r="S4" s="2"/>
      <c r="T4" s="2"/>
    </row>
    <row r="5" spans="1:20" s="3" customFormat="1" ht="16.5" customHeight="1">
      <c r="A5" s="139" t="s">
        <v>27</v>
      </c>
      <c r="B5" s="140"/>
      <c r="C5" s="141" t="s">
        <v>18</v>
      </c>
      <c r="D5" s="142"/>
      <c r="E5" s="142"/>
      <c r="F5" s="143">
        <v>1</v>
      </c>
      <c r="G5" s="143">
        <v>0.75</v>
      </c>
      <c r="H5" s="143">
        <v>0.5</v>
      </c>
      <c r="I5" s="143">
        <v>0.25</v>
      </c>
      <c r="J5" s="144" t="s">
        <v>19</v>
      </c>
      <c r="K5" s="108" t="s">
        <v>14</v>
      </c>
      <c r="L5" s="126" t="s">
        <v>20</v>
      </c>
      <c r="M5" s="2"/>
      <c r="N5" s="2"/>
      <c r="O5" s="2"/>
      <c r="S5" s="2"/>
      <c r="T5" s="2"/>
    </row>
    <row r="6" spans="1:20" s="3" customFormat="1" ht="16.5" customHeight="1">
      <c r="A6" s="139"/>
      <c r="B6" s="140"/>
      <c r="C6" s="63" t="s">
        <v>25</v>
      </c>
      <c r="D6" s="64" t="s">
        <v>22</v>
      </c>
      <c r="E6" s="63" t="s">
        <v>23</v>
      </c>
      <c r="F6" s="143"/>
      <c r="G6" s="143"/>
      <c r="H6" s="143"/>
      <c r="I6" s="143"/>
      <c r="J6" s="145"/>
      <c r="K6" s="109"/>
      <c r="L6" s="127"/>
      <c r="M6" s="2"/>
      <c r="N6" s="2"/>
      <c r="O6" s="2"/>
      <c r="S6" s="2"/>
      <c r="T6" s="2"/>
    </row>
    <row r="7" spans="1:20" s="17" customFormat="1" ht="28.5" customHeight="1">
      <c r="A7" s="131" t="s">
        <v>15</v>
      </c>
      <c r="B7" s="132"/>
      <c r="C7" s="15">
        <f>SUM(C8:C13)</f>
        <v>0.55</v>
      </c>
      <c r="D7" s="29"/>
      <c r="E7" s="34">
        <f>SUM(E8:E13)</f>
        <v>0.55</v>
      </c>
      <c r="F7" s="47">
        <f>($E8*F8+$E9*F9+$E10*F10+$E11*F11+$E12*F12+$E13*F13)*F$5</f>
        <v>0.55</v>
      </c>
      <c r="G7" s="47">
        <f>($E8*G8+$E9*G9+$E10*G10+$E11*G11+$E12*G12+$E13*G13)*G$5</f>
        <v>0</v>
      </c>
      <c r="H7" s="47">
        <f>($E8*H8+$E9*H9+$E10*H10+$E11*H11+$E12*H12+$E13*H13)*H$5</f>
        <v>0</v>
      </c>
      <c r="I7" s="47">
        <f>($E8*I8+$E9*I9+$E10*I10+$E11*I11+$E12*I12+$E13*I13)*I$5</f>
        <v>0</v>
      </c>
      <c r="J7" s="53">
        <f>MAX(J8:J13)</f>
        <v>1</v>
      </c>
      <c r="K7" s="133">
        <f>SUM(F7:I7)</f>
        <v>0.55</v>
      </c>
      <c r="L7" s="136">
        <f>ROUND(IF(J7=0,0,K7/(J7+0.00001)),2)</f>
        <v>0.55</v>
      </c>
      <c r="M7" s="16"/>
      <c r="N7" s="16"/>
      <c r="O7" s="16"/>
      <c r="S7" s="16"/>
      <c r="T7" s="16"/>
    </row>
    <row r="8" spans="1:20" s="6" customFormat="1" ht="16.5" customHeight="1">
      <c r="A8" s="25"/>
      <c r="B8" s="8" t="s">
        <v>1</v>
      </c>
      <c r="C8" s="94">
        <v>0.2</v>
      </c>
      <c r="D8" s="30" t="s">
        <v>31</v>
      </c>
      <c r="E8" s="18">
        <v>0.2</v>
      </c>
      <c r="F8" s="93">
        <v>1</v>
      </c>
      <c r="G8" s="93">
        <v>0</v>
      </c>
      <c r="H8" s="93">
        <v>0</v>
      </c>
      <c r="I8" s="92">
        <v>0</v>
      </c>
      <c r="J8" s="52">
        <f>SUM(F8:I8)</f>
        <v>1</v>
      </c>
      <c r="K8" s="134"/>
      <c r="L8" s="137">
        <f>K8/J8</f>
        <v>0</v>
      </c>
      <c r="M8" s="7"/>
      <c r="N8" s="7"/>
      <c r="O8" s="7"/>
      <c r="S8" s="7"/>
      <c r="T8" s="7"/>
    </row>
    <row r="9" spans="1:20" s="6" customFormat="1" ht="16.5" customHeight="1">
      <c r="A9" s="25"/>
      <c r="B9" s="9" t="s">
        <v>78</v>
      </c>
      <c r="C9" s="94">
        <v>0.1</v>
      </c>
      <c r="D9" s="30" t="s">
        <v>31</v>
      </c>
      <c r="E9" s="18">
        <v>0.1</v>
      </c>
      <c r="F9" s="93">
        <v>1</v>
      </c>
      <c r="G9" s="93">
        <v>0</v>
      </c>
      <c r="H9" s="93">
        <v>0</v>
      </c>
      <c r="I9" s="92">
        <v>0</v>
      </c>
      <c r="J9" s="52">
        <f>SUM(F9:I9)</f>
        <v>1</v>
      </c>
      <c r="K9" s="134"/>
      <c r="L9" s="137">
        <f>K9/J9</f>
        <v>0</v>
      </c>
      <c r="M9" s="7"/>
      <c r="N9" s="7"/>
      <c r="O9" s="7"/>
      <c r="S9" s="7"/>
      <c r="T9" s="7"/>
    </row>
    <row r="10" spans="1:20" s="6" customFormat="1" ht="16.5" customHeight="1">
      <c r="A10" s="25"/>
      <c r="B10" s="9" t="s">
        <v>79</v>
      </c>
      <c r="C10" s="94">
        <v>0.1</v>
      </c>
      <c r="D10" s="30"/>
      <c r="E10" s="18">
        <v>0.1</v>
      </c>
      <c r="F10" s="93">
        <v>1</v>
      </c>
      <c r="G10" s="93">
        <v>0</v>
      </c>
      <c r="H10" s="93">
        <v>0</v>
      </c>
      <c r="I10" s="92">
        <v>0</v>
      </c>
      <c r="J10" s="52">
        <f>SUM(F10:I10)</f>
        <v>1</v>
      </c>
      <c r="K10" s="134"/>
      <c r="L10" s="137">
        <f>IF(J10=0,0,K10/J10)</f>
        <v>0</v>
      </c>
      <c r="M10" s="7"/>
      <c r="N10" s="7"/>
      <c r="O10" s="7"/>
      <c r="S10" s="7"/>
      <c r="T10" s="7"/>
    </row>
    <row r="11" spans="1:20" s="6" customFormat="1" ht="16.5" customHeight="1">
      <c r="A11" s="25"/>
      <c r="B11" s="8" t="s">
        <v>2</v>
      </c>
      <c r="C11" s="94">
        <v>0.05</v>
      </c>
      <c r="D11" s="30" t="s">
        <v>31</v>
      </c>
      <c r="E11" s="18">
        <v>0.05</v>
      </c>
      <c r="F11" s="93">
        <v>1</v>
      </c>
      <c r="G11" s="93">
        <v>0</v>
      </c>
      <c r="H11" s="93">
        <v>0</v>
      </c>
      <c r="I11" s="92">
        <v>0</v>
      </c>
      <c r="J11" s="52"/>
      <c r="K11" s="134"/>
      <c r="L11" s="137"/>
      <c r="M11" s="7"/>
      <c r="N11" s="7"/>
      <c r="O11" s="7"/>
      <c r="S11" s="7"/>
      <c r="T11" s="7"/>
    </row>
    <row r="12" spans="1:20" s="6" customFormat="1" ht="16.5" customHeight="1">
      <c r="A12" s="25"/>
      <c r="B12" s="9" t="s">
        <v>21</v>
      </c>
      <c r="C12" s="94">
        <v>0.05</v>
      </c>
      <c r="D12" s="30" t="s">
        <v>31</v>
      </c>
      <c r="E12" s="18">
        <v>0.05</v>
      </c>
      <c r="F12" s="93">
        <v>1</v>
      </c>
      <c r="G12" s="93">
        <v>0</v>
      </c>
      <c r="H12" s="93">
        <v>0</v>
      </c>
      <c r="I12" s="92">
        <v>0</v>
      </c>
      <c r="J12" s="52">
        <f>SUM(F12:I12)</f>
        <v>1</v>
      </c>
      <c r="K12" s="134"/>
      <c r="L12" s="137">
        <f>K12/J12</f>
        <v>0</v>
      </c>
      <c r="M12" s="7"/>
      <c r="N12" s="7"/>
      <c r="O12" s="7"/>
      <c r="S12" s="7"/>
      <c r="T12" s="7"/>
    </row>
    <row r="13" spans="1:20" s="6" customFormat="1" ht="16.5" customHeight="1" thickBot="1">
      <c r="A13" s="26"/>
      <c r="B13" s="23" t="s">
        <v>3</v>
      </c>
      <c r="C13" s="95">
        <v>0.05</v>
      </c>
      <c r="D13" s="31" t="s">
        <v>31</v>
      </c>
      <c r="E13" s="21">
        <v>0.05</v>
      </c>
      <c r="F13" s="82">
        <v>1</v>
      </c>
      <c r="G13" s="82">
        <v>0</v>
      </c>
      <c r="H13" s="82">
        <v>0</v>
      </c>
      <c r="I13" s="82">
        <v>0</v>
      </c>
      <c r="J13" s="50">
        <f>SUM(F13:I13)</f>
        <v>1</v>
      </c>
      <c r="K13" s="135"/>
      <c r="L13" s="138">
        <f>K13/J13</f>
        <v>0</v>
      </c>
      <c r="M13" s="7"/>
      <c r="N13" s="7"/>
      <c r="O13" s="7"/>
      <c r="S13" s="7"/>
      <c r="T13" s="7"/>
    </row>
    <row r="14" spans="1:20" s="17" customFormat="1" ht="16.5" customHeight="1">
      <c r="A14" s="146" t="s">
        <v>0</v>
      </c>
      <c r="B14" s="147"/>
      <c r="C14" s="19">
        <f>SUM(C15:C16)</f>
        <v>0.2</v>
      </c>
      <c r="D14" s="32"/>
      <c r="E14" s="35">
        <v>0.2</v>
      </c>
      <c r="F14" s="47">
        <f>($E15*F15+$E16*F16)*F$5</f>
        <v>0.2</v>
      </c>
      <c r="G14" s="47">
        <f>($E15*G15+$E16*G16)*G$5</f>
        <v>0</v>
      </c>
      <c r="H14" s="47">
        <f>($E15*H15+$E16*H16)*H$5</f>
        <v>0</v>
      </c>
      <c r="I14" s="47">
        <f>($E15*I15+$E16*I16)*I$5</f>
        <v>0</v>
      </c>
      <c r="J14" s="51">
        <f>MAX(J15:J16)</f>
        <v>1</v>
      </c>
      <c r="K14" s="148">
        <f>SUM(F14:I14)</f>
        <v>0.2</v>
      </c>
      <c r="L14" s="137">
        <f>ROUND(IF(J14=0,0,K14/(J14+0.00001)),2)</f>
        <v>0.2</v>
      </c>
      <c r="M14" s="16"/>
      <c r="N14" s="16"/>
      <c r="O14" s="16"/>
      <c r="S14" s="16"/>
      <c r="T14" s="16"/>
    </row>
    <row r="15" spans="1:20" s="6" customFormat="1" ht="16.5" customHeight="1">
      <c r="A15" s="27"/>
      <c r="B15" s="10" t="s">
        <v>4</v>
      </c>
      <c r="C15" s="94">
        <v>0.1</v>
      </c>
      <c r="D15" s="30">
        <f>IF('[1]Reviewer A'!E13="X","X",IF('[1]Reviewer B'!E13="X","X",IF('[1]Reviewer C'!E13="X","X",IF('[1]Reviewer D'!E13="X","X",IF('[1]Reviewer E'!E13="X","X","")))))</f>
      </c>
      <c r="E15" s="18">
        <f>IF('[1]Graphing+Calc'!$C13="X",0,($C15/'[1]Graphing+Calc'!$C$12)*$C$14)</f>
        <v>0.1</v>
      </c>
      <c r="F15" s="93">
        <v>1</v>
      </c>
      <c r="G15" s="93">
        <v>0</v>
      </c>
      <c r="H15" s="93">
        <v>0</v>
      </c>
      <c r="I15" s="93">
        <v>0</v>
      </c>
      <c r="J15" s="52">
        <f>SUM(F15:I15)</f>
        <v>1</v>
      </c>
      <c r="K15" s="134"/>
      <c r="L15" s="137">
        <f>K15/J15</f>
        <v>0</v>
      </c>
      <c r="M15" s="7"/>
      <c r="N15" s="7"/>
      <c r="O15" s="7"/>
      <c r="S15" s="7"/>
      <c r="T15" s="7"/>
    </row>
    <row r="16" spans="1:20" s="6" customFormat="1" ht="16.5" customHeight="1" thickBot="1">
      <c r="A16" s="26"/>
      <c r="B16" s="20" t="s">
        <v>5</v>
      </c>
      <c r="C16" s="95">
        <v>0.1</v>
      </c>
      <c r="D16" s="31">
        <f>IF('[1]Reviewer A'!E14="X","X",IF('[1]Reviewer B'!E14="X","X",IF('[1]Reviewer C'!E14="X","X",IF('[1]Reviewer D'!E14="X","X",IF('[1]Reviewer E'!E14="X","X","")))))</f>
      </c>
      <c r="E16" s="21">
        <f>IF('[1]Graphing+Calc'!$C14="X",0,($C16/'[1]Graphing+Calc'!$C$12)*$C$14)</f>
        <v>0.1</v>
      </c>
      <c r="F16" s="82">
        <v>1</v>
      </c>
      <c r="G16" s="82">
        <v>0</v>
      </c>
      <c r="H16" s="82">
        <v>0</v>
      </c>
      <c r="I16" s="82">
        <v>0</v>
      </c>
      <c r="J16" s="50">
        <f>SUM(F16:I16)</f>
        <v>1</v>
      </c>
      <c r="K16" s="135"/>
      <c r="L16" s="138">
        <f>K16/J16</f>
        <v>0</v>
      </c>
      <c r="M16" s="7"/>
      <c r="N16" s="7"/>
      <c r="O16" s="7"/>
      <c r="S16" s="7"/>
      <c r="T16" s="7"/>
    </row>
    <row r="17" spans="1:20" s="17" customFormat="1" ht="16.5" customHeight="1">
      <c r="A17" s="149" t="s">
        <v>16</v>
      </c>
      <c r="B17" s="150"/>
      <c r="C17" s="24">
        <f>SUM(C18:C20)</f>
        <v>0.15000000000000002</v>
      </c>
      <c r="D17" s="33"/>
      <c r="E17" s="36">
        <f>SUM(E18:E20)</f>
        <v>0.15000000000000002</v>
      </c>
      <c r="F17" s="48">
        <f>($E18*F18+$E19*F19+$E20*F20)*F$5</f>
        <v>0.15000000000000002</v>
      </c>
      <c r="G17" s="48">
        <f>($E18*G18+$E19*G19+$E20*G20)*G$5</f>
        <v>0</v>
      </c>
      <c r="H17" s="48">
        <f>($E18*H18+$E19*H19+$E20*H20)*H$5</f>
        <v>0</v>
      </c>
      <c r="I17" s="48">
        <f>($E18*I18+$E19*I19+$E20*I20)*I$5</f>
        <v>0</v>
      </c>
      <c r="J17" s="54">
        <f>MAX(J18:J20)</f>
        <v>1</v>
      </c>
      <c r="K17" s="151">
        <f>SUM(F17:I17)</f>
        <v>0.15000000000000002</v>
      </c>
      <c r="L17" s="152">
        <f>ROUND(IF(J17=0,0,K17/(J17+0.00001)),2)</f>
        <v>0.15</v>
      </c>
      <c r="M17" s="16"/>
      <c r="N17" s="16"/>
      <c r="O17" s="16"/>
      <c r="S17" s="16"/>
      <c r="T17" s="16"/>
    </row>
    <row r="18" spans="1:20" s="6" customFormat="1" ht="16.5" customHeight="1">
      <c r="A18" s="25"/>
      <c r="B18" s="8" t="s">
        <v>6</v>
      </c>
      <c r="C18" s="94">
        <v>0.05</v>
      </c>
      <c r="D18" s="30">
        <f>IF('[1]Reviewer A'!E16="X","X",IF('[1]Reviewer B'!E16="X","X",IF('[1]Reviewer C'!E16="X","X",IF('[1]Reviewer D'!E16="X","X",IF('[1]Reviewer E'!E16="X","X","")))))</f>
      </c>
      <c r="E18" s="18">
        <f>IF('[1]Graphing+Calc'!$C16="X",0,($C18/'[1]Graphing+Calc'!$C$15)*$C$17)</f>
        <v>0.05</v>
      </c>
      <c r="F18" s="93">
        <v>1</v>
      </c>
      <c r="G18" s="93">
        <v>0</v>
      </c>
      <c r="H18" s="93">
        <v>0</v>
      </c>
      <c r="I18" s="93">
        <v>0</v>
      </c>
      <c r="J18" s="52">
        <f>SUM(F18:I18)</f>
        <v>1</v>
      </c>
      <c r="K18" s="134"/>
      <c r="L18" s="137"/>
      <c r="M18" s="7"/>
      <c r="N18" s="7"/>
      <c r="O18" s="7"/>
      <c r="S18" s="7"/>
      <c r="T18" s="7"/>
    </row>
    <row r="19" spans="1:20" s="6" customFormat="1" ht="16.5" customHeight="1">
      <c r="A19" s="25"/>
      <c r="B19" s="8" t="s">
        <v>8</v>
      </c>
      <c r="C19" s="94">
        <v>0.05</v>
      </c>
      <c r="D19" s="30">
        <f>IF('[1]Reviewer A'!E17="X","X",IF('[1]Reviewer B'!E17="X","X",IF('[1]Reviewer C'!E17="X","X",IF('[1]Reviewer D'!E17="X","X",IF('[1]Reviewer E'!E17="X","X","")))))</f>
      </c>
      <c r="E19" s="18">
        <f>IF('[1]Graphing+Calc'!$C17="X",0,($C19/'[1]Graphing+Calc'!$C$15)*$C$17)</f>
        <v>0.05</v>
      </c>
      <c r="F19" s="93">
        <v>1</v>
      </c>
      <c r="G19" s="93">
        <v>0</v>
      </c>
      <c r="H19" s="93">
        <v>0</v>
      </c>
      <c r="I19" s="93">
        <v>0</v>
      </c>
      <c r="J19" s="52">
        <f>SUM(F19:I19)</f>
        <v>1</v>
      </c>
      <c r="K19" s="134"/>
      <c r="L19" s="137"/>
      <c r="S19" s="7"/>
      <c r="T19" s="7"/>
    </row>
    <row r="20" spans="1:20" s="6" customFormat="1" ht="16.5" customHeight="1" thickBot="1">
      <c r="A20" s="28"/>
      <c r="B20" s="23" t="s">
        <v>7</v>
      </c>
      <c r="C20" s="95">
        <v>0.05</v>
      </c>
      <c r="D20" s="31">
        <f>IF('[1]Reviewer A'!E18="X","X",IF('[1]Reviewer B'!E18="X","X",IF('[1]Reviewer C'!E18="X","X",IF('[1]Reviewer D'!E18="X","X",IF('[1]Reviewer E'!E18="X","X","")))))</f>
      </c>
      <c r="E20" s="21">
        <f>IF('[1]Graphing+Calc'!$C18="X",0,($C20/'[1]Graphing+Calc'!$C$15)*$C$17)</f>
        <v>0.05</v>
      </c>
      <c r="F20" s="82">
        <v>1</v>
      </c>
      <c r="G20" s="82">
        <v>0</v>
      </c>
      <c r="H20" s="82">
        <v>0</v>
      </c>
      <c r="I20" s="82">
        <v>0</v>
      </c>
      <c r="J20" s="50">
        <f>SUM(F20:I20)</f>
        <v>1</v>
      </c>
      <c r="K20" s="135"/>
      <c r="L20" s="138"/>
      <c r="M20" s="7"/>
      <c r="N20" s="7"/>
      <c r="O20" s="7"/>
      <c r="S20" s="7"/>
      <c r="T20" s="7"/>
    </row>
    <row r="21" spans="1:20" s="17" customFormat="1" ht="16.5" customHeight="1">
      <c r="A21" s="149" t="s">
        <v>17</v>
      </c>
      <c r="B21" s="150"/>
      <c r="C21" s="24">
        <f>SUM(C22:C25)</f>
        <v>0.1</v>
      </c>
      <c r="D21" s="33"/>
      <c r="E21" s="37">
        <f>SUM(E22:E25)</f>
        <v>0.1</v>
      </c>
      <c r="F21" s="48">
        <f>($E22*F22+$E23*F23+$E24*F24+$E25*F25)*F$5</f>
        <v>0.1</v>
      </c>
      <c r="G21" s="48">
        <f>($E22*G22+$E23*G23+$E24*G24+$E25*G25)*G$5</f>
        <v>0</v>
      </c>
      <c r="H21" s="48">
        <f>($E22*H22+$E23*H23+$E24*H24+$E25*H25)*H$5</f>
        <v>0</v>
      </c>
      <c r="I21" s="48">
        <f>($E22*I22+$E23*I23+$E24*I24+$E25*I25)*I$5</f>
        <v>0</v>
      </c>
      <c r="J21" s="54">
        <f>MAX(J22:J25)</f>
        <v>1</v>
      </c>
      <c r="K21" s="151">
        <f>SUM(F21:I21)</f>
        <v>0.1</v>
      </c>
      <c r="L21" s="152">
        <f>ROUND(IF(J21=0,0,K21/(J21+0.00001)),2)</f>
        <v>0.1</v>
      </c>
      <c r="M21" s="16"/>
      <c r="N21" s="16"/>
      <c r="O21" s="16"/>
      <c r="S21" s="16"/>
      <c r="T21" s="16"/>
    </row>
    <row r="22" spans="1:20" s="6" customFormat="1" ht="16.5" customHeight="1">
      <c r="A22" s="25"/>
      <c r="B22" s="11" t="s">
        <v>10</v>
      </c>
      <c r="C22" s="94">
        <v>0.03</v>
      </c>
      <c r="D22" s="30">
        <f>IF('[1]Reviewer A'!E20="X","X",IF('[1]Reviewer B'!E20="X","X",IF('[1]Reviewer C'!E20="X","X",IF('[1]Reviewer D'!E20="X","X",IF('[1]Reviewer E'!E20="X","X","")))))</f>
      </c>
      <c r="E22" s="18">
        <f>IF('[1]Graphing+Calc'!$C20="X",0,($C22/'[1]Graphing+Calc'!$C$19)*$C$21)</f>
        <v>0.03</v>
      </c>
      <c r="F22" s="93">
        <v>1</v>
      </c>
      <c r="G22" s="93">
        <v>0</v>
      </c>
      <c r="H22" s="93">
        <v>0</v>
      </c>
      <c r="I22" s="93">
        <v>0</v>
      </c>
      <c r="J22" s="52">
        <f>SUM(F22:I22)</f>
        <v>1</v>
      </c>
      <c r="K22" s="134"/>
      <c r="L22" s="137"/>
      <c r="M22" s="7"/>
      <c r="N22" s="7"/>
      <c r="O22" s="7"/>
      <c r="S22" s="7"/>
      <c r="T22" s="7"/>
    </row>
    <row r="23" spans="1:20" s="6" customFormat="1" ht="16.5" customHeight="1">
      <c r="A23" s="25"/>
      <c r="B23" s="11" t="s">
        <v>11</v>
      </c>
      <c r="C23" s="94">
        <v>0.03</v>
      </c>
      <c r="D23" s="30">
        <f>IF('[1]Reviewer A'!E21="X","X",IF('[1]Reviewer B'!E21="X","X",IF('[1]Reviewer C'!E21="X","X",IF('[1]Reviewer D'!E21="X","X",IF('[1]Reviewer E'!E21="X","X","")))))</f>
      </c>
      <c r="E23" s="18">
        <f>IF('[1]Graphing+Calc'!$C21="X",0,($C23/'[1]Graphing+Calc'!$C$19)*$C$21)</f>
        <v>0.03</v>
      </c>
      <c r="F23" s="93">
        <v>1</v>
      </c>
      <c r="G23" s="93">
        <v>0</v>
      </c>
      <c r="H23" s="93">
        <v>0</v>
      </c>
      <c r="I23" s="93">
        <v>0</v>
      </c>
      <c r="J23" s="52">
        <f>SUM(F23:I23)</f>
        <v>1</v>
      </c>
      <c r="K23" s="134"/>
      <c r="L23" s="137"/>
      <c r="M23" s="7"/>
      <c r="N23" s="7"/>
      <c r="O23" s="7"/>
      <c r="S23" s="7"/>
      <c r="T23" s="7"/>
    </row>
    <row r="24" spans="1:20" s="6" customFormat="1" ht="16.5" customHeight="1">
      <c r="A24" s="25"/>
      <c r="B24" s="11" t="s">
        <v>9</v>
      </c>
      <c r="C24" s="94">
        <v>0.02</v>
      </c>
      <c r="D24" s="30">
        <f>IF('[1]Reviewer A'!E22="X","X",IF('[1]Reviewer B'!E22="X","X",IF('[1]Reviewer C'!E22="X","X",IF('[1]Reviewer D'!E22="X","X",IF('[1]Reviewer E'!E22="X","X","")))))</f>
      </c>
      <c r="E24" s="18">
        <f>IF('[1]Graphing+Calc'!$C22="X",0,($C24/'[1]Graphing+Calc'!$C$19)*$C$21)</f>
        <v>0.02</v>
      </c>
      <c r="F24" s="93">
        <v>1</v>
      </c>
      <c r="G24" s="93">
        <v>0</v>
      </c>
      <c r="H24" s="93">
        <v>0</v>
      </c>
      <c r="I24" s="93">
        <v>0</v>
      </c>
      <c r="J24" s="52">
        <f>SUM(F24:I24)</f>
        <v>1</v>
      </c>
      <c r="K24" s="134"/>
      <c r="L24" s="137"/>
      <c r="M24" s="13"/>
      <c r="N24" s="13"/>
      <c r="O24" s="13"/>
      <c r="S24" s="7"/>
      <c r="T24" s="7"/>
    </row>
    <row r="25" spans="1:20" s="6" customFormat="1" ht="16.5" customHeight="1" thickBot="1">
      <c r="A25" s="41"/>
      <c r="B25" s="42" t="s">
        <v>12</v>
      </c>
      <c r="C25" s="96">
        <v>0.02</v>
      </c>
      <c r="D25" s="43">
        <f>IF('[1]Reviewer A'!E23="X","X",IF('[1]Reviewer B'!E23="X","X",IF('[1]Reviewer C'!E23="X","X",IF('[1]Reviewer D'!E23="X","X",IF('[1]Reviewer E'!E23="X","X","")))))</f>
      </c>
      <c r="E25" s="44">
        <f>IF('[1]Graphing+Calc'!$C23="X",0,($C25/'[1]Graphing+Calc'!$C$19)*$C$21)</f>
        <v>0.02</v>
      </c>
      <c r="F25" s="82">
        <v>1</v>
      </c>
      <c r="G25" s="82">
        <v>0</v>
      </c>
      <c r="H25" s="82">
        <v>0</v>
      </c>
      <c r="I25" s="82">
        <v>0</v>
      </c>
      <c r="J25" s="52">
        <f>SUM(F25:I25)</f>
        <v>1</v>
      </c>
      <c r="K25" s="148"/>
      <c r="L25" s="137"/>
      <c r="M25" s="7"/>
      <c r="N25" s="7"/>
      <c r="O25" s="7"/>
      <c r="S25" s="7"/>
      <c r="T25" s="7"/>
    </row>
    <row r="26" spans="1:20" s="6" customFormat="1" ht="177" customHeight="1">
      <c r="A26" s="156" t="s">
        <v>118</v>
      </c>
      <c r="B26" s="157"/>
      <c r="C26" s="157"/>
      <c r="D26" s="157"/>
      <c r="E26" s="157"/>
      <c r="F26" s="158"/>
      <c r="G26" s="158"/>
      <c r="H26" s="158"/>
      <c r="I26" s="158"/>
      <c r="J26" s="61"/>
      <c r="K26" s="62"/>
      <c r="L26" s="102">
        <f>L7+L14+L17+L21</f>
        <v>1</v>
      </c>
      <c r="M26" s="98"/>
      <c r="N26" s="98"/>
      <c r="O26" s="98"/>
      <c r="P26" s="98"/>
      <c r="Q26" s="98"/>
      <c r="R26" s="7"/>
      <c r="S26" s="7"/>
      <c r="T26" s="7"/>
    </row>
    <row r="27" spans="1:12" ht="12.75">
      <c r="A27" s="56"/>
      <c r="B27" s="46"/>
      <c r="C27" s="46"/>
      <c r="D27" s="46"/>
      <c r="E27" s="46"/>
      <c r="F27" s="46"/>
      <c r="G27" s="46"/>
      <c r="H27" s="46"/>
      <c r="I27" s="46"/>
      <c r="J27" s="46"/>
      <c r="K27" s="46"/>
      <c r="L27" s="57"/>
    </row>
    <row r="28" spans="1:12" ht="12.75">
      <c r="A28" s="153" t="s">
        <v>24</v>
      </c>
      <c r="B28" s="154"/>
      <c r="C28" s="154"/>
      <c r="D28" s="154"/>
      <c r="E28" s="154"/>
      <c r="F28" s="154"/>
      <c r="G28" s="154"/>
      <c r="H28" s="154"/>
      <c r="I28" s="154"/>
      <c r="J28" s="154"/>
      <c r="K28" s="154"/>
      <c r="L28" s="155"/>
    </row>
    <row r="29" spans="1:12" ht="13.5" thickBot="1">
      <c r="A29" s="58"/>
      <c r="B29" s="59"/>
      <c r="C29" s="59"/>
      <c r="D29" s="59"/>
      <c r="E29" s="59"/>
      <c r="F29" s="59"/>
      <c r="G29" s="59"/>
      <c r="H29" s="59"/>
      <c r="I29" s="59"/>
      <c r="J29" s="59"/>
      <c r="K29" s="59"/>
      <c r="L29" s="60"/>
    </row>
    <row r="34" spans="7:10" ht="12.75">
      <c r="G34" s="12"/>
      <c r="H34" s="38"/>
      <c r="I34" s="12"/>
      <c r="J34" s="12"/>
    </row>
    <row r="35" spans="6:10" ht="12.75">
      <c r="F35" s="39"/>
      <c r="G35" s="39"/>
      <c r="H35" s="39"/>
      <c r="I35" s="39"/>
      <c r="J35" s="39"/>
    </row>
    <row r="36" spans="6:10" ht="12.75">
      <c r="F36" s="39"/>
      <c r="G36" s="12"/>
      <c r="H36" s="38"/>
      <c r="I36" s="12"/>
      <c r="J36" s="12"/>
    </row>
    <row r="37" spans="6:10" ht="12.75">
      <c r="F37" s="39"/>
      <c r="G37" s="39"/>
      <c r="H37" s="39"/>
      <c r="I37" s="39"/>
      <c r="J37" s="39"/>
    </row>
    <row r="38" spans="6:9" ht="12.75">
      <c r="F38" s="40"/>
      <c r="G38" s="40"/>
      <c r="H38" s="40"/>
      <c r="I38" s="40"/>
    </row>
  </sheetData>
  <sheetProtection password="C0D0" sheet="1"/>
  <mergeCells count="29">
    <mergeCell ref="A28:L28"/>
    <mergeCell ref="A21:B21"/>
    <mergeCell ref="K21:K25"/>
    <mergeCell ref="L21:L25"/>
    <mergeCell ref="A26:E26"/>
    <mergeCell ref="F26:I26"/>
    <mergeCell ref="A14:B14"/>
    <mergeCell ref="K14:K16"/>
    <mergeCell ref="L14:L16"/>
    <mergeCell ref="A17:B17"/>
    <mergeCell ref="K17:K20"/>
    <mergeCell ref="L17:L20"/>
    <mergeCell ref="A7:B7"/>
    <mergeCell ref="K7:K13"/>
    <mergeCell ref="L7:L13"/>
    <mergeCell ref="A5:B6"/>
    <mergeCell ref="C5:E5"/>
    <mergeCell ref="F5:F6"/>
    <mergeCell ref="G5:G6"/>
    <mergeCell ref="H5:H6"/>
    <mergeCell ref="I5:I6"/>
    <mergeCell ref="J5:J6"/>
    <mergeCell ref="K5:K6"/>
    <mergeCell ref="A1:L1"/>
    <mergeCell ref="A3:E4"/>
    <mergeCell ref="F3:I3"/>
    <mergeCell ref="J3:L4"/>
    <mergeCell ref="L5:L6"/>
    <mergeCell ref="A2:L2"/>
  </mergeCells>
  <printOptions/>
  <pageMargins left="0.7" right="0.7" top="0.75" bottom="0.75" header="0.3" footer="0.3"/>
  <pageSetup fitToHeight="1" fitToWidth="1" horizontalDpi="600" verticalDpi="600" orientation="landscape" scale="7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T38"/>
  <sheetViews>
    <sheetView zoomScale="75" zoomScaleNormal="75" zoomScalePageLayoutView="0" workbookViewId="0" topLeftCell="A1">
      <selection activeCell="A1" sqref="A1"/>
    </sheetView>
  </sheetViews>
  <sheetFormatPr defaultColWidth="9.140625" defaultRowHeight="12.75"/>
  <cols>
    <col min="1" max="1" width="1.57421875" style="4" customWidth="1"/>
    <col min="2" max="2" width="49.140625" style="1" customWidth="1"/>
    <col min="3" max="4" width="5.8515625" style="1" customWidth="1"/>
    <col min="5" max="5" width="7.421875" style="1" customWidth="1"/>
    <col min="6" max="9" width="17.00390625" style="1" customWidth="1"/>
    <col min="10" max="10" width="11.28125" style="1" customWidth="1"/>
    <col min="11" max="11" width="8.140625" style="1" hidden="1" customWidth="1"/>
    <col min="12" max="12" width="9.421875" style="1" customWidth="1" collapsed="1"/>
    <col min="13" max="16384" width="9.140625" style="1" customWidth="1"/>
  </cols>
  <sheetData>
    <row r="1" spans="1:12" s="5" customFormat="1" ht="22.5" customHeight="1">
      <c r="A1" s="110" t="s">
        <v>77</v>
      </c>
      <c r="B1" s="111"/>
      <c r="C1" s="111"/>
      <c r="D1" s="111"/>
      <c r="E1" s="111"/>
      <c r="F1" s="111"/>
      <c r="G1" s="111"/>
      <c r="H1" s="111"/>
      <c r="I1" s="111"/>
      <c r="J1" s="111"/>
      <c r="K1" s="111"/>
      <c r="L1" s="112"/>
    </row>
    <row r="2" spans="1:12" s="5" customFormat="1" ht="40.5" customHeight="1">
      <c r="A2" s="128" t="s">
        <v>117</v>
      </c>
      <c r="B2" s="129"/>
      <c r="C2" s="129"/>
      <c r="D2" s="129"/>
      <c r="E2" s="129"/>
      <c r="F2" s="129"/>
      <c r="G2" s="129"/>
      <c r="H2" s="129"/>
      <c r="I2" s="129"/>
      <c r="J2" s="129"/>
      <c r="K2" s="129"/>
      <c r="L2" s="130"/>
    </row>
    <row r="3" spans="1:12" s="5" customFormat="1" ht="18.75" customHeight="1">
      <c r="A3" s="113"/>
      <c r="B3" s="114"/>
      <c r="C3" s="114"/>
      <c r="D3" s="114"/>
      <c r="E3" s="115"/>
      <c r="F3" s="119" t="s">
        <v>26</v>
      </c>
      <c r="G3" s="119"/>
      <c r="H3" s="119"/>
      <c r="I3" s="119"/>
      <c r="J3" s="120"/>
      <c r="K3" s="121"/>
      <c r="L3" s="122"/>
    </row>
    <row r="4" spans="1:20" s="3" customFormat="1" ht="39.75" customHeight="1">
      <c r="A4" s="116"/>
      <c r="B4" s="117"/>
      <c r="C4" s="117"/>
      <c r="D4" s="117"/>
      <c r="E4" s="118"/>
      <c r="F4" s="55" t="s">
        <v>30</v>
      </c>
      <c r="G4" s="55" t="s">
        <v>28</v>
      </c>
      <c r="H4" s="55" t="s">
        <v>29</v>
      </c>
      <c r="I4" s="55" t="s">
        <v>13</v>
      </c>
      <c r="J4" s="123"/>
      <c r="K4" s="124"/>
      <c r="L4" s="125"/>
      <c r="M4" s="2"/>
      <c r="N4" s="2"/>
      <c r="O4" s="2"/>
      <c r="S4" s="2"/>
      <c r="T4" s="2"/>
    </row>
    <row r="5" spans="1:20" s="3" customFormat="1" ht="16.5" customHeight="1">
      <c r="A5" s="139" t="s">
        <v>27</v>
      </c>
      <c r="B5" s="140"/>
      <c r="C5" s="141" t="s">
        <v>18</v>
      </c>
      <c r="D5" s="142"/>
      <c r="E5" s="142"/>
      <c r="F5" s="143">
        <v>1</v>
      </c>
      <c r="G5" s="143">
        <v>0.75</v>
      </c>
      <c r="H5" s="143">
        <v>0.5</v>
      </c>
      <c r="I5" s="143">
        <v>0.25</v>
      </c>
      <c r="J5" s="144" t="s">
        <v>19</v>
      </c>
      <c r="K5" s="108" t="s">
        <v>14</v>
      </c>
      <c r="L5" s="126" t="s">
        <v>20</v>
      </c>
      <c r="M5" s="2"/>
      <c r="N5" s="2"/>
      <c r="O5" s="2"/>
      <c r="S5" s="2"/>
      <c r="T5" s="2"/>
    </row>
    <row r="6" spans="1:20" s="3" customFormat="1" ht="16.5" customHeight="1">
      <c r="A6" s="139"/>
      <c r="B6" s="140"/>
      <c r="C6" s="87" t="s">
        <v>25</v>
      </c>
      <c r="D6" s="64" t="s">
        <v>22</v>
      </c>
      <c r="E6" s="87" t="s">
        <v>23</v>
      </c>
      <c r="F6" s="143"/>
      <c r="G6" s="143"/>
      <c r="H6" s="143"/>
      <c r="I6" s="143"/>
      <c r="J6" s="145"/>
      <c r="K6" s="109"/>
      <c r="L6" s="127"/>
      <c r="M6" s="2"/>
      <c r="N6" s="2"/>
      <c r="O6" s="2"/>
      <c r="S6" s="2"/>
      <c r="T6" s="2"/>
    </row>
    <row r="7" spans="1:20" s="17" customFormat="1" ht="28.5" customHeight="1">
      <c r="A7" s="131" t="s">
        <v>15</v>
      </c>
      <c r="B7" s="132"/>
      <c r="C7" s="15">
        <f>SUM(C8:C13)</f>
        <v>0.55</v>
      </c>
      <c r="D7" s="29"/>
      <c r="E7" s="34">
        <f>SUM(E8:E13)</f>
        <v>0.55</v>
      </c>
      <c r="F7" s="47">
        <f>($E8*F8+$E9*F9+$E10*F10+$E11*F11+$E12*F12+$E13*F13)*F$5</f>
        <v>0.55</v>
      </c>
      <c r="G7" s="47">
        <f>($E8*G8+$E9*G9+$E10*G10+$E11*G11+$E12*G12+$E13*G13)*G$5</f>
        <v>0.41250000000000003</v>
      </c>
      <c r="H7" s="47">
        <f>($E8*H8+$E9*H9+$E10*H10+$E11*H11+$E12*H12+$E13*H13)*H$5</f>
        <v>0</v>
      </c>
      <c r="I7" s="47">
        <f>($E8*I8+$E9*I9+$E10*I10+$E11*I11+$E12*I12+$E13*I13)*I$5</f>
        <v>0</v>
      </c>
      <c r="J7" s="53">
        <f>MAX(J8:J13)</f>
        <v>2</v>
      </c>
      <c r="K7" s="133">
        <f>SUM(F7:I7)</f>
        <v>0.9625000000000001</v>
      </c>
      <c r="L7" s="136">
        <f>ROUND(IF(J7=0,0,K7/(J7+0.00001)),2)</f>
        <v>0.48</v>
      </c>
      <c r="M7" s="16"/>
      <c r="N7" s="16"/>
      <c r="O7" s="16"/>
      <c r="S7" s="16"/>
      <c r="T7" s="16"/>
    </row>
    <row r="8" spans="1:20" s="6" customFormat="1" ht="16.5" customHeight="1">
      <c r="A8" s="25"/>
      <c r="B8" s="8" t="s">
        <v>1</v>
      </c>
      <c r="C8" s="94">
        <v>0.2</v>
      </c>
      <c r="D8" s="30" t="s">
        <v>31</v>
      </c>
      <c r="E8" s="18">
        <v>0.2</v>
      </c>
      <c r="F8" s="14">
        <v>1</v>
      </c>
      <c r="G8" s="14">
        <v>1</v>
      </c>
      <c r="H8" s="14">
        <v>0</v>
      </c>
      <c r="I8" s="14">
        <v>0</v>
      </c>
      <c r="J8" s="52">
        <f>SUM(F8:I8)</f>
        <v>2</v>
      </c>
      <c r="K8" s="134"/>
      <c r="L8" s="137">
        <f>K8/J8</f>
        <v>0</v>
      </c>
      <c r="M8" s="7"/>
      <c r="N8" s="7"/>
      <c r="O8" s="7"/>
      <c r="S8" s="7"/>
      <c r="T8" s="7"/>
    </row>
    <row r="9" spans="1:20" s="6" customFormat="1" ht="16.5" customHeight="1">
      <c r="A9" s="25"/>
      <c r="B9" s="9" t="s">
        <v>78</v>
      </c>
      <c r="C9" s="94">
        <v>0.1</v>
      </c>
      <c r="D9" s="30" t="s">
        <v>31</v>
      </c>
      <c r="E9" s="18">
        <v>0.1</v>
      </c>
      <c r="F9" s="14">
        <v>1</v>
      </c>
      <c r="G9" s="14">
        <v>1</v>
      </c>
      <c r="H9" s="14">
        <v>0</v>
      </c>
      <c r="I9" s="14">
        <v>0</v>
      </c>
      <c r="J9" s="52">
        <f>SUM(F9:I9)</f>
        <v>2</v>
      </c>
      <c r="K9" s="134"/>
      <c r="L9" s="137">
        <f>K9/J9</f>
        <v>0</v>
      </c>
      <c r="M9" s="7"/>
      <c r="N9" s="7"/>
      <c r="O9" s="7"/>
      <c r="S9" s="7"/>
      <c r="T9" s="7"/>
    </row>
    <row r="10" spans="1:20" s="6" customFormat="1" ht="16.5" customHeight="1">
      <c r="A10" s="25"/>
      <c r="B10" s="9" t="s">
        <v>79</v>
      </c>
      <c r="C10" s="94">
        <v>0.1</v>
      </c>
      <c r="D10" s="30"/>
      <c r="E10" s="18">
        <v>0.1</v>
      </c>
      <c r="F10" s="14">
        <v>1</v>
      </c>
      <c r="G10" s="14">
        <v>1</v>
      </c>
      <c r="H10" s="14">
        <v>0</v>
      </c>
      <c r="I10" s="14">
        <v>0</v>
      </c>
      <c r="J10" s="52"/>
      <c r="K10" s="134"/>
      <c r="L10" s="137"/>
      <c r="M10" s="7"/>
      <c r="N10" s="7"/>
      <c r="O10" s="7"/>
      <c r="S10" s="7"/>
      <c r="T10" s="7"/>
    </row>
    <row r="11" spans="1:20" s="6" customFormat="1" ht="16.5" customHeight="1">
      <c r="A11" s="25"/>
      <c r="B11" s="8" t="s">
        <v>2</v>
      </c>
      <c r="C11" s="94">
        <v>0.05</v>
      </c>
      <c r="D11" s="30" t="s">
        <v>31</v>
      </c>
      <c r="E11" s="18">
        <v>0.05</v>
      </c>
      <c r="F11" s="14">
        <v>1</v>
      </c>
      <c r="G11" s="14">
        <v>1</v>
      </c>
      <c r="H11" s="14">
        <v>0</v>
      </c>
      <c r="I11" s="14">
        <v>0</v>
      </c>
      <c r="J11" s="52">
        <f>SUM(F11:I11)</f>
        <v>2</v>
      </c>
      <c r="K11" s="134"/>
      <c r="L11" s="137">
        <f>IF(J11=0,0,K11/J11)</f>
        <v>0</v>
      </c>
      <c r="M11" s="7"/>
      <c r="N11" s="7"/>
      <c r="O11" s="7"/>
      <c r="S11" s="7"/>
      <c r="T11" s="7"/>
    </row>
    <row r="12" spans="1:20" s="6" customFormat="1" ht="16.5" customHeight="1">
      <c r="A12" s="25"/>
      <c r="B12" s="9" t="s">
        <v>21</v>
      </c>
      <c r="C12" s="94">
        <v>0.05</v>
      </c>
      <c r="D12" s="30" t="s">
        <v>31</v>
      </c>
      <c r="E12" s="18">
        <v>0.05</v>
      </c>
      <c r="F12" s="14">
        <v>1</v>
      </c>
      <c r="G12" s="14">
        <v>1</v>
      </c>
      <c r="H12" s="14">
        <v>0</v>
      </c>
      <c r="I12" s="14">
        <v>0</v>
      </c>
      <c r="J12" s="52">
        <f>SUM(F12:I12)</f>
        <v>2</v>
      </c>
      <c r="K12" s="134"/>
      <c r="L12" s="137">
        <f>K12/J12</f>
        <v>0</v>
      </c>
      <c r="M12" s="7"/>
      <c r="N12" s="7"/>
      <c r="O12" s="7"/>
      <c r="S12" s="7"/>
      <c r="T12" s="7"/>
    </row>
    <row r="13" spans="1:20" s="6" customFormat="1" ht="16.5" customHeight="1" thickBot="1">
      <c r="A13" s="26"/>
      <c r="B13" s="23" t="s">
        <v>3</v>
      </c>
      <c r="C13" s="95">
        <v>0.05</v>
      </c>
      <c r="D13" s="31" t="s">
        <v>31</v>
      </c>
      <c r="E13" s="21">
        <v>0.05</v>
      </c>
      <c r="F13" s="22">
        <v>1</v>
      </c>
      <c r="G13" s="22">
        <v>1</v>
      </c>
      <c r="H13" s="22">
        <v>0</v>
      </c>
      <c r="I13" s="22">
        <v>0</v>
      </c>
      <c r="J13" s="50">
        <f>SUM(F13:I13)</f>
        <v>2</v>
      </c>
      <c r="K13" s="135"/>
      <c r="L13" s="138">
        <f>K13/J13</f>
        <v>0</v>
      </c>
      <c r="M13" s="7"/>
      <c r="N13" s="7"/>
      <c r="O13" s="7"/>
      <c r="S13" s="7"/>
      <c r="T13" s="7"/>
    </row>
    <row r="14" spans="1:20" s="17" customFormat="1" ht="16.5" customHeight="1">
      <c r="A14" s="146" t="s">
        <v>0</v>
      </c>
      <c r="B14" s="147"/>
      <c r="C14" s="19">
        <f>SUM(C15:C16)</f>
        <v>0.2</v>
      </c>
      <c r="D14" s="32"/>
      <c r="E14" s="35">
        <v>0.2</v>
      </c>
      <c r="F14" s="47">
        <f>($E15*F15+$E16*F16)*F$5</f>
        <v>0.2</v>
      </c>
      <c r="G14" s="47">
        <f>($E15*G15+$E16*G16)*G$5</f>
        <v>0.15000000000000002</v>
      </c>
      <c r="H14" s="47">
        <f>($E15*H15+$E16*H16)*H$5</f>
        <v>0</v>
      </c>
      <c r="I14" s="47">
        <f>($E15*I15+$E16*I16)*I$5</f>
        <v>0</v>
      </c>
      <c r="J14" s="51">
        <f>MAX(J15:J16)</f>
        <v>2</v>
      </c>
      <c r="K14" s="148">
        <f>SUM(F14:I14)</f>
        <v>0.35000000000000003</v>
      </c>
      <c r="L14" s="137">
        <f>ROUND(IF(J14=0,0,K14/(J14+0.00001)),2)</f>
        <v>0.17</v>
      </c>
      <c r="M14" s="16"/>
      <c r="N14" s="16"/>
      <c r="O14" s="16"/>
      <c r="S14" s="16"/>
      <c r="T14" s="16"/>
    </row>
    <row r="15" spans="1:20" s="6" customFormat="1" ht="16.5" customHeight="1">
      <c r="A15" s="27"/>
      <c r="B15" s="10" t="s">
        <v>4</v>
      </c>
      <c r="C15" s="65">
        <v>0.1</v>
      </c>
      <c r="D15" s="30" t="s">
        <v>31</v>
      </c>
      <c r="E15" s="18">
        <v>0.1</v>
      </c>
      <c r="F15" s="14">
        <v>1</v>
      </c>
      <c r="G15" s="14">
        <v>1</v>
      </c>
      <c r="H15" s="49">
        <v>0</v>
      </c>
      <c r="I15" s="49">
        <v>0</v>
      </c>
      <c r="J15" s="52">
        <f>SUM(F15:I15)</f>
        <v>2</v>
      </c>
      <c r="K15" s="134"/>
      <c r="L15" s="137">
        <f>K15/J15</f>
        <v>0</v>
      </c>
      <c r="M15" s="7"/>
      <c r="N15" s="7"/>
      <c r="O15" s="7"/>
      <c r="S15" s="7"/>
      <c r="T15" s="7"/>
    </row>
    <row r="16" spans="1:20" s="6" customFormat="1" ht="16.5" customHeight="1" thickBot="1">
      <c r="A16" s="26"/>
      <c r="B16" s="20" t="s">
        <v>5</v>
      </c>
      <c r="C16" s="66">
        <v>0.1</v>
      </c>
      <c r="D16" s="31" t="s">
        <v>31</v>
      </c>
      <c r="E16" s="21">
        <v>0.1</v>
      </c>
      <c r="F16" s="22">
        <v>1</v>
      </c>
      <c r="G16" s="22">
        <v>1</v>
      </c>
      <c r="H16" s="22">
        <v>0</v>
      </c>
      <c r="I16" s="22">
        <v>0</v>
      </c>
      <c r="J16" s="50">
        <f>SUM(F16:I16)</f>
        <v>2</v>
      </c>
      <c r="K16" s="135"/>
      <c r="L16" s="138">
        <f>K16/J16</f>
        <v>0</v>
      </c>
      <c r="M16" s="7"/>
      <c r="N16" s="7"/>
      <c r="O16" s="7"/>
      <c r="S16" s="7"/>
      <c r="T16" s="7"/>
    </row>
    <row r="17" spans="1:20" s="17" customFormat="1" ht="16.5" customHeight="1">
      <c r="A17" s="149" t="s">
        <v>16</v>
      </c>
      <c r="B17" s="150"/>
      <c r="C17" s="24">
        <f>SUM(C18:C20)</f>
        <v>0.15000000000000002</v>
      </c>
      <c r="D17" s="33"/>
      <c r="E17" s="36">
        <f>SUM(E18:E20)</f>
        <v>0.15000000000000002</v>
      </c>
      <c r="F17" s="48">
        <f>($E18*F18+$E19*F19+$E20*F20)*F$5</f>
        <v>0.15000000000000002</v>
      </c>
      <c r="G17" s="48">
        <f>($E18*G18+$E19*G19+$E20*G20)*G$5</f>
        <v>0.11250000000000002</v>
      </c>
      <c r="H17" s="48">
        <f>($E18*H18+$E19*H19+$E20*H20)*H$5</f>
        <v>0</v>
      </c>
      <c r="I17" s="48">
        <f>($E18*I18+$E19*I19+$E20*I20)*I$5</f>
        <v>0</v>
      </c>
      <c r="J17" s="54">
        <f>MAX(J18:J20)</f>
        <v>2</v>
      </c>
      <c r="K17" s="151">
        <f>SUM(F17:I17)</f>
        <v>0.26250000000000007</v>
      </c>
      <c r="L17" s="152">
        <f>ROUND(IF(J17=0,0,K17/(J17+0.00001)),2)</f>
        <v>0.13</v>
      </c>
      <c r="M17" s="16"/>
      <c r="N17" s="16"/>
      <c r="O17" s="16"/>
      <c r="S17" s="16"/>
      <c r="T17" s="16"/>
    </row>
    <row r="18" spans="1:20" s="6" customFormat="1" ht="16.5" customHeight="1">
      <c r="A18" s="25"/>
      <c r="B18" s="8" t="s">
        <v>6</v>
      </c>
      <c r="C18" s="65">
        <v>0.05</v>
      </c>
      <c r="D18" s="30" t="s">
        <v>31</v>
      </c>
      <c r="E18" s="18">
        <v>0.05</v>
      </c>
      <c r="F18" s="14">
        <v>1</v>
      </c>
      <c r="G18" s="14">
        <v>1</v>
      </c>
      <c r="H18" s="14">
        <v>0</v>
      </c>
      <c r="I18" s="14">
        <v>0</v>
      </c>
      <c r="J18" s="52">
        <f>SUM(F18:I18)</f>
        <v>2</v>
      </c>
      <c r="K18" s="134"/>
      <c r="L18" s="137"/>
      <c r="M18" s="7"/>
      <c r="N18" s="7"/>
      <c r="O18" s="7"/>
      <c r="S18" s="7"/>
      <c r="T18" s="7"/>
    </row>
    <row r="19" spans="1:20" s="6" customFormat="1" ht="16.5" customHeight="1">
      <c r="A19" s="25"/>
      <c r="B19" s="8" t="s">
        <v>8</v>
      </c>
      <c r="C19" s="65">
        <v>0.05</v>
      </c>
      <c r="D19" s="30" t="s">
        <v>31</v>
      </c>
      <c r="E19" s="18">
        <v>0.05</v>
      </c>
      <c r="F19" s="14">
        <v>1</v>
      </c>
      <c r="G19" s="14">
        <v>1</v>
      </c>
      <c r="H19" s="14">
        <v>0</v>
      </c>
      <c r="I19" s="14">
        <v>0</v>
      </c>
      <c r="J19" s="52">
        <f>SUM(F19:I19)</f>
        <v>2</v>
      </c>
      <c r="K19" s="134"/>
      <c r="L19" s="137"/>
      <c r="S19" s="7"/>
      <c r="T19" s="7"/>
    </row>
    <row r="20" spans="1:20" s="6" customFormat="1" ht="16.5" customHeight="1" thickBot="1">
      <c r="A20" s="28"/>
      <c r="B20" s="23" t="s">
        <v>7</v>
      </c>
      <c r="C20" s="66">
        <v>0.05</v>
      </c>
      <c r="D20" s="31" t="s">
        <v>31</v>
      </c>
      <c r="E20" s="21">
        <v>0.05</v>
      </c>
      <c r="F20" s="22">
        <v>1</v>
      </c>
      <c r="G20" s="22">
        <v>1</v>
      </c>
      <c r="H20" s="22">
        <v>0</v>
      </c>
      <c r="I20" s="22">
        <v>0</v>
      </c>
      <c r="J20" s="50">
        <f>SUM(F20:I20)</f>
        <v>2</v>
      </c>
      <c r="K20" s="135"/>
      <c r="L20" s="138"/>
      <c r="M20" s="7"/>
      <c r="N20" s="7"/>
      <c r="O20" s="7"/>
      <c r="S20" s="7"/>
      <c r="T20" s="7"/>
    </row>
    <row r="21" spans="1:20" s="17" customFormat="1" ht="16.5" customHeight="1">
      <c r="A21" s="149" t="s">
        <v>17</v>
      </c>
      <c r="B21" s="150"/>
      <c r="C21" s="24">
        <f>SUM(C22:C25)</f>
        <v>0.1</v>
      </c>
      <c r="D21" s="33"/>
      <c r="E21" s="88">
        <f>SUM(E22:E25)</f>
        <v>0.1</v>
      </c>
      <c r="F21" s="48">
        <f>($E22*F22+$E23*F23+$E24*F24+$E25*F25)*F$5</f>
        <v>0.1</v>
      </c>
      <c r="G21" s="48">
        <f>($E22*G22+$E23*G23+$E24*G24+$E25*G25)*G$5</f>
        <v>0.07500000000000001</v>
      </c>
      <c r="H21" s="48">
        <f>($E22*H22+$E23*H23+$E24*H24+$E25*H25)*H$5</f>
        <v>0</v>
      </c>
      <c r="I21" s="48">
        <f>($E22*I22+$E23*I23+$E24*I24+$E25*I25)*I$5</f>
        <v>0</v>
      </c>
      <c r="J21" s="54">
        <f>MAX(J22:J25)</f>
        <v>2</v>
      </c>
      <c r="K21" s="151">
        <f>SUM(F21:I21)</f>
        <v>0.17500000000000002</v>
      </c>
      <c r="L21" s="152">
        <f>ROUND(IF(J21=0,0,K21/(J21+0.00001)),2)</f>
        <v>0.09</v>
      </c>
      <c r="M21" s="16"/>
      <c r="N21" s="16"/>
      <c r="O21" s="16"/>
      <c r="S21" s="16"/>
      <c r="T21" s="16"/>
    </row>
    <row r="22" spans="1:20" s="6" customFormat="1" ht="16.5" customHeight="1">
      <c r="A22" s="25"/>
      <c r="B22" s="11" t="s">
        <v>10</v>
      </c>
      <c r="C22" s="65">
        <v>0.03</v>
      </c>
      <c r="D22" s="30" t="s">
        <v>31</v>
      </c>
      <c r="E22" s="18">
        <v>0.03</v>
      </c>
      <c r="F22" s="14">
        <v>1</v>
      </c>
      <c r="G22" s="14">
        <v>1</v>
      </c>
      <c r="H22" s="14">
        <v>0</v>
      </c>
      <c r="I22" s="14">
        <v>0</v>
      </c>
      <c r="J22" s="52">
        <f>SUM(F22:I22)</f>
        <v>2</v>
      </c>
      <c r="K22" s="134"/>
      <c r="L22" s="137"/>
      <c r="M22" s="7"/>
      <c r="N22" s="7"/>
      <c r="O22" s="7"/>
      <c r="S22" s="7"/>
      <c r="T22" s="7"/>
    </row>
    <row r="23" spans="1:20" s="6" customFormat="1" ht="16.5" customHeight="1">
      <c r="A23" s="25"/>
      <c r="B23" s="11" t="s">
        <v>11</v>
      </c>
      <c r="C23" s="65">
        <v>0.03</v>
      </c>
      <c r="D23" s="30" t="s">
        <v>31</v>
      </c>
      <c r="E23" s="18">
        <v>0.03</v>
      </c>
      <c r="F23" s="14">
        <v>1</v>
      </c>
      <c r="G23" s="14">
        <v>1</v>
      </c>
      <c r="H23" s="14">
        <v>0</v>
      </c>
      <c r="I23" s="14">
        <v>0</v>
      </c>
      <c r="J23" s="52">
        <f>SUM(F23:I23)</f>
        <v>2</v>
      </c>
      <c r="K23" s="134"/>
      <c r="L23" s="137"/>
      <c r="M23" s="7"/>
      <c r="N23" s="7"/>
      <c r="O23" s="7"/>
      <c r="S23" s="7"/>
      <c r="T23" s="7"/>
    </row>
    <row r="24" spans="1:20" s="6" customFormat="1" ht="16.5" customHeight="1">
      <c r="A24" s="25"/>
      <c r="B24" s="11" t="s">
        <v>9</v>
      </c>
      <c r="C24" s="65">
        <v>0.02</v>
      </c>
      <c r="D24" s="30" t="s">
        <v>31</v>
      </c>
      <c r="E24" s="18">
        <v>0.02</v>
      </c>
      <c r="F24" s="14">
        <v>1</v>
      </c>
      <c r="G24" s="14">
        <v>1</v>
      </c>
      <c r="H24" s="14">
        <v>0</v>
      </c>
      <c r="I24" s="14">
        <v>0</v>
      </c>
      <c r="J24" s="52">
        <f>SUM(F24:I24)</f>
        <v>2</v>
      </c>
      <c r="K24" s="134"/>
      <c r="L24" s="137"/>
      <c r="M24" s="13"/>
      <c r="N24" s="13"/>
      <c r="O24" s="13"/>
      <c r="S24" s="7"/>
      <c r="T24" s="7"/>
    </row>
    <row r="25" spans="1:20" s="6" customFormat="1" ht="16.5" customHeight="1" thickBot="1">
      <c r="A25" s="41"/>
      <c r="B25" s="42" t="s">
        <v>12</v>
      </c>
      <c r="C25" s="67">
        <v>0.02</v>
      </c>
      <c r="D25" s="43" t="s">
        <v>31</v>
      </c>
      <c r="E25" s="44">
        <v>0.02</v>
      </c>
      <c r="F25" s="45">
        <v>1</v>
      </c>
      <c r="G25" s="45">
        <v>1</v>
      </c>
      <c r="H25" s="45">
        <v>0</v>
      </c>
      <c r="I25" s="45">
        <v>0</v>
      </c>
      <c r="J25" s="52">
        <f>SUM(F25:I25)</f>
        <v>2</v>
      </c>
      <c r="K25" s="148"/>
      <c r="L25" s="137"/>
      <c r="M25" s="7"/>
      <c r="N25" s="7"/>
      <c r="O25" s="7"/>
      <c r="S25" s="7"/>
      <c r="T25" s="7"/>
    </row>
    <row r="26" spans="1:20" s="6" customFormat="1" ht="177" customHeight="1">
      <c r="A26" s="156" t="s">
        <v>118</v>
      </c>
      <c r="B26" s="157"/>
      <c r="C26" s="157"/>
      <c r="D26" s="157"/>
      <c r="E26" s="157"/>
      <c r="F26" s="158"/>
      <c r="G26" s="158"/>
      <c r="H26" s="158"/>
      <c r="I26" s="158"/>
      <c r="J26" s="61"/>
      <c r="K26" s="62"/>
      <c r="L26" s="102">
        <f>L7+L14+L17+L21</f>
        <v>0.87</v>
      </c>
      <c r="M26" s="7"/>
      <c r="N26" s="7"/>
      <c r="O26" s="7"/>
      <c r="P26" s="7"/>
      <c r="Q26" s="7"/>
      <c r="R26" s="7"/>
      <c r="S26" s="7"/>
      <c r="T26" s="7"/>
    </row>
    <row r="27" spans="1:12" ht="12.75">
      <c r="A27" s="56"/>
      <c r="B27" s="46"/>
      <c r="C27" s="46"/>
      <c r="D27" s="46"/>
      <c r="E27" s="46"/>
      <c r="F27" s="46"/>
      <c r="G27" s="46"/>
      <c r="H27" s="46"/>
      <c r="I27" s="46"/>
      <c r="J27" s="46"/>
      <c r="K27" s="46"/>
      <c r="L27" s="57"/>
    </row>
    <row r="28" spans="1:12" ht="12.75">
      <c r="A28" s="153" t="s">
        <v>24</v>
      </c>
      <c r="B28" s="154"/>
      <c r="C28" s="154"/>
      <c r="D28" s="154"/>
      <c r="E28" s="154"/>
      <c r="F28" s="154"/>
      <c r="G28" s="154"/>
      <c r="H28" s="154"/>
      <c r="I28" s="154"/>
      <c r="J28" s="154"/>
      <c r="K28" s="154"/>
      <c r="L28" s="155"/>
    </row>
    <row r="29" spans="1:12" ht="13.5" thickBot="1">
      <c r="A29" s="58"/>
      <c r="B29" s="59"/>
      <c r="C29" s="59"/>
      <c r="D29" s="59"/>
      <c r="E29" s="59"/>
      <c r="F29" s="59"/>
      <c r="G29" s="59"/>
      <c r="H29" s="59"/>
      <c r="I29" s="59"/>
      <c r="J29" s="59"/>
      <c r="K29" s="59"/>
      <c r="L29" s="60"/>
    </row>
    <row r="34" spans="7:10" ht="12.75">
      <c r="G34" s="12"/>
      <c r="H34" s="38"/>
      <c r="I34" s="12"/>
      <c r="J34" s="12"/>
    </row>
    <row r="35" spans="6:10" ht="12.75">
      <c r="F35" s="39"/>
      <c r="G35" s="39"/>
      <c r="H35" s="39"/>
      <c r="I35" s="39"/>
      <c r="J35" s="39"/>
    </row>
    <row r="36" spans="6:10" ht="12.75">
      <c r="F36" s="39"/>
      <c r="G36" s="12"/>
      <c r="H36" s="38"/>
      <c r="I36" s="12"/>
      <c r="J36" s="12"/>
    </row>
    <row r="37" spans="6:10" ht="12.75">
      <c r="F37" s="39"/>
      <c r="G37" s="39"/>
      <c r="H37" s="39"/>
      <c r="I37" s="39"/>
      <c r="J37" s="39"/>
    </row>
    <row r="38" spans="6:9" ht="12.75">
      <c r="F38" s="40"/>
      <c r="G38" s="40"/>
      <c r="H38" s="40"/>
      <c r="I38" s="40"/>
    </row>
  </sheetData>
  <sheetProtection password="C0D0" sheet="1"/>
  <mergeCells count="29">
    <mergeCell ref="K5:K6"/>
    <mergeCell ref="A1:L1"/>
    <mergeCell ref="A3:E4"/>
    <mergeCell ref="F3:I3"/>
    <mergeCell ref="J3:L4"/>
    <mergeCell ref="L5:L6"/>
    <mergeCell ref="A2:L2"/>
    <mergeCell ref="A7:B7"/>
    <mergeCell ref="K7:K13"/>
    <mergeCell ref="L7:L13"/>
    <mergeCell ref="A5:B6"/>
    <mergeCell ref="C5:E5"/>
    <mergeCell ref="F5:F6"/>
    <mergeCell ref="G5:G6"/>
    <mergeCell ref="H5:H6"/>
    <mergeCell ref="I5:I6"/>
    <mergeCell ref="J5:J6"/>
    <mergeCell ref="A14:B14"/>
    <mergeCell ref="K14:K16"/>
    <mergeCell ref="L14:L16"/>
    <mergeCell ref="A17:B17"/>
    <mergeCell ref="K17:K20"/>
    <mergeCell ref="L17:L20"/>
    <mergeCell ref="A21:B21"/>
    <mergeCell ref="K21:K25"/>
    <mergeCell ref="L21:L25"/>
    <mergeCell ref="A26:E26"/>
    <mergeCell ref="F26:I26"/>
    <mergeCell ref="A28:L28"/>
  </mergeCells>
  <printOptions/>
  <pageMargins left="0.7" right="0.7" top="0.75" bottom="0.75" header="0.3" footer="0.3"/>
  <pageSetup fitToHeight="1" fitToWidth="1" horizontalDpi="600" verticalDpi="600" orientation="landscape" scale="76" r:id="rId2"/>
  <ignoredErrors>
    <ignoredError sqref="E7" formulaRange="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T38"/>
  <sheetViews>
    <sheetView zoomScale="75" zoomScaleNormal="75" zoomScalePageLayoutView="0" workbookViewId="0" topLeftCell="A1">
      <selection activeCell="A1" sqref="A1"/>
    </sheetView>
  </sheetViews>
  <sheetFormatPr defaultColWidth="9.140625" defaultRowHeight="12.75"/>
  <cols>
    <col min="1" max="1" width="1.57421875" style="4" customWidth="1"/>
    <col min="2" max="2" width="49.140625" style="1" customWidth="1"/>
    <col min="3" max="4" width="5.8515625" style="1" customWidth="1"/>
    <col min="5" max="5" width="7.421875" style="1" customWidth="1"/>
    <col min="6" max="9" width="17.00390625" style="1" customWidth="1"/>
    <col min="10" max="10" width="11.28125" style="1" customWidth="1"/>
    <col min="11" max="11" width="8.140625" style="1" hidden="1" customWidth="1"/>
    <col min="12" max="12" width="9.421875" style="1" customWidth="1" collapsed="1"/>
    <col min="13" max="16384" width="9.140625" style="1" customWidth="1"/>
  </cols>
  <sheetData>
    <row r="1" spans="1:12" s="5" customFormat="1" ht="22.5" customHeight="1">
      <c r="A1" s="110" t="s">
        <v>77</v>
      </c>
      <c r="B1" s="111"/>
      <c r="C1" s="111"/>
      <c r="D1" s="111"/>
      <c r="E1" s="111"/>
      <c r="F1" s="111"/>
      <c r="G1" s="111"/>
      <c r="H1" s="111"/>
      <c r="I1" s="111"/>
      <c r="J1" s="111"/>
      <c r="K1" s="111"/>
      <c r="L1" s="112"/>
    </row>
    <row r="2" spans="1:12" s="5" customFormat="1" ht="40.5" customHeight="1">
      <c r="A2" s="128" t="s">
        <v>117</v>
      </c>
      <c r="B2" s="129"/>
      <c r="C2" s="129"/>
      <c r="D2" s="129"/>
      <c r="E2" s="129"/>
      <c r="F2" s="129"/>
      <c r="G2" s="129"/>
      <c r="H2" s="129"/>
      <c r="I2" s="129"/>
      <c r="J2" s="129"/>
      <c r="K2" s="129"/>
      <c r="L2" s="130"/>
    </row>
    <row r="3" spans="1:12" s="5" customFormat="1" ht="18.75" customHeight="1">
      <c r="A3" s="113"/>
      <c r="B3" s="114"/>
      <c r="C3" s="114"/>
      <c r="D3" s="114"/>
      <c r="E3" s="115"/>
      <c r="F3" s="119" t="s">
        <v>26</v>
      </c>
      <c r="G3" s="119"/>
      <c r="H3" s="119"/>
      <c r="I3" s="119"/>
      <c r="J3" s="120"/>
      <c r="K3" s="121"/>
      <c r="L3" s="122"/>
    </row>
    <row r="4" spans="1:20" s="3" customFormat="1" ht="39.75" customHeight="1">
      <c r="A4" s="116"/>
      <c r="B4" s="117"/>
      <c r="C4" s="117"/>
      <c r="D4" s="117"/>
      <c r="E4" s="118"/>
      <c r="F4" s="55" t="s">
        <v>30</v>
      </c>
      <c r="G4" s="55" t="s">
        <v>28</v>
      </c>
      <c r="H4" s="55" t="s">
        <v>29</v>
      </c>
      <c r="I4" s="55" t="s">
        <v>13</v>
      </c>
      <c r="J4" s="123"/>
      <c r="K4" s="124"/>
      <c r="L4" s="125"/>
      <c r="M4" s="2"/>
      <c r="N4" s="2"/>
      <c r="O4" s="2"/>
      <c r="S4" s="2"/>
      <c r="T4" s="2"/>
    </row>
    <row r="5" spans="1:20" s="3" customFormat="1" ht="16.5" customHeight="1">
      <c r="A5" s="139" t="s">
        <v>27</v>
      </c>
      <c r="B5" s="140"/>
      <c r="C5" s="141" t="s">
        <v>18</v>
      </c>
      <c r="D5" s="142"/>
      <c r="E5" s="142"/>
      <c r="F5" s="143">
        <v>1</v>
      </c>
      <c r="G5" s="143">
        <v>0.75</v>
      </c>
      <c r="H5" s="143">
        <v>0.5</v>
      </c>
      <c r="I5" s="143">
        <v>0.25</v>
      </c>
      <c r="J5" s="144" t="s">
        <v>19</v>
      </c>
      <c r="K5" s="108" t="s">
        <v>14</v>
      </c>
      <c r="L5" s="126" t="s">
        <v>20</v>
      </c>
      <c r="M5" s="2"/>
      <c r="N5" s="2"/>
      <c r="O5" s="2"/>
      <c r="S5" s="2"/>
      <c r="T5" s="2"/>
    </row>
    <row r="6" spans="1:20" s="3" customFormat="1" ht="16.5" customHeight="1">
      <c r="A6" s="139"/>
      <c r="B6" s="140"/>
      <c r="C6" s="87" t="s">
        <v>25</v>
      </c>
      <c r="D6" s="64" t="s">
        <v>22</v>
      </c>
      <c r="E6" s="87" t="s">
        <v>23</v>
      </c>
      <c r="F6" s="143"/>
      <c r="G6" s="143"/>
      <c r="H6" s="143"/>
      <c r="I6" s="143"/>
      <c r="J6" s="145"/>
      <c r="K6" s="109"/>
      <c r="L6" s="127"/>
      <c r="M6" s="2"/>
      <c r="N6" s="2"/>
      <c r="O6" s="2"/>
      <c r="S6" s="2"/>
      <c r="T6" s="2"/>
    </row>
    <row r="7" spans="1:20" s="17" customFormat="1" ht="28.5" customHeight="1">
      <c r="A7" s="131" t="s">
        <v>15</v>
      </c>
      <c r="B7" s="132"/>
      <c r="C7" s="15">
        <f>SUM(C8:C13)</f>
        <v>0.55</v>
      </c>
      <c r="D7" s="29"/>
      <c r="E7" s="34">
        <f>SUM(E8:E13)</f>
        <v>0.55</v>
      </c>
      <c r="F7" s="47">
        <f>($E8*F8+$E9*F9+$E10*F10+$E11*F11+$E12*F12+$E13*F13)*F$5</f>
        <v>0</v>
      </c>
      <c r="G7" s="47">
        <f>($E8*G8+$E9*G9+$E10*G10+$E11*G11+$E12*G12+$E13*G13)*G$5</f>
        <v>0.41250000000000003</v>
      </c>
      <c r="H7" s="47">
        <f>($E8*H8+$E9*H9+$E10*H10+$E11*H11+$E12*H12+$E13*H13)*H$5</f>
        <v>0.275</v>
      </c>
      <c r="I7" s="47">
        <f>($E8*I8+$E9*I9+$E10*I10+$E11*I11+$E12*I12+$E13*I13)*I$5</f>
        <v>0</v>
      </c>
      <c r="J7" s="53">
        <f>MAX(J8:J13)</f>
        <v>2</v>
      </c>
      <c r="K7" s="133">
        <f>SUM(F7:I7)</f>
        <v>0.6875</v>
      </c>
      <c r="L7" s="136">
        <f>ROUND(IF(J7=0,0,K7/(J7+0.00001)),2)</f>
        <v>0.34</v>
      </c>
      <c r="M7" s="16"/>
      <c r="N7" s="16"/>
      <c r="O7" s="16"/>
      <c r="S7" s="16"/>
      <c r="T7" s="16"/>
    </row>
    <row r="8" spans="1:20" s="6" customFormat="1" ht="16.5" customHeight="1">
      <c r="A8" s="25"/>
      <c r="B8" s="8" t="s">
        <v>1</v>
      </c>
      <c r="C8" s="94">
        <v>0.2</v>
      </c>
      <c r="D8" s="30" t="s">
        <v>31</v>
      </c>
      <c r="E8" s="18">
        <v>0.2</v>
      </c>
      <c r="F8" s="14">
        <v>0</v>
      </c>
      <c r="G8" s="64">
        <v>1</v>
      </c>
      <c r="H8" s="64">
        <v>1</v>
      </c>
      <c r="I8" s="14">
        <v>0</v>
      </c>
      <c r="J8" s="52">
        <f>SUM(F8:I8)</f>
        <v>2</v>
      </c>
      <c r="K8" s="134"/>
      <c r="L8" s="137">
        <f>K8/J8</f>
        <v>0</v>
      </c>
      <c r="M8" s="7"/>
      <c r="N8" s="7"/>
      <c r="O8" s="7"/>
      <c r="S8" s="7"/>
      <c r="T8" s="7"/>
    </row>
    <row r="9" spans="1:20" s="6" customFormat="1" ht="16.5" customHeight="1">
      <c r="A9" s="25"/>
      <c r="B9" s="9" t="s">
        <v>78</v>
      </c>
      <c r="C9" s="94">
        <v>0.1</v>
      </c>
      <c r="D9" s="30" t="s">
        <v>31</v>
      </c>
      <c r="E9" s="18">
        <v>0.1</v>
      </c>
      <c r="F9" s="14">
        <v>0</v>
      </c>
      <c r="G9" s="64">
        <v>1</v>
      </c>
      <c r="H9" s="64">
        <v>1</v>
      </c>
      <c r="I9" s="14">
        <v>0</v>
      </c>
      <c r="J9" s="52">
        <f>SUM(F9:I9)</f>
        <v>2</v>
      </c>
      <c r="K9" s="134"/>
      <c r="L9" s="137">
        <f>K9/J9</f>
        <v>0</v>
      </c>
      <c r="M9" s="7"/>
      <c r="N9" s="7"/>
      <c r="O9" s="7"/>
      <c r="S9" s="7"/>
      <c r="T9" s="7"/>
    </row>
    <row r="10" spans="1:20" s="6" customFormat="1" ht="16.5" customHeight="1">
      <c r="A10" s="25"/>
      <c r="B10" s="9" t="s">
        <v>79</v>
      </c>
      <c r="C10" s="94">
        <v>0.1</v>
      </c>
      <c r="D10" s="30"/>
      <c r="E10" s="18">
        <v>0.1</v>
      </c>
      <c r="F10" s="14">
        <v>0</v>
      </c>
      <c r="G10" s="64">
        <v>1</v>
      </c>
      <c r="H10" s="64">
        <v>1</v>
      </c>
      <c r="I10" s="14">
        <v>0</v>
      </c>
      <c r="J10" s="52"/>
      <c r="K10" s="134"/>
      <c r="L10" s="137"/>
      <c r="M10" s="7"/>
      <c r="N10" s="7"/>
      <c r="O10" s="7"/>
      <c r="S10" s="7"/>
      <c r="T10" s="7"/>
    </row>
    <row r="11" spans="1:20" s="6" customFormat="1" ht="16.5" customHeight="1">
      <c r="A11" s="25"/>
      <c r="B11" s="8" t="s">
        <v>2</v>
      </c>
      <c r="C11" s="94">
        <v>0.05</v>
      </c>
      <c r="D11" s="30" t="s">
        <v>31</v>
      </c>
      <c r="E11" s="18">
        <v>0.05</v>
      </c>
      <c r="F11" s="14">
        <v>0</v>
      </c>
      <c r="G11" s="64">
        <v>1</v>
      </c>
      <c r="H11" s="64">
        <v>1</v>
      </c>
      <c r="I11" s="14">
        <v>0</v>
      </c>
      <c r="J11" s="52">
        <f>SUM(F11:I11)</f>
        <v>2</v>
      </c>
      <c r="K11" s="134"/>
      <c r="L11" s="137">
        <f>IF(J11=0,0,K11/J11)</f>
        <v>0</v>
      </c>
      <c r="M11" s="7"/>
      <c r="N11" s="7"/>
      <c r="O11" s="7"/>
      <c r="S11" s="7"/>
      <c r="T11" s="7"/>
    </row>
    <row r="12" spans="1:20" s="6" customFormat="1" ht="16.5" customHeight="1">
      <c r="A12" s="25"/>
      <c r="B12" s="9" t="s">
        <v>21</v>
      </c>
      <c r="C12" s="94">
        <v>0.05</v>
      </c>
      <c r="D12" s="30" t="s">
        <v>31</v>
      </c>
      <c r="E12" s="18">
        <v>0.05</v>
      </c>
      <c r="F12" s="14">
        <v>0</v>
      </c>
      <c r="G12" s="64">
        <v>1</v>
      </c>
      <c r="H12" s="64">
        <v>1</v>
      </c>
      <c r="I12" s="14">
        <v>0</v>
      </c>
      <c r="J12" s="52">
        <f>SUM(F12:I12)</f>
        <v>2</v>
      </c>
      <c r="K12" s="134"/>
      <c r="L12" s="137">
        <f>K12/J12</f>
        <v>0</v>
      </c>
      <c r="M12" s="7"/>
      <c r="N12" s="7"/>
      <c r="O12" s="7"/>
      <c r="S12" s="7"/>
      <c r="T12" s="7"/>
    </row>
    <row r="13" spans="1:20" s="6" customFormat="1" ht="16.5" customHeight="1" thickBot="1">
      <c r="A13" s="26"/>
      <c r="B13" s="23" t="s">
        <v>3</v>
      </c>
      <c r="C13" s="95">
        <v>0.05</v>
      </c>
      <c r="D13" s="31" t="s">
        <v>31</v>
      </c>
      <c r="E13" s="21">
        <v>0.05</v>
      </c>
      <c r="F13" s="22">
        <v>0</v>
      </c>
      <c r="G13" s="82">
        <v>1</v>
      </c>
      <c r="H13" s="82">
        <v>1</v>
      </c>
      <c r="I13" s="22">
        <v>0</v>
      </c>
      <c r="J13" s="50">
        <f>SUM(F13:I13)</f>
        <v>2</v>
      </c>
      <c r="K13" s="135"/>
      <c r="L13" s="138">
        <f>K13/J13</f>
        <v>0</v>
      </c>
      <c r="M13" s="7"/>
      <c r="N13" s="7"/>
      <c r="O13" s="7"/>
      <c r="S13" s="7"/>
      <c r="T13" s="7"/>
    </row>
    <row r="14" spans="1:20" s="17" customFormat="1" ht="16.5" customHeight="1">
      <c r="A14" s="146" t="s">
        <v>0</v>
      </c>
      <c r="B14" s="147"/>
      <c r="C14" s="19">
        <f>SUM(C15:C16)</f>
        <v>0.2</v>
      </c>
      <c r="D14" s="32"/>
      <c r="E14" s="35">
        <v>0.2</v>
      </c>
      <c r="F14" s="47">
        <f>($E15*F15+$E16*F16)*F$5</f>
        <v>0</v>
      </c>
      <c r="G14" s="47">
        <f>($E15*G15+$E16*G16)*G$5</f>
        <v>0.15000000000000002</v>
      </c>
      <c r="H14" s="47">
        <f>($E15*H15+$E16*H16)*H$5</f>
        <v>0.1</v>
      </c>
      <c r="I14" s="47">
        <f>($E15*I15+$E16*I16)*I$5</f>
        <v>0</v>
      </c>
      <c r="J14" s="51">
        <f>MAX(J15:J16)</f>
        <v>2</v>
      </c>
      <c r="K14" s="148">
        <f>SUM(F14:I14)</f>
        <v>0.25</v>
      </c>
      <c r="L14" s="137">
        <f>ROUND(IF(J14=0,0,K14/(J14+0.00001)),2)</f>
        <v>0.12</v>
      </c>
      <c r="M14" s="16"/>
      <c r="N14" s="16"/>
      <c r="O14" s="16"/>
      <c r="S14" s="16"/>
      <c r="T14" s="16"/>
    </row>
    <row r="15" spans="1:20" s="6" customFormat="1" ht="16.5" customHeight="1">
      <c r="A15" s="27"/>
      <c r="B15" s="10" t="s">
        <v>4</v>
      </c>
      <c r="C15" s="65">
        <v>0.1</v>
      </c>
      <c r="D15" s="30" t="s">
        <v>31</v>
      </c>
      <c r="E15" s="18">
        <v>0.1</v>
      </c>
      <c r="F15" s="49">
        <v>0</v>
      </c>
      <c r="G15" s="14">
        <v>1</v>
      </c>
      <c r="H15" s="14">
        <v>1</v>
      </c>
      <c r="I15" s="49">
        <v>0</v>
      </c>
      <c r="J15" s="52">
        <f>SUM(F15:I15)</f>
        <v>2</v>
      </c>
      <c r="K15" s="134"/>
      <c r="L15" s="137">
        <f>K15/J15</f>
        <v>0</v>
      </c>
      <c r="M15" s="7"/>
      <c r="N15" s="7"/>
      <c r="O15" s="7"/>
      <c r="S15" s="7"/>
      <c r="T15" s="7"/>
    </row>
    <row r="16" spans="1:20" s="6" customFormat="1" ht="16.5" customHeight="1" thickBot="1">
      <c r="A16" s="26"/>
      <c r="B16" s="20" t="s">
        <v>5</v>
      </c>
      <c r="C16" s="66">
        <v>0.1</v>
      </c>
      <c r="D16" s="31" t="s">
        <v>31</v>
      </c>
      <c r="E16" s="21">
        <v>0.1</v>
      </c>
      <c r="F16" s="22">
        <v>0</v>
      </c>
      <c r="G16" s="22">
        <v>1</v>
      </c>
      <c r="H16" s="22">
        <v>1</v>
      </c>
      <c r="I16" s="22">
        <v>0</v>
      </c>
      <c r="J16" s="50">
        <f>SUM(F16:I16)</f>
        <v>2</v>
      </c>
      <c r="K16" s="135"/>
      <c r="L16" s="138">
        <f>K16/J16</f>
        <v>0</v>
      </c>
      <c r="M16" s="7"/>
      <c r="N16" s="7"/>
      <c r="O16" s="7"/>
      <c r="S16" s="7"/>
      <c r="T16" s="7"/>
    </row>
    <row r="17" spans="1:20" s="17" customFormat="1" ht="16.5" customHeight="1">
      <c r="A17" s="149" t="s">
        <v>16</v>
      </c>
      <c r="B17" s="150"/>
      <c r="C17" s="24">
        <f>SUM(C18:C20)</f>
        <v>0.15000000000000002</v>
      </c>
      <c r="D17" s="33"/>
      <c r="E17" s="36">
        <f>SUM(E18:E20)</f>
        <v>0.15000000000000002</v>
      </c>
      <c r="F17" s="48">
        <f>($E18*F18+$E19*F19+$E20*F20)*F$5</f>
        <v>0</v>
      </c>
      <c r="G17" s="48">
        <f>($E18*G18+$E19*G19+$E20*G20)*G$5</f>
        <v>0.11250000000000002</v>
      </c>
      <c r="H17" s="48">
        <f>($E18*H18+$E19*H19+$E20*H20)*H$5</f>
        <v>0.07500000000000001</v>
      </c>
      <c r="I17" s="48">
        <f>($E18*I18+$E19*I19+$E20*I20)*I$5</f>
        <v>0</v>
      </c>
      <c r="J17" s="54">
        <f>MAX(J18:J20)</f>
        <v>2</v>
      </c>
      <c r="K17" s="151">
        <f>SUM(F17:I17)</f>
        <v>0.18750000000000003</v>
      </c>
      <c r="L17" s="152">
        <f>ROUND(IF(J17=0,0,K17/(J17+0.00001)),2)</f>
        <v>0.09</v>
      </c>
      <c r="M17" s="16"/>
      <c r="N17" s="16"/>
      <c r="O17" s="16"/>
      <c r="S17" s="16"/>
      <c r="T17" s="16"/>
    </row>
    <row r="18" spans="1:20" s="6" customFormat="1" ht="16.5" customHeight="1">
      <c r="A18" s="25"/>
      <c r="B18" s="8" t="s">
        <v>6</v>
      </c>
      <c r="C18" s="65">
        <v>0.05</v>
      </c>
      <c r="D18" s="30" t="s">
        <v>31</v>
      </c>
      <c r="E18" s="18">
        <v>0.05</v>
      </c>
      <c r="F18" s="14">
        <v>0</v>
      </c>
      <c r="G18" s="14">
        <v>1</v>
      </c>
      <c r="H18" s="14">
        <v>1</v>
      </c>
      <c r="I18" s="14">
        <v>0</v>
      </c>
      <c r="J18" s="52">
        <f>SUM(F18:I18)</f>
        <v>2</v>
      </c>
      <c r="K18" s="134"/>
      <c r="L18" s="137"/>
      <c r="M18" s="7"/>
      <c r="N18" s="7"/>
      <c r="O18" s="7"/>
      <c r="S18" s="7"/>
      <c r="T18" s="7"/>
    </row>
    <row r="19" spans="1:20" s="6" customFormat="1" ht="16.5" customHeight="1">
      <c r="A19" s="25"/>
      <c r="B19" s="8" t="s">
        <v>8</v>
      </c>
      <c r="C19" s="65">
        <v>0.05</v>
      </c>
      <c r="D19" s="30" t="s">
        <v>31</v>
      </c>
      <c r="E19" s="18">
        <v>0.05</v>
      </c>
      <c r="F19" s="14">
        <v>0</v>
      </c>
      <c r="G19" s="14">
        <v>1</v>
      </c>
      <c r="H19" s="14">
        <v>1</v>
      </c>
      <c r="I19" s="14">
        <v>0</v>
      </c>
      <c r="J19" s="52">
        <f>SUM(F19:I19)</f>
        <v>2</v>
      </c>
      <c r="K19" s="134"/>
      <c r="L19" s="137"/>
      <c r="S19" s="7"/>
      <c r="T19" s="7"/>
    </row>
    <row r="20" spans="1:20" s="6" customFormat="1" ht="16.5" customHeight="1" thickBot="1">
      <c r="A20" s="28"/>
      <c r="B20" s="23" t="s">
        <v>7</v>
      </c>
      <c r="C20" s="66">
        <v>0.05</v>
      </c>
      <c r="D20" s="31" t="s">
        <v>31</v>
      </c>
      <c r="E20" s="21">
        <v>0.05</v>
      </c>
      <c r="F20" s="22">
        <v>0</v>
      </c>
      <c r="G20" s="22">
        <v>1</v>
      </c>
      <c r="H20" s="22">
        <v>1</v>
      </c>
      <c r="I20" s="22">
        <v>0</v>
      </c>
      <c r="J20" s="50">
        <f>SUM(F20:I20)</f>
        <v>2</v>
      </c>
      <c r="K20" s="135"/>
      <c r="L20" s="138"/>
      <c r="M20" s="7"/>
      <c r="N20" s="7"/>
      <c r="O20" s="7"/>
      <c r="S20" s="7"/>
      <c r="T20" s="7"/>
    </row>
    <row r="21" spans="1:20" s="17" customFormat="1" ht="16.5" customHeight="1">
      <c r="A21" s="149" t="s">
        <v>17</v>
      </c>
      <c r="B21" s="150"/>
      <c r="C21" s="24">
        <f>SUM(C22:C25)</f>
        <v>0.1</v>
      </c>
      <c r="D21" s="33"/>
      <c r="E21" s="88">
        <f>SUM(E22:E25)</f>
        <v>0.1</v>
      </c>
      <c r="F21" s="48">
        <f>($E22*F22+$E23*F23+$E24*F24+$E25*F25)*F$5</f>
        <v>0</v>
      </c>
      <c r="G21" s="48">
        <f>($E22*G22+$E23*G23+$E24*G24+$E25*G25)*G$5</f>
        <v>0.07500000000000001</v>
      </c>
      <c r="H21" s="48">
        <f>($E22*H22+$E23*H23+$E24*H24+$E25*H25)*H$5</f>
        <v>0.05</v>
      </c>
      <c r="I21" s="48">
        <f>($E22*I22+$E23*I23+$E24*I24+$E25*I25)*I$5</f>
        <v>0</v>
      </c>
      <c r="J21" s="54">
        <f>MAX(J22:J25)</f>
        <v>2</v>
      </c>
      <c r="K21" s="151">
        <f>SUM(F21:I21)</f>
        <v>0.125</v>
      </c>
      <c r="L21" s="152">
        <f>ROUND(IF(J21=0,0,K21/(J21+0.00001)),2)</f>
        <v>0.06</v>
      </c>
      <c r="M21" s="16"/>
      <c r="N21" s="16"/>
      <c r="O21" s="16"/>
      <c r="S21" s="16"/>
      <c r="T21" s="16"/>
    </row>
    <row r="22" spans="1:20" s="6" customFormat="1" ht="16.5" customHeight="1">
      <c r="A22" s="25"/>
      <c r="B22" s="11" t="s">
        <v>10</v>
      </c>
      <c r="C22" s="65">
        <v>0.03</v>
      </c>
      <c r="D22" s="30" t="s">
        <v>31</v>
      </c>
      <c r="E22" s="18">
        <v>0.03</v>
      </c>
      <c r="F22" s="14">
        <v>0</v>
      </c>
      <c r="G22" s="14">
        <v>1</v>
      </c>
      <c r="H22" s="14">
        <v>1</v>
      </c>
      <c r="I22" s="14">
        <v>0</v>
      </c>
      <c r="J22" s="52">
        <f>SUM(F22:I22)</f>
        <v>2</v>
      </c>
      <c r="K22" s="134"/>
      <c r="L22" s="137"/>
      <c r="M22" s="7"/>
      <c r="N22" s="7"/>
      <c r="O22" s="7"/>
      <c r="S22" s="7"/>
      <c r="T22" s="7"/>
    </row>
    <row r="23" spans="1:20" s="6" customFormat="1" ht="16.5" customHeight="1">
      <c r="A23" s="25"/>
      <c r="B23" s="11" t="s">
        <v>11</v>
      </c>
      <c r="C23" s="65">
        <v>0.03</v>
      </c>
      <c r="D23" s="30" t="s">
        <v>31</v>
      </c>
      <c r="E23" s="18">
        <v>0.03</v>
      </c>
      <c r="F23" s="14">
        <v>0</v>
      </c>
      <c r="G23" s="14">
        <v>1</v>
      </c>
      <c r="H23" s="14">
        <v>1</v>
      </c>
      <c r="I23" s="14">
        <v>0</v>
      </c>
      <c r="J23" s="52">
        <f>SUM(F23:I23)</f>
        <v>2</v>
      </c>
      <c r="K23" s="134"/>
      <c r="L23" s="137"/>
      <c r="M23" s="7"/>
      <c r="N23" s="7"/>
      <c r="O23" s="7"/>
      <c r="S23" s="7"/>
      <c r="T23" s="7"/>
    </row>
    <row r="24" spans="1:20" s="6" customFormat="1" ht="16.5" customHeight="1">
      <c r="A24" s="25"/>
      <c r="B24" s="11" t="s">
        <v>9</v>
      </c>
      <c r="C24" s="65">
        <v>0.02</v>
      </c>
      <c r="D24" s="30" t="s">
        <v>31</v>
      </c>
      <c r="E24" s="18">
        <v>0.02</v>
      </c>
      <c r="F24" s="14">
        <v>0</v>
      </c>
      <c r="G24" s="14">
        <v>1</v>
      </c>
      <c r="H24" s="14">
        <v>1</v>
      </c>
      <c r="I24" s="14">
        <v>0</v>
      </c>
      <c r="J24" s="52">
        <f>SUM(F24:I24)</f>
        <v>2</v>
      </c>
      <c r="K24" s="134"/>
      <c r="L24" s="137"/>
      <c r="M24" s="13"/>
      <c r="N24" s="13"/>
      <c r="O24" s="13"/>
      <c r="S24" s="7"/>
      <c r="T24" s="7"/>
    </row>
    <row r="25" spans="1:20" s="6" customFormat="1" ht="16.5" customHeight="1" thickBot="1">
      <c r="A25" s="41"/>
      <c r="B25" s="42" t="s">
        <v>12</v>
      </c>
      <c r="C25" s="67">
        <v>0.02</v>
      </c>
      <c r="D25" s="43" t="s">
        <v>31</v>
      </c>
      <c r="E25" s="44">
        <v>0.02</v>
      </c>
      <c r="F25" s="45">
        <v>0</v>
      </c>
      <c r="G25" s="45">
        <v>1</v>
      </c>
      <c r="H25" s="45">
        <v>1</v>
      </c>
      <c r="I25" s="45">
        <v>0</v>
      </c>
      <c r="J25" s="52">
        <f>SUM(F25:I25)</f>
        <v>2</v>
      </c>
      <c r="K25" s="148"/>
      <c r="L25" s="137"/>
      <c r="M25" s="7"/>
      <c r="N25" s="7"/>
      <c r="O25" s="7"/>
      <c r="S25" s="7"/>
      <c r="T25" s="7"/>
    </row>
    <row r="26" spans="1:20" s="6" customFormat="1" ht="177" customHeight="1">
      <c r="A26" s="156" t="s">
        <v>118</v>
      </c>
      <c r="B26" s="157"/>
      <c r="C26" s="157"/>
      <c r="D26" s="157"/>
      <c r="E26" s="157"/>
      <c r="F26" s="158"/>
      <c r="G26" s="158"/>
      <c r="H26" s="158"/>
      <c r="I26" s="158"/>
      <c r="J26" s="61"/>
      <c r="K26" s="62"/>
      <c r="L26" s="102">
        <f>L7+L14+L17+L21</f>
        <v>0.6100000000000001</v>
      </c>
      <c r="M26" s="7"/>
      <c r="N26" s="7"/>
      <c r="O26" s="7"/>
      <c r="P26" s="7"/>
      <c r="Q26" s="7"/>
      <c r="R26" s="7"/>
      <c r="S26" s="7"/>
      <c r="T26" s="7"/>
    </row>
    <row r="27" spans="1:12" ht="12.75">
      <c r="A27" s="56"/>
      <c r="B27" s="46"/>
      <c r="C27" s="46"/>
      <c r="D27" s="46"/>
      <c r="E27" s="46"/>
      <c r="F27" s="46"/>
      <c r="G27" s="46"/>
      <c r="H27" s="46"/>
      <c r="I27" s="46"/>
      <c r="J27" s="46"/>
      <c r="K27" s="46"/>
      <c r="L27" s="57"/>
    </row>
    <row r="28" spans="1:12" ht="12.75">
      <c r="A28" s="153" t="s">
        <v>24</v>
      </c>
      <c r="B28" s="154"/>
      <c r="C28" s="154"/>
      <c r="D28" s="154"/>
      <c r="E28" s="154"/>
      <c r="F28" s="154"/>
      <c r="G28" s="154"/>
      <c r="H28" s="154"/>
      <c r="I28" s="154"/>
      <c r="J28" s="154"/>
      <c r="K28" s="154"/>
      <c r="L28" s="155"/>
    </row>
    <row r="29" spans="1:12" ht="13.5" thickBot="1">
      <c r="A29" s="58"/>
      <c r="B29" s="59"/>
      <c r="C29" s="59"/>
      <c r="D29" s="59"/>
      <c r="E29" s="59"/>
      <c r="F29" s="59"/>
      <c r="G29" s="59"/>
      <c r="H29" s="59"/>
      <c r="I29" s="59"/>
      <c r="J29" s="59"/>
      <c r="K29" s="59"/>
      <c r="L29" s="60"/>
    </row>
    <row r="34" spans="7:10" ht="12.75">
      <c r="G34" s="12"/>
      <c r="H34" s="38"/>
      <c r="I34" s="12"/>
      <c r="J34" s="12"/>
    </row>
    <row r="35" spans="6:10" ht="12.75">
      <c r="F35" s="39"/>
      <c r="G35" s="39"/>
      <c r="H35" s="39"/>
      <c r="I35" s="39"/>
      <c r="J35" s="39"/>
    </row>
    <row r="36" spans="6:10" ht="12.75">
      <c r="F36" s="39"/>
      <c r="G36" s="12"/>
      <c r="H36" s="38"/>
      <c r="I36" s="12"/>
      <c r="J36" s="12"/>
    </row>
    <row r="37" spans="6:10" ht="12.75">
      <c r="F37" s="39"/>
      <c r="G37" s="39"/>
      <c r="H37" s="39"/>
      <c r="I37" s="39"/>
      <c r="J37" s="39"/>
    </row>
    <row r="38" spans="6:9" ht="12.75">
      <c r="F38" s="40"/>
      <c r="G38" s="40"/>
      <c r="H38" s="40"/>
      <c r="I38" s="40"/>
    </row>
  </sheetData>
  <sheetProtection password="C0D0" sheet="1"/>
  <mergeCells count="29">
    <mergeCell ref="K5:K6"/>
    <mergeCell ref="A1:L1"/>
    <mergeCell ref="A3:E4"/>
    <mergeCell ref="F3:I3"/>
    <mergeCell ref="J3:L4"/>
    <mergeCell ref="L5:L6"/>
    <mergeCell ref="A2:L2"/>
    <mergeCell ref="A7:B7"/>
    <mergeCell ref="K7:K13"/>
    <mergeCell ref="L7:L13"/>
    <mergeCell ref="A5:B6"/>
    <mergeCell ref="C5:E5"/>
    <mergeCell ref="F5:F6"/>
    <mergeCell ref="G5:G6"/>
    <mergeCell ref="H5:H6"/>
    <mergeCell ref="I5:I6"/>
    <mergeCell ref="J5:J6"/>
    <mergeCell ref="A14:B14"/>
    <mergeCell ref="K14:K16"/>
    <mergeCell ref="L14:L16"/>
    <mergeCell ref="A17:B17"/>
    <mergeCell ref="K17:K20"/>
    <mergeCell ref="L17:L20"/>
    <mergeCell ref="A21:B21"/>
    <mergeCell ref="K21:K25"/>
    <mergeCell ref="L21:L25"/>
    <mergeCell ref="A26:E26"/>
    <mergeCell ref="F26:I26"/>
    <mergeCell ref="A28:L28"/>
  </mergeCells>
  <printOptions/>
  <pageMargins left="0.7" right="0.7" top="0.75" bottom="0.75" header="0.3" footer="0.3"/>
  <pageSetup fitToHeight="1" fitToWidth="1" horizontalDpi="600" verticalDpi="600" orientation="landscape" scale="74" r:id="rId2"/>
  <ignoredErrors>
    <ignoredError sqref="E7" formulaRange="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A1:T38"/>
  <sheetViews>
    <sheetView zoomScale="75" zoomScaleNormal="75" zoomScalePageLayoutView="0" workbookViewId="0" topLeftCell="A1">
      <selection activeCell="A1" sqref="A1"/>
    </sheetView>
  </sheetViews>
  <sheetFormatPr defaultColWidth="9.140625" defaultRowHeight="12.75"/>
  <cols>
    <col min="1" max="1" width="1.57421875" style="4" customWidth="1"/>
    <col min="2" max="2" width="49.140625" style="1" customWidth="1"/>
    <col min="3" max="4" width="5.8515625" style="1" customWidth="1"/>
    <col min="5" max="5" width="7.421875" style="1" customWidth="1"/>
    <col min="6" max="9" width="17.00390625" style="1" customWidth="1"/>
    <col min="10" max="10" width="11.28125" style="1" customWidth="1"/>
    <col min="11" max="11" width="8.140625" style="1" hidden="1" customWidth="1"/>
    <col min="12" max="12" width="9.421875" style="1" customWidth="1" collapsed="1"/>
    <col min="13" max="16384" width="9.140625" style="1" customWidth="1"/>
  </cols>
  <sheetData>
    <row r="1" spans="1:12" s="5" customFormat="1" ht="22.5" customHeight="1">
      <c r="A1" s="110" t="s">
        <v>77</v>
      </c>
      <c r="B1" s="111"/>
      <c r="C1" s="111"/>
      <c r="D1" s="111"/>
      <c r="E1" s="111"/>
      <c r="F1" s="111"/>
      <c r="G1" s="111"/>
      <c r="H1" s="111"/>
      <c r="I1" s="111"/>
      <c r="J1" s="111"/>
      <c r="K1" s="111"/>
      <c r="L1" s="112"/>
    </row>
    <row r="2" spans="1:12" s="5" customFormat="1" ht="40.5" customHeight="1">
      <c r="A2" s="128" t="s">
        <v>117</v>
      </c>
      <c r="B2" s="129"/>
      <c r="C2" s="129"/>
      <c r="D2" s="129"/>
      <c r="E2" s="129"/>
      <c r="F2" s="129"/>
      <c r="G2" s="129"/>
      <c r="H2" s="129"/>
      <c r="I2" s="129"/>
      <c r="J2" s="129"/>
      <c r="K2" s="129"/>
      <c r="L2" s="130"/>
    </row>
    <row r="3" spans="1:12" s="5" customFormat="1" ht="18.75" customHeight="1">
      <c r="A3" s="113"/>
      <c r="B3" s="114"/>
      <c r="C3" s="114"/>
      <c r="D3" s="114"/>
      <c r="E3" s="115"/>
      <c r="F3" s="119" t="s">
        <v>26</v>
      </c>
      <c r="G3" s="119"/>
      <c r="H3" s="119"/>
      <c r="I3" s="119"/>
      <c r="J3" s="120"/>
      <c r="K3" s="121"/>
      <c r="L3" s="122"/>
    </row>
    <row r="4" spans="1:20" s="3" customFormat="1" ht="39.75" customHeight="1">
      <c r="A4" s="116"/>
      <c r="B4" s="117"/>
      <c r="C4" s="117"/>
      <c r="D4" s="117"/>
      <c r="E4" s="118"/>
      <c r="F4" s="55" t="s">
        <v>30</v>
      </c>
      <c r="G4" s="55" t="s">
        <v>28</v>
      </c>
      <c r="H4" s="55" t="s">
        <v>29</v>
      </c>
      <c r="I4" s="55" t="s">
        <v>13</v>
      </c>
      <c r="J4" s="123"/>
      <c r="K4" s="124"/>
      <c r="L4" s="125"/>
      <c r="M4" s="2"/>
      <c r="N4" s="2"/>
      <c r="O4" s="2"/>
      <c r="S4" s="2"/>
      <c r="T4" s="2"/>
    </row>
    <row r="5" spans="1:20" s="3" customFormat="1" ht="16.5" customHeight="1">
      <c r="A5" s="139" t="s">
        <v>27</v>
      </c>
      <c r="B5" s="140"/>
      <c r="C5" s="141" t="s">
        <v>18</v>
      </c>
      <c r="D5" s="142"/>
      <c r="E5" s="142"/>
      <c r="F5" s="143">
        <v>1</v>
      </c>
      <c r="G5" s="143">
        <v>0.75</v>
      </c>
      <c r="H5" s="143">
        <v>0.5</v>
      </c>
      <c r="I5" s="143">
        <v>0.25</v>
      </c>
      <c r="J5" s="144" t="s">
        <v>19</v>
      </c>
      <c r="K5" s="108" t="s">
        <v>14</v>
      </c>
      <c r="L5" s="126" t="s">
        <v>20</v>
      </c>
      <c r="M5" s="2"/>
      <c r="N5" s="2"/>
      <c r="O5" s="2"/>
      <c r="S5" s="2"/>
      <c r="T5" s="2"/>
    </row>
    <row r="6" spans="1:20" s="3" customFormat="1" ht="16.5" customHeight="1">
      <c r="A6" s="139"/>
      <c r="B6" s="140"/>
      <c r="C6" s="93" t="s">
        <v>25</v>
      </c>
      <c r="D6" s="64" t="s">
        <v>22</v>
      </c>
      <c r="E6" s="93" t="s">
        <v>23</v>
      </c>
      <c r="F6" s="143"/>
      <c r="G6" s="143"/>
      <c r="H6" s="143"/>
      <c r="I6" s="143"/>
      <c r="J6" s="145"/>
      <c r="K6" s="109"/>
      <c r="L6" s="127"/>
      <c r="M6" s="2"/>
      <c r="N6" s="2"/>
      <c r="O6" s="2"/>
      <c r="S6" s="2"/>
      <c r="T6" s="2"/>
    </row>
    <row r="7" spans="1:20" s="17" customFormat="1" ht="28.5" customHeight="1">
      <c r="A7" s="131" t="s">
        <v>15</v>
      </c>
      <c r="B7" s="132"/>
      <c r="C7" s="15">
        <f>SUM(C8:C13)</f>
        <v>0.55</v>
      </c>
      <c r="D7" s="29"/>
      <c r="E7" s="34">
        <f>SUM(E8:E13)</f>
        <v>0.55</v>
      </c>
      <c r="F7" s="47">
        <f>($E8*F8+$E9*F9+$E10*F10+$E11*F11+$E12*F12+$E13*F13)*F$5</f>
        <v>0.55</v>
      </c>
      <c r="G7" s="47">
        <f>($E8*G8+$E9*G9+$E10*G10+$E11*G11+$E12*G12+$E13*G13)*G$5</f>
        <v>0</v>
      </c>
      <c r="H7" s="47">
        <f>($E8*H8+$E9*H9+$E10*H10+$E11*H11+$E12*H12+$E13*H13)*H$5</f>
        <v>0.275</v>
      </c>
      <c r="I7" s="47">
        <f>($E8*I8+$E9*I9+$E10*I10+$E11*I11+$E12*I12+$E13*I13)*I$5</f>
        <v>0.1375</v>
      </c>
      <c r="J7" s="53">
        <f>MAX(J8:J13)</f>
        <v>3</v>
      </c>
      <c r="K7" s="133">
        <f>SUM(F7:I7)</f>
        <v>0.9625000000000001</v>
      </c>
      <c r="L7" s="136">
        <f>ROUND(IF(J7=0,0,K7/(J7+0.00001)),2)</f>
        <v>0.32</v>
      </c>
      <c r="M7" s="16"/>
      <c r="N7" s="16"/>
      <c r="O7" s="16"/>
      <c r="S7" s="16"/>
      <c r="T7" s="16"/>
    </row>
    <row r="8" spans="1:20" s="6" customFormat="1" ht="16.5" customHeight="1">
      <c r="A8" s="25"/>
      <c r="B8" s="8" t="s">
        <v>1</v>
      </c>
      <c r="C8" s="94">
        <v>0.2</v>
      </c>
      <c r="D8" s="30" t="s">
        <v>31</v>
      </c>
      <c r="E8" s="18">
        <v>0.2</v>
      </c>
      <c r="F8" s="64">
        <v>1</v>
      </c>
      <c r="G8" s="64">
        <v>0</v>
      </c>
      <c r="H8" s="64">
        <v>1</v>
      </c>
      <c r="I8" s="64">
        <v>1</v>
      </c>
      <c r="J8" s="52">
        <f>SUM(F8:I8)</f>
        <v>3</v>
      </c>
      <c r="K8" s="134"/>
      <c r="L8" s="137">
        <f>K8/J8</f>
        <v>0</v>
      </c>
      <c r="M8" s="7"/>
      <c r="N8" s="7"/>
      <c r="O8" s="7"/>
      <c r="S8" s="7"/>
      <c r="T8" s="7"/>
    </row>
    <row r="9" spans="1:20" s="6" customFormat="1" ht="16.5" customHeight="1">
      <c r="A9" s="25"/>
      <c r="B9" s="9" t="s">
        <v>78</v>
      </c>
      <c r="C9" s="94">
        <v>0.1</v>
      </c>
      <c r="D9" s="30" t="s">
        <v>31</v>
      </c>
      <c r="E9" s="18">
        <v>0.1</v>
      </c>
      <c r="F9" s="64">
        <v>1</v>
      </c>
      <c r="G9" s="64">
        <v>0</v>
      </c>
      <c r="H9" s="64">
        <v>1</v>
      </c>
      <c r="I9" s="64">
        <v>1</v>
      </c>
      <c r="J9" s="52">
        <f>SUM(F9:I9)</f>
        <v>3</v>
      </c>
      <c r="K9" s="134"/>
      <c r="L9" s="137">
        <f>K9/J9</f>
        <v>0</v>
      </c>
      <c r="M9" s="7"/>
      <c r="N9" s="7"/>
      <c r="O9" s="7"/>
      <c r="S9" s="7"/>
      <c r="T9" s="7"/>
    </row>
    <row r="10" spans="1:20" s="6" customFormat="1" ht="16.5" customHeight="1">
      <c r="A10" s="25"/>
      <c r="B10" s="9" t="s">
        <v>79</v>
      </c>
      <c r="C10" s="94">
        <v>0.1</v>
      </c>
      <c r="D10" s="30"/>
      <c r="E10" s="18">
        <v>0.1</v>
      </c>
      <c r="F10" s="64">
        <v>1</v>
      </c>
      <c r="G10" s="64">
        <v>0</v>
      </c>
      <c r="H10" s="64">
        <v>1</v>
      </c>
      <c r="I10" s="64">
        <v>1</v>
      </c>
      <c r="J10" s="52"/>
      <c r="K10" s="134"/>
      <c r="L10" s="137"/>
      <c r="M10" s="7"/>
      <c r="N10" s="7"/>
      <c r="O10" s="7"/>
      <c r="S10" s="7"/>
      <c r="T10" s="7"/>
    </row>
    <row r="11" spans="1:20" s="6" customFormat="1" ht="16.5" customHeight="1">
      <c r="A11" s="25"/>
      <c r="B11" s="8" t="s">
        <v>2</v>
      </c>
      <c r="C11" s="94">
        <v>0.05</v>
      </c>
      <c r="D11" s="30" t="s">
        <v>31</v>
      </c>
      <c r="E11" s="18">
        <v>0.05</v>
      </c>
      <c r="F11" s="64">
        <v>1</v>
      </c>
      <c r="G11" s="64">
        <v>0</v>
      </c>
      <c r="H11" s="64">
        <v>1</v>
      </c>
      <c r="I11" s="64">
        <v>1</v>
      </c>
      <c r="J11" s="52">
        <f>SUM(F11:I11)</f>
        <v>3</v>
      </c>
      <c r="K11" s="134"/>
      <c r="L11" s="137">
        <f>IF(J11=0,0,K11/J11)</f>
        <v>0</v>
      </c>
      <c r="M11" s="7"/>
      <c r="N11" s="7"/>
      <c r="O11" s="7"/>
      <c r="S11" s="7"/>
      <c r="T11" s="7"/>
    </row>
    <row r="12" spans="1:20" s="6" customFormat="1" ht="16.5" customHeight="1">
      <c r="A12" s="25"/>
      <c r="B12" s="9" t="s">
        <v>21</v>
      </c>
      <c r="C12" s="94">
        <v>0.05</v>
      </c>
      <c r="D12" s="30" t="s">
        <v>31</v>
      </c>
      <c r="E12" s="18">
        <v>0.05</v>
      </c>
      <c r="F12" s="64">
        <v>1</v>
      </c>
      <c r="G12" s="64">
        <v>0</v>
      </c>
      <c r="H12" s="64">
        <v>1</v>
      </c>
      <c r="I12" s="64">
        <v>1</v>
      </c>
      <c r="J12" s="52">
        <f>SUM(F12:I12)</f>
        <v>3</v>
      </c>
      <c r="K12" s="134"/>
      <c r="L12" s="137">
        <f>K12/J12</f>
        <v>0</v>
      </c>
      <c r="M12" s="7"/>
      <c r="N12" s="7"/>
      <c r="O12" s="7"/>
      <c r="S12" s="7"/>
      <c r="T12" s="7"/>
    </row>
    <row r="13" spans="1:20" s="6" customFormat="1" ht="16.5" customHeight="1" thickBot="1">
      <c r="A13" s="26"/>
      <c r="B13" s="23" t="s">
        <v>3</v>
      </c>
      <c r="C13" s="95">
        <v>0.05</v>
      </c>
      <c r="D13" s="31" t="s">
        <v>31</v>
      </c>
      <c r="E13" s="21">
        <v>0.05</v>
      </c>
      <c r="F13" s="82">
        <v>1</v>
      </c>
      <c r="G13" s="82">
        <v>0</v>
      </c>
      <c r="H13" s="82">
        <v>1</v>
      </c>
      <c r="I13" s="82">
        <v>1</v>
      </c>
      <c r="J13" s="50">
        <f>SUM(F13:I13)</f>
        <v>3</v>
      </c>
      <c r="K13" s="135"/>
      <c r="L13" s="138">
        <f>K13/J13</f>
        <v>0</v>
      </c>
      <c r="M13" s="7"/>
      <c r="N13" s="7"/>
      <c r="O13" s="7"/>
      <c r="S13" s="7"/>
      <c r="T13" s="7"/>
    </row>
    <row r="14" spans="1:20" s="17" customFormat="1" ht="16.5" customHeight="1">
      <c r="A14" s="146" t="s">
        <v>0</v>
      </c>
      <c r="B14" s="147"/>
      <c r="C14" s="19">
        <f>SUM(C15:C16)</f>
        <v>0.2</v>
      </c>
      <c r="D14" s="32"/>
      <c r="E14" s="35">
        <v>0.2</v>
      </c>
      <c r="F14" s="47">
        <f>($E15*F15+$E16*F16)*F$5</f>
        <v>0.2</v>
      </c>
      <c r="G14" s="47">
        <f>($E15*G15+$E16*G16)*G$5</f>
        <v>0</v>
      </c>
      <c r="H14" s="47">
        <f>($E15*H15+$E16*H16)*H$5</f>
        <v>0.1</v>
      </c>
      <c r="I14" s="47">
        <f>($E15*I15+$E16*I16)*I$5</f>
        <v>0.05</v>
      </c>
      <c r="J14" s="51">
        <f>MAX(J15:J16)</f>
        <v>3</v>
      </c>
      <c r="K14" s="148">
        <f>SUM(F14:I14)</f>
        <v>0.35000000000000003</v>
      </c>
      <c r="L14" s="137">
        <f>ROUND(IF(J14=0,0,K14/(J14+0.00001)),2)</f>
        <v>0.12</v>
      </c>
      <c r="M14" s="16"/>
      <c r="N14" s="16"/>
      <c r="O14" s="16"/>
      <c r="S14" s="16"/>
      <c r="T14" s="16"/>
    </row>
    <row r="15" spans="1:20" s="6" customFormat="1" ht="16.5" customHeight="1">
      <c r="A15" s="27"/>
      <c r="B15" s="10" t="s">
        <v>4</v>
      </c>
      <c r="C15" s="65">
        <v>0.1</v>
      </c>
      <c r="D15" s="30" t="s">
        <v>31</v>
      </c>
      <c r="E15" s="18">
        <v>0.1</v>
      </c>
      <c r="F15" s="14">
        <v>1</v>
      </c>
      <c r="G15" s="14">
        <v>0</v>
      </c>
      <c r="H15" s="14">
        <v>1</v>
      </c>
      <c r="I15" s="14">
        <v>1</v>
      </c>
      <c r="J15" s="52">
        <f>SUM(F15:I15)</f>
        <v>3</v>
      </c>
      <c r="K15" s="134"/>
      <c r="L15" s="137">
        <f>K15/J15</f>
        <v>0</v>
      </c>
      <c r="M15" s="7"/>
      <c r="N15" s="7"/>
      <c r="O15" s="7"/>
      <c r="S15" s="7"/>
      <c r="T15" s="7"/>
    </row>
    <row r="16" spans="1:20" s="6" customFormat="1" ht="16.5" customHeight="1" thickBot="1">
      <c r="A16" s="26"/>
      <c r="B16" s="20" t="s">
        <v>5</v>
      </c>
      <c r="C16" s="66">
        <v>0.1</v>
      </c>
      <c r="D16" s="31" t="s">
        <v>31</v>
      </c>
      <c r="E16" s="21">
        <v>0.1</v>
      </c>
      <c r="F16" s="22">
        <v>1</v>
      </c>
      <c r="G16" s="22">
        <v>0</v>
      </c>
      <c r="H16" s="22">
        <v>1</v>
      </c>
      <c r="I16" s="22">
        <v>1</v>
      </c>
      <c r="J16" s="50">
        <f>SUM(F16:I16)</f>
        <v>3</v>
      </c>
      <c r="K16" s="135"/>
      <c r="L16" s="138">
        <f>K16/J16</f>
        <v>0</v>
      </c>
      <c r="M16" s="7"/>
      <c r="N16" s="7"/>
      <c r="O16" s="7"/>
      <c r="S16" s="7"/>
      <c r="T16" s="7"/>
    </row>
    <row r="17" spans="1:20" s="17" customFormat="1" ht="16.5" customHeight="1">
      <c r="A17" s="149" t="s">
        <v>16</v>
      </c>
      <c r="B17" s="150"/>
      <c r="C17" s="24">
        <f>SUM(C18:C20)</f>
        <v>0.15000000000000002</v>
      </c>
      <c r="D17" s="33"/>
      <c r="E17" s="36">
        <f>SUM(E18:E20)</f>
        <v>0.15000000000000002</v>
      </c>
      <c r="F17" s="48">
        <f>($E18*F18+$E19*F19+$E20*F20)*F$5</f>
        <v>0.15000000000000002</v>
      </c>
      <c r="G17" s="48">
        <f>($E18*G18+$E19*G19+$E20*G20)*G$5</f>
        <v>0</v>
      </c>
      <c r="H17" s="48">
        <f>($E18*H18+$E19*H19+$E20*H20)*H$5</f>
        <v>0.07500000000000001</v>
      </c>
      <c r="I17" s="48">
        <f>($E18*I18+$E19*I19+$E20*I20)*I$5</f>
        <v>0.037500000000000006</v>
      </c>
      <c r="J17" s="54">
        <f>MAX(J18:J20)</f>
        <v>3</v>
      </c>
      <c r="K17" s="151">
        <f>SUM(F17:I17)</f>
        <v>0.26250000000000007</v>
      </c>
      <c r="L17" s="152">
        <f>ROUND(IF(J17=0,0,K17/(J17+0.00001)),2)</f>
        <v>0.09</v>
      </c>
      <c r="M17" s="16"/>
      <c r="N17" s="16"/>
      <c r="O17" s="16"/>
      <c r="S17" s="16"/>
      <c r="T17" s="16"/>
    </row>
    <row r="18" spans="1:20" s="6" customFormat="1" ht="16.5" customHeight="1">
      <c r="A18" s="25"/>
      <c r="B18" s="8" t="s">
        <v>6</v>
      </c>
      <c r="C18" s="65">
        <v>0.05</v>
      </c>
      <c r="D18" s="30" t="s">
        <v>31</v>
      </c>
      <c r="E18" s="18">
        <v>0.05</v>
      </c>
      <c r="F18" s="14">
        <v>1</v>
      </c>
      <c r="G18" s="14">
        <v>0</v>
      </c>
      <c r="H18" s="14">
        <v>1</v>
      </c>
      <c r="I18" s="14">
        <v>1</v>
      </c>
      <c r="J18" s="52">
        <f>SUM(F18:I18)</f>
        <v>3</v>
      </c>
      <c r="K18" s="134"/>
      <c r="L18" s="137"/>
      <c r="M18" s="7"/>
      <c r="N18" s="7"/>
      <c r="O18" s="7"/>
      <c r="S18" s="7"/>
      <c r="T18" s="7"/>
    </row>
    <row r="19" spans="1:20" s="6" customFormat="1" ht="16.5" customHeight="1">
      <c r="A19" s="25"/>
      <c r="B19" s="8" t="s">
        <v>8</v>
      </c>
      <c r="C19" s="65">
        <v>0.05</v>
      </c>
      <c r="D19" s="30" t="s">
        <v>31</v>
      </c>
      <c r="E19" s="18">
        <v>0.05</v>
      </c>
      <c r="F19" s="14">
        <v>1</v>
      </c>
      <c r="G19" s="14">
        <v>0</v>
      </c>
      <c r="H19" s="14">
        <v>1</v>
      </c>
      <c r="I19" s="14">
        <v>1</v>
      </c>
      <c r="J19" s="52">
        <f>SUM(F19:I19)</f>
        <v>3</v>
      </c>
      <c r="K19" s="134"/>
      <c r="L19" s="137"/>
      <c r="S19" s="7"/>
      <c r="T19" s="7"/>
    </row>
    <row r="20" spans="1:20" s="6" customFormat="1" ht="16.5" customHeight="1" thickBot="1">
      <c r="A20" s="28"/>
      <c r="B20" s="23" t="s">
        <v>7</v>
      </c>
      <c r="C20" s="66">
        <v>0.05</v>
      </c>
      <c r="D20" s="31" t="s">
        <v>31</v>
      </c>
      <c r="E20" s="21">
        <v>0.05</v>
      </c>
      <c r="F20" s="22">
        <v>1</v>
      </c>
      <c r="G20" s="22">
        <v>0</v>
      </c>
      <c r="H20" s="22">
        <v>1</v>
      </c>
      <c r="I20" s="22">
        <v>1</v>
      </c>
      <c r="J20" s="50">
        <f>SUM(F20:I20)</f>
        <v>3</v>
      </c>
      <c r="K20" s="135"/>
      <c r="L20" s="138"/>
      <c r="M20" s="7"/>
      <c r="N20" s="7"/>
      <c r="O20" s="7"/>
      <c r="S20" s="7"/>
      <c r="T20" s="7"/>
    </row>
    <row r="21" spans="1:20" s="17" customFormat="1" ht="16.5" customHeight="1">
      <c r="A21" s="149" t="s">
        <v>17</v>
      </c>
      <c r="B21" s="150"/>
      <c r="C21" s="24">
        <f>SUM(C22:C25)</f>
        <v>0.1</v>
      </c>
      <c r="D21" s="33"/>
      <c r="E21" s="88">
        <f>SUM(E22:E25)</f>
        <v>0.1</v>
      </c>
      <c r="F21" s="48">
        <f>($E22*F22+$E23*F23+$E24*F24+$E25*F25)*F$5</f>
        <v>0.1</v>
      </c>
      <c r="G21" s="48">
        <f>($E22*G22+$E23*G23+$E24*G24+$E25*G25)*G$5</f>
        <v>0</v>
      </c>
      <c r="H21" s="48">
        <f>($E22*H22+$E23*H23+$E24*H24+$E25*H25)*H$5</f>
        <v>0.05</v>
      </c>
      <c r="I21" s="48">
        <f>($E22*I22+$E23*I23+$E24*I24+$E25*I25)*I$5</f>
        <v>0.025</v>
      </c>
      <c r="J21" s="54">
        <f>MAX(J22:J25)</f>
        <v>3</v>
      </c>
      <c r="K21" s="151">
        <f>SUM(F21:I21)</f>
        <v>0.17500000000000002</v>
      </c>
      <c r="L21" s="152">
        <f>ROUND(IF(J21=0,0,K21/(J21+0.00001)),2)</f>
        <v>0.06</v>
      </c>
      <c r="M21" s="16"/>
      <c r="N21" s="16"/>
      <c r="O21" s="16"/>
      <c r="S21" s="16"/>
      <c r="T21" s="16"/>
    </row>
    <row r="22" spans="1:20" s="6" customFormat="1" ht="16.5" customHeight="1">
      <c r="A22" s="25"/>
      <c r="B22" s="11" t="s">
        <v>10</v>
      </c>
      <c r="C22" s="65">
        <v>0.03</v>
      </c>
      <c r="D22" s="30" t="s">
        <v>31</v>
      </c>
      <c r="E22" s="18">
        <v>0.03</v>
      </c>
      <c r="F22" s="14">
        <v>1</v>
      </c>
      <c r="G22" s="14">
        <v>0</v>
      </c>
      <c r="H22" s="14">
        <v>1</v>
      </c>
      <c r="I22" s="14">
        <v>1</v>
      </c>
      <c r="J22" s="52">
        <f>SUM(F22:I22)</f>
        <v>3</v>
      </c>
      <c r="K22" s="134"/>
      <c r="L22" s="137"/>
      <c r="M22" s="7"/>
      <c r="N22" s="7"/>
      <c r="O22" s="7"/>
      <c r="S22" s="7"/>
      <c r="T22" s="7"/>
    </row>
    <row r="23" spans="1:20" s="6" customFormat="1" ht="16.5" customHeight="1">
      <c r="A23" s="25"/>
      <c r="B23" s="11" t="s">
        <v>11</v>
      </c>
      <c r="C23" s="65">
        <v>0.03</v>
      </c>
      <c r="D23" s="30" t="s">
        <v>31</v>
      </c>
      <c r="E23" s="18">
        <v>0.03</v>
      </c>
      <c r="F23" s="14">
        <v>1</v>
      </c>
      <c r="G23" s="14">
        <v>0</v>
      </c>
      <c r="H23" s="14">
        <v>1</v>
      </c>
      <c r="I23" s="14">
        <v>1</v>
      </c>
      <c r="J23" s="52">
        <f>SUM(F23:I23)</f>
        <v>3</v>
      </c>
      <c r="K23" s="134"/>
      <c r="L23" s="137"/>
      <c r="M23" s="7"/>
      <c r="N23" s="7"/>
      <c r="O23" s="7"/>
      <c r="S23" s="7"/>
      <c r="T23" s="7"/>
    </row>
    <row r="24" spans="1:20" s="6" customFormat="1" ht="16.5" customHeight="1">
      <c r="A24" s="25"/>
      <c r="B24" s="11" t="s">
        <v>9</v>
      </c>
      <c r="C24" s="65">
        <v>0.02</v>
      </c>
      <c r="D24" s="30" t="s">
        <v>31</v>
      </c>
      <c r="E24" s="18">
        <v>0.02</v>
      </c>
      <c r="F24" s="14">
        <v>1</v>
      </c>
      <c r="G24" s="14">
        <v>0</v>
      </c>
      <c r="H24" s="14">
        <v>1</v>
      </c>
      <c r="I24" s="14">
        <v>1</v>
      </c>
      <c r="J24" s="52">
        <f>SUM(F24:I24)</f>
        <v>3</v>
      </c>
      <c r="K24" s="134"/>
      <c r="L24" s="137"/>
      <c r="M24" s="13"/>
      <c r="N24" s="13"/>
      <c r="O24" s="13"/>
      <c r="S24" s="7"/>
      <c r="T24" s="7"/>
    </row>
    <row r="25" spans="1:20" s="6" customFormat="1" ht="16.5" customHeight="1" thickBot="1">
      <c r="A25" s="41"/>
      <c r="B25" s="42" t="s">
        <v>12</v>
      </c>
      <c r="C25" s="67">
        <v>0.02</v>
      </c>
      <c r="D25" s="43" t="s">
        <v>31</v>
      </c>
      <c r="E25" s="44">
        <v>0.02</v>
      </c>
      <c r="F25" s="45">
        <v>1</v>
      </c>
      <c r="G25" s="45">
        <v>0</v>
      </c>
      <c r="H25" s="45">
        <v>1</v>
      </c>
      <c r="I25" s="45">
        <v>1</v>
      </c>
      <c r="J25" s="52">
        <f>SUM(F25:I25)</f>
        <v>3</v>
      </c>
      <c r="K25" s="148"/>
      <c r="L25" s="137"/>
      <c r="M25" s="7"/>
      <c r="N25" s="7"/>
      <c r="O25" s="7"/>
      <c r="S25" s="7"/>
      <c r="T25" s="7"/>
    </row>
    <row r="26" spans="1:20" s="6" customFormat="1" ht="177" customHeight="1">
      <c r="A26" s="156" t="s">
        <v>118</v>
      </c>
      <c r="B26" s="157"/>
      <c r="C26" s="157"/>
      <c r="D26" s="157"/>
      <c r="E26" s="157"/>
      <c r="F26" s="158"/>
      <c r="G26" s="158"/>
      <c r="H26" s="158"/>
      <c r="I26" s="158"/>
      <c r="J26" s="61"/>
      <c r="K26" s="62"/>
      <c r="L26" s="102">
        <f>L7+L14+L17+L21</f>
        <v>0.5900000000000001</v>
      </c>
      <c r="M26" s="7"/>
      <c r="N26" s="7"/>
      <c r="O26" s="7"/>
      <c r="P26" s="7"/>
      <c r="Q26" s="7"/>
      <c r="R26" s="7"/>
      <c r="S26" s="7"/>
      <c r="T26" s="7"/>
    </row>
    <row r="27" spans="1:12" ht="12.75">
      <c r="A27" s="56"/>
      <c r="B27" s="46"/>
      <c r="C27" s="46"/>
      <c r="D27" s="46"/>
      <c r="E27" s="46"/>
      <c r="F27" s="46"/>
      <c r="G27" s="46"/>
      <c r="H27" s="46"/>
      <c r="I27" s="46"/>
      <c r="J27" s="46"/>
      <c r="K27" s="46"/>
      <c r="L27" s="57"/>
    </row>
    <row r="28" spans="1:12" ht="12.75">
      <c r="A28" s="153" t="s">
        <v>24</v>
      </c>
      <c r="B28" s="154"/>
      <c r="C28" s="154"/>
      <c r="D28" s="154"/>
      <c r="E28" s="154"/>
      <c r="F28" s="154"/>
      <c r="G28" s="154"/>
      <c r="H28" s="154"/>
      <c r="I28" s="154"/>
      <c r="J28" s="154"/>
      <c r="K28" s="154"/>
      <c r="L28" s="155"/>
    </row>
    <row r="29" spans="1:12" ht="13.5" thickBot="1">
      <c r="A29" s="58"/>
      <c r="B29" s="59"/>
      <c r="C29" s="59"/>
      <c r="D29" s="59"/>
      <c r="E29" s="59"/>
      <c r="F29" s="59"/>
      <c r="G29" s="59"/>
      <c r="H29" s="59"/>
      <c r="I29" s="59"/>
      <c r="J29" s="59"/>
      <c r="K29" s="59"/>
      <c r="L29" s="60"/>
    </row>
    <row r="34" spans="7:10" ht="12.75">
      <c r="G34" s="12"/>
      <c r="H34" s="38"/>
      <c r="I34" s="12"/>
      <c r="J34" s="12"/>
    </row>
    <row r="35" spans="6:10" ht="12.75">
      <c r="F35" s="39"/>
      <c r="G35" s="39"/>
      <c r="H35" s="39"/>
      <c r="I35" s="39"/>
      <c r="J35" s="39"/>
    </row>
    <row r="36" spans="6:10" ht="12.75">
      <c r="F36" s="39"/>
      <c r="G36" s="12"/>
      <c r="H36" s="38"/>
      <c r="I36" s="12"/>
      <c r="J36" s="12"/>
    </row>
    <row r="37" spans="6:10" ht="12.75">
      <c r="F37" s="39"/>
      <c r="G37" s="39"/>
      <c r="H37" s="39"/>
      <c r="I37" s="39"/>
      <c r="J37" s="39"/>
    </row>
    <row r="38" spans="6:9" ht="12.75">
      <c r="F38" s="40"/>
      <c r="G38" s="40"/>
      <c r="H38" s="40"/>
      <c r="I38" s="40"/>
    </row>
  </sheetData>
  <sheetProtection password="C0D0" sheet="1"/>
  <mergeCells count="29">
    <mergeCell ref="K5:K6"/>
    <mergeCell ref="L5:L6"/>
    <mergeCell ref="A28:L28"/>
    <mergeCell ref="L14:L16"/>
    <mergeCell ref="A17:B17"/>
    <mergeCell ref="K17:K20"/>
    <mergeCell ref="L17:L20"/>
    <mergeCell ref="A21:B21"/>
    <mergeCell ref="K21:K25"/>
    <mergeCell ref="A1:L1"/>
    <mergeCell ref="A3:E4"/>
    <mergeCell ref="F3:I3"/>
    <mergeCell ref="J3:L4"/>
    <mergeCell ref="A2:L2"/>
    <mergeCell ref="A5:B6"/>
    <mergeCell ref="C5:E5"/>
    <mergeCell ref="F5:F6"/>
    <mergeCell ref="G5:G6"/>
    <mergeCell ref="H5:H6"/>
    <mergeCell ref="I5:I6"/>
    <mergeCell ref="K7:K13"/>
    <mergeCell ref="L7:L13"/>
    <mergeCell ref="A14:B14"/>
    <mergeCell ref="K14:K16"/>
    <mergeCell ref="A26:E26"/>
    <mergeCell ref="F26:I26"/>
    <mergeCell ref="A7:B7"/>
    <mergeCell ref="L21:L25"/>
    <mergeCell ref="J5:J6"/>
  </mergeCells>
  <printOptions/>
  <pageMargins left="0.7" right="0.7" top="0.75" bottom="0.75" header="0.3" footer="0.3"/>
  <pageSetup fitToHeight="1" fitToWidth="1" horizontalDpi="600" verticalDpi="600" orientation="landscape" scale="7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T38"/>
  <sheetViews>
    <sheetView zoomScale="75" zoomScaleNormal="75" zoomScalePageLayoutView="0" workbookViewId="0" topLeftCell="A1">
      <selection activeCell="A1" sqref="A1"/>
    </sheetView>
  </sheetViews>
  <sheetFormatPr defaultColWidth="9.140625" defaultRowHeight="12.75"/>
  <cols>
    <col min="1" max="1" width="1.57421875" style="4" customWidth="1"/>
    <col min="2" max="2" width="49.140625" style="1" customWidth="1"/>
    <col min="3" max="4" width="5.8515625" style="1" customWidth="1"/>
    <col min="5" max="5" width="7.421875" style="1" customWidth="1"/>
    <col min="6" max="9" width="17.00390625" style="1" customWidth="1"/>
    <col min="10" max="10" width="11.28125" style="1" customWidth="1"/>
    <col min="11" max="11" width="8.140625" style="1" hidden="1" customWidth="1"/>
    <col min="12" max="12" width="9.421875" style="1" customWidth="1" collapsed="1"/>
    <col min="13" max="16384" width="9.140625" style="1" customWidth="1"/>
  </cols>
  <sheetData>
    <row r="1" spans="1:12" s="5" customFormat="1" ht="22.5" customHeight="1">
      <c r="A1" s="110" t="s">
        <v>77</v>
      </c>
      <c r="B1" s="111"/>
      <c r="C1" s="111"/>
      <c r="D1" s="111"/>
      <c r="E1" s="111"/>
      <c r="F1" s="111"/>
      <c r="G1" s="111"/>
      <c r="H1" s="111"/>
      <c r="I1" s="111"/>
      <c r="J1" s="111"/>
      <c r="K1" s="111"/>
      <c r="L1" s="112"/>
    </row>
    <row r="2" spans="1:12" s="5" customFormat="1" ht="40.5" customHeight="1">
      <c r="A2" s="128" t="s">
        <v>117</v>
      </c>
      <c r="B2" s="129"/>
      <c r="C2" s="129"/>
      <c r="D2" s="129"/>
      <c r="E2" s="129"/>
      <c r="F2" s="129"/>
      <c r="G2" s="129"/>
      <c r="H2" s="129"/>
      <c r="I2" s="129"/>
      <c r="J2" s="129"/>
      <c r="K2" s="129"/>
      <c r="L2" s="130"/>
    </row>
    <row r="3" spans="1:12" s="5" customFormat="1" ht="18.75" customHeight="1">
      <c r="A3" s="113"/>
      <c r="B3" s="114"/>
      <c r="C3" s="114"/>
      <c r="D3" s="114"/>
      <c r="E3" s="115"/>
      <c r="F3" s="119" t="s">
        <v>26</v>
      </c>
      <c r="G3" s="119"/>
      <c r="H3" s="119"/>
      <c r="I3" s="119"/>
      <c r="J3" s="120"/>
      <c r="K3" s="121"/>
      <c r="L3" s="122"/>
    </row>
    <row r="4" spans="1:20" s="3" customFormat="1" ht="39.75" customHeight="1">
      <c r="A4" s="116"/>
      <c r="B4" s="117"/>
      <c r="C4" s="117"/>
      <c r="D4" s="117"/>
      <c r="E4" s="118"/>
      <c r="F4" s="55" t="s">
        <v>30</v>
      </c>
      <c r="G4" s="55" t="s">
        <v>28</v>
      </c>
      <c r="H4" s="55" t="s">
        <v>29</v>
      </c>
      <c r="I4" s="55" t="s">
        <v>13</v>
      </c>
      <c r="J4" s="123"/>
      <c r="K4" s="124"/>
      <c r="L4" s="125"/>
      <c r="M4" s="2"/>
      <c r="N4" s="2"/>
      <c r="O4" s="2"/>
      <c r="S4" s="2"/>
      <c r="T4" s="2"/>
    </row>
    <row r="5" spans="1:20" s="3" customFormat="1" ht="16.5" customHeight="1">
      <c r="A5" s="139" t="s">
        <v>27</v>
      </c>
      <c r="B5" s="140"/>
      <c r="C5" s="141" t="s">
        <v>18</v>
      </c>
      <c r="D5" s="142"/>
      <c r="E5" s="142"/>
      <c r="F5" s="143">
        <v>1</v>
      </c>
      <c r="G5" s="143">
        <v>0.75</v>
      </c>
      <c r="H5" s="143">
        <v>0.5</v>
      </c>
      <c r="I5" s="143">
        <v>0.25</v>
      </c>
      <c r="J5" s="144" t="s">
        <v>19</v>
      </c>
      <c r="K5" s="108" t="s">
        <v>14</v>
      </c>
      <c r="L5" s="126" t="s">
        <v>20</v>
      </c>
      <c r="M5" s="2"/>
      <c r="N5" s="2"/>
      <c r="O5" s="2"/>
      <c r="S5" s="2"/>
      <c r="T5" s="2"/>
    </row>
    <row r="6" spans="1:20" s="3" customFormat="1" ht="16.5" customHeight="1">
      <c r="A6" s="139"/>
      <c r="B6" s="140"/>
      <c r="C6" s="101" t="s">
        <v>25</v>
      </c>
      <c r="D6" s="64" t="s">
        <v>22</v>
      </c>
      <c r="E6" s="101" t="s">
        <v>23</v>
      </c>
      <c r="F6" s="143"/>
      <c r="G6" s="143"/>
      <c r="H6" s="143"/>
      <c r="I6" s="143"/>
      <c r="J6" s="145"/>
      <c r="K6" s="109"/>
      <c r="L6" s="127"/>
      <c r="M6" s="2"/>
      <c r="N6" s="2"/>
      <c r="O6" s="2"/>
      <c r="S6" s="2"/>
      <c r="T6" s="2"/>
    </row>
    <row r="7" spans="1:20" s="17" customFormat="1" ht="28.5" customHeight="1">
      <c r="A7" s="131" t="s">
        <v>15</v>
      </c>
      <c r="B7" s="132"/>
      <c r="C7" s="15">
        <f>SUM(C8:C13)</f>
        <v>0.55</v>
      </c>
      <c r="D7" s="29"/>
      <c r="E7" s="34">
        <f>SUM(E8:E13)</f>
        <v>0.55</v>
      </c>
      <c r="F7" s="47">
        <f>($E8*F8+$E9*F9+$E10*F10+$E11*F11+$E12*F12+$E13*F13)*F$5</f>
        <v>0</v>
      </c>
      <c r="G7" s="47">
        <f>($E8*G8+$E9*G9+$E10*G10+$E11*G11+$E12*G12+$E13*G13)*G$5</f>
        <v>0.41250000000000003</v>
      </c>
      <c r="H7" s="47">
        <f>($E8*H8+$E9*H9+$E10*H10+$E11*H11+$E12*H12+$E13*H13)*H$5</f>
        <v>0.225</v>
      </c>
      <c r="I7" s="47">
        <f>($E8*I8+$E9*I9+$E10*I10+$E11*I11+$E12*I12+$E13*I13)*I$5</f>
        <v>0.025</v>
      </c>
      <c r="J7" s="53">
        <f>MAX(J8:J13)</f>
        <v>2</v>
      </c>
      <c r="K7" s="133">
        <f>SUM(F7:I7)</f>
        <v>0.6625000000000001</v>
      </c>
      <c r="L7" s="136">
        <f>ROUND(IF(J7=0,0,K7/(J7+0.00001)),2)</f>
        <v>0.33</v>
      </c>
      <c r="M7" s="16"/>
      <c r="N7" s="16"/>
      <c r="O7" s="16"/>
      <c r="S7" s="16"/>
      <c r="T7" s="16"/>
    </row>
    <row r="8" spans="1:20" s="6" customFormat="1" ht="16.5" customHeight="1">
      <c r="A8" s="25"/>
      <c r="B8" s="8" t="s">
        <v>1</v>
      </c>
      <c r="C8" s="94">
        <v>0.2</v>
      </c>
      <c r="D8" s="30" t="s">
        <v>31</v>
      </c>
      <c r="E8" s="18">
        <v>0.2</v>
      </c>
      <c r="F8" s="64">
        <v>0</v>
      </c>
      <c r="G8" s="64">
        <v>1</v>
      </c>
      <c r="H8" s="64">
        <v>1</v>
      </c>
      <c r="I8" s="64">
        <v>0</v>
      </c>
      <c r="J8" s="52">
        <f>SUM(F8:I8)</f>
        <v>2</v>
      </c>
      <c r="K8" s="134"/>
      <c r="L8" s="137">
        <f>K8/J8</f>
        <v>0</v>
      </c>
      <c r="M8" s="7"/>
      <c r="N8" s="7"/>
      <c r="O8" s="7"/>
      <c r="S8" s="7"/>
      <c r="T8" s="7"/>
    </row>
    <row r="9" spans="1:20" s="6" customFormat="1" ht="16.5" customHeight="1">
      <c r="A9" s="25"/>
      <c r="B9" s="9" t="s">
        <v>78</v>
      </c>
      <c r="C9" s="94">
        <v>0.1</v>
      </c>
      <c r="D9" s="30" t="s">
        <v>31</v>
      </c>
      <c r="E9" s="18">
        <v>0.1</v>
      </c>
      <c r="F9" s="64">
        <v>0</v>
      </c>
      <c r="G9" s="64">
        <v>1</v>
      </c>
      <c r="H9" s="64">
        <v>1</v>
      </c>
      <c r="I9" s="64">
        <v>0</v>
      </c>
      <c r="J9" s="52">
        <f>SUM(F9:I9)</f>
        <v>2</v>
      </c>
      <c r="K9" s="134"/>
      <c r="L9" s="137">
        <f>K9/J9</f>
        <v>0</v>
      </c>
      <c r="M9" s="7"/>
      <c r="N9" s="7"/>
      <c r="O9" s="7"/>
      <c r="S9" s="7"/>
      <c r="T9" s="7"/>
    </row>
    <row r="10" spans="1:20" s="6" customFormat="1" ht="16.5" customHeight="1">
      <c r="A10" s="25"/>
      <c r="B10" s="9" t="s">
        <v>79</v>
      </c>
      <c r="C10" s="94">
        <v>0.1</v>
      </c>
      <c r="D10" s="30"/>
      <c r="E10" s="18">
        <v>0.1</v>
      </c>
      <c r="F10" s="64">
        <v>0</v>
      </c>
      <c r="G10" s="64">
        <v>1</v>
      </c>
      <c r="H10" s="64">
        <v>1</v>
      </c>
      <c r="I10" s="64">
        <v>0</v>
      </c>
      <c r="J10" s="52"/>
      <c r="K10" s="134"/>
      <c r="L10" s="137"/>
      <c r="M10" s="7"/>
      <c r="N10" s="7"/>
      <c r="O10" s="7"/>
      <c r="S10" s="7"/>
      <c r="T10" s="7"/>
    </row>
    <row r="11" spans="1:20" s="6" customFormat="1" ht="16.5" customHeight="1">
      <c r="A11" s="25"/>
      <c r="B11" s="8" t="s">
        <v>2</v>
      </c>
      <c r="C11" s="94">
        <v>0.05</v>
      </c>
      <c r="D11" s="30" t="s">
        <v>31</v>
      </c>
      <c r="E11" s="18">
        <v>0.05</v>
      </c>
      <c r="F11" s="64">
        <v>0</v>
      </c>
      <c r="G11" s="64">
        <v>1</v>
      </c>
      <c r="H11" s="64">
        <v>1</v>
      </c>
      <c r="I11" s="64">
        <v>0</v>
      </c>
      <c r="J11" s="52">
        <f>SUM(F11:I11)</f>
        <v>2</v>
      </c>
      <c r="K11" s="134"/>
      <c r="L11" s="137">
        <f>IF(J11=0,0,K11/J11)</f>
        <v>0</v>
      </c>
      <c r="M11" s="7"/>
      <c r="N11" s="7"/>
      <c r="O11" s="7"/>
      <c r="S11" s="7"/>
      <c r="T11" s="7"/>
    </row>
    <row r="12" spans="1:20" s="6" customFormat="1" ht="16.5" customHeight="1">
      <c r="A12" s="25"/>
      <c r="B12" s="9" t="s">
        <v>21</v>
      </c>
      <c r="C12" s="94">
        <v>0.05</v>
      </c>
      <c r="D12" s="30" t="s">
        <v>31</v>
      </c>
      <c r="E12" s="18">
        <v>0.05</v>
      </c>
      <c r="F12" s="64">
        <v>0</v>
      </c>
      <c r="G12" s="64">
        <v>1</v>
      </c>
      <c r="H12" s="64">
        <v>0</v>
      </c>
      <c r="I12" s="64">
        <v>1</v>
      </c>
      <c r="J12" s="52">
        <f>SUM(F12:I12)</f>
        <v>2</v>
      </c>
      <c r="K12" s="134"/>
      <c r="L12" s="137">
        <f>K12/J12</f>
        <v>0</v>
      </c>
      <c r="M12" s="7"/>
      <c r="N12" s="7"/>
      <c r="O12" s="7"/>
      <c r="S12" s="7"/>
      <c r="T12" s="7"/>
    </row>
    <row r="13" spans="1:20" s="6" customFormat="1" ht="16.5" customHeight="1" thickBot="1">
      <c r="A13" s="26"/>
      <c r="B13" s="23" t="s">
        <v>3</v>
      </c>
      <c r="C13" s="95">
        <v>0.05</v>
      </c>
      <c r="D13" s="31" t="s">
        <v>31</v>
      </c>
      <c r="E13" s="21">
        <v>0.05</v>
      </c>
      <c r="F13" s="82">
        <v>0</v>
      </c>
      <c r="G13" s="82">
        <v>1</v>
      </c>
      <c r="H13" s="82">
        <v>0</v>
      </c>
      <c r="I13" s="82">
        <v>1</v>
      </c>
      <c r="J13" s="50">
        <f>SUM(F13:I13)</f>
        <v>2</v>
      </c>
      <c r="K13" s="135"/>
      <c r="L13" s="138">
        <f>K13/J13</f>
        <v>0</v>
      </c>
      <c r="M13" s="7"/>
      <c r="N13" s="7"/>
      <c r="O13" s="7"/>
      <c r="S13" s="7"/>
      <c r="T13" s="7"/>
    </row>
    <row r="14" spans="1:20" s="17" customFormat="1" ht="16.5" customHeight="1">
      <c r="A14" s="146" t="s">
        <v>0</v>
      </c>
      <c r="B14" s="147"/>
      <c r="C14" s="19">
        <f>SUM(C15:C16)</f>
        <v>0.2</v>
      </c>
      <c r="D14" s="32"/>
      <c r="E14" s="35">
        <v>0.2</v>
      </c>
      <c r="F14" s="47">
        <f>($E15*F15+$E16*F16)*F$5</f>
        <v>0</v>
      </c>
      <c r="G14" s="47">
        <f>($E15*G15+$E16*G16)*G$5</f>
        <v>0.07500000000000001</v>
      </c>
      <c r="H14" s="47">
        <f>($E15*H15+$E16*H16)*H$5</f>
        <v>0.1</v>
      </c>
      <c r="I14" s="47">
        <f>($E15*I15+$E16*I16)*I$5</f>
        <v>0.025</v>
      </c>
      <c r="J14" s="51">
        <f>MAX(J15:J16)</f>
        <v>2</v>
      </c>
      <c r="K14" s="148">
        <f>SUM(F14:I14)</f>
        <v>0.2</v>
      </c>
      <c r="L14" s="137">
        <f>ROUND(IF(J14=0,0,K14/(J14+0.00001)),2)</f>
        <v>0.1</v>
      </c>
      <c r="M14" s="16"/>
      <c r="N14" s="16"/>
      <c r="O14" s="16"/>
      <c r="S14" s="16"/>
      <c r="T14" s="16"/>
    </row>
    <row r="15" spans="1:20" s="6" customFormat="1" ht="16.5" customHeight="1">
      <c r="A15" s="27"/>
      <c r="B15" s="10" t="s">
        <v>4</v>
      </c>
      <c r="C15" s="65">
        <v>0.1</v>
      </c>
      <c r="D15" s="30" t="s">
        <v>31</v>
      </c>
      <c r="E15" s="18">
        <v>0.1</v>
      </c>
      <c r="F15" s="14">
        <v>0</v>
      </c>
      <c r="G15" s="14">
        <v>1</v>
      </c>
      <c r="H15" s="14">
        <v>1</v>
      </c>
      <c r="I15" s="14">
        <v>0</v>
      </c>
      <c r="J15" s="52">
        <f>SUM(F15:I15)</f>
        <v>2</v>
      </c>
      <c r="K15" s="134"/>
      <c r="L15" s="137">
        <f>K15/J15</f>
        <v>0</v>
      </c>
      <c r="M15" s="7"/>
      <c r="N15" s="7"/>
      <c r="O15" s="7"/>
      <c r="S15" s="7"/>
      <c r="T15" s="7"/>
    </row>
    <row r="16" spans="1:20" s="6" customFormat="1" ht="16.5" customHeight="1" thickBot="1">
      <c r="A16" s="26"/>
      <c r="B16" s="20" t="s">
        <v>5</v>
      </c>
      <c r="C16" s="66">
        <v>0.1</v>
      </c>
      <c r="D16" s="31" t="s">
        <v>31</v>
      </c>
      <c r="E16" s="21">
        <v>0.1</v>
      </c>
      <c r="F16" s="22">
        <v>0</v>
      </c>
      <c r="G16" s="22">
        <v>0</v>
      </c>
      <c r="H16" s="22">
        <v>1</v>
      </c>
      <c r="I16" s="22">
        <v>1</v>
      </c>
      <c r="J16" s="50">
        <f>SUM(F16:I16)</f>
        <v>2</v>
      </c>
      <c r="K16" s="135"/>
      <c r="L16" s="138">
        <f>K16/J16</f>
        <v>0</v>
      </c>
      <c r="M16" s="7"/>
      <c r="N16" s="7"/>
      <c r="O16" s="7"/>
      <c r="S16" s="7"/>
      <c r="T16" s="7"/>
    </row>
    <row r="17" spans="1:20" s="17" customFormat="1" ht="16.5" customHeight="1">
      <c r="A17" s="149" t="s">
        <v>16</v>
      </c>
      <c r="B17" s="150"/>
      <c r="C17" s="24">
        <f>SUM(C18:C20)</f>
        <v>0.15000000000000002</v>
      </c>
      <c r="D17" s="33"/>
      <c r="E17" s="36">
        <f>SUM(E18:E20)</f>
        <v>0.15000000000000002</v>
      </c>
      <c r="F17" s="48">
        <f>($E18*F18+$E19*F19+$E20*F20)*F$5</f>
        <v>0</v>
      </c>
      <c r="G17" s="48">
        <f>($E18*G18+$E19*G19+$E20*G20)*G$5</f>
        <v>0.11250000000000002</v>
      </c>
      <c r="H17" s="48">
        <f>($E18*H18+$E19*H19+$E20*H20)*H$5</f>
        <v>0.07500000000000001</v>
      </c>
      <c r="I17" s="48">
        <f>($E18*I18+$E19*I19+$E20*I20)*I$5</f>
        <v>0</v>
      </c>
      <c r="J17" s="54">
        <f>MAX(J18:J20)</f>
        <v>2</v>
      </c>
      <c r="K17" s="151">
        <f>SUM(F17:I17)</f>
        <v>0.18750000000000003</v>
      </c>
      <c r="L17" s="152">
        <f>ROUND(IF(J17=0,0,K17/(J17+0.00001)),2)</f>
        <v>0.09</v>
      </c>
      <c r="M17" s="16"/>
      <c r="N17" s="16"/>
      <c r="O17" s="16"/>
      <c r="S17" s="16"/>
      <c r="T17" s="16"/>
    </row>
    <row r="18" spans="1:20" s="6" customFormat="1" ht="16.5" customHeight="1">
      <c r="A18" s="25"/>
      <c r="B18" s="8" t="s">
        <v>6</v>
      </c>
      <c r="C18" s="65">
        <v>0.05</v>
      </c>
      <c r="D18" s="30" t="s">
        <v>31</v>
      </c>
      <c r="E18" s="18">
        <v>0.05</v>
      </c>
      <c r="F18" s="14">
        <v>0</v>
      </c>
      <c r="G18" s="14">
        <v>1</v>
      </c>
      <c r="H18" s="14">
        <v>1</v>
      </c>
      <c r="I18" s="14">
        <v>0</v>
      </c>
      <c r="J18" s="52">
        <f>SUM(F18:I18)</f>
        <v>2</v>
      </c>
      <c r="K18" s="134"/>
      <c r="L18" s="137"/>
      <c r="M18" s="7"/>
      <c r="N18" s="7"/>
      <c r="O18" s="7"/>
      <c r="S18" s="7"/>
      <c r="T18" s="7"/>
    </row>
    <row r="19" spans="1:20" s="6" customFormat="1" ht="16.5" customHeight="1">
      <c r="A19" s="25"/>
      <c r="B19" s="8" t="s">
        <v>8</v>
      </c>
      <c r="C19" s="65">
        <v>0.05</v>
      </c>
      <c r="D19" s="30" t="s">
        <v>31</v>
      </c>
      <c r="E19" s="18">
        <v>0.05</v>
      </c>
      <c r="F19" s="14">
        <v>0</v>
      </c>
      <c r="G19" s="14">
        <v>1</v>
      </c>
      <c r="H19" s="14">
        <v>1</v>
      </c>
      <c r="I19" s="14">
        <v>0</v>
      </c>
      <c r="J19" s="52">
        <f>SUM(F19:I19)</f>
        <v>2</v>
      </c>
      <c r="K19" s="134"/>
      <c r="L19" s="137"/>
      <c r="S19" s="7"/>
      <c r="T19" s="7"/>
    </row>
    <row r="20" spans="1:20" s="6" customFormat="1" ht="16.5" customHeight="1" thickBot="1">
      <c r="A20" s="28"/>
      <c r="B20" s="23" t="s">
        <v>7</v>
      </c>
      <c r="C20" s="66">
        <v>0.05</v>
      </c>
      <c r="D20" s="31" t="s">
        <v>31</v>
      </c>
      <c r="E20" s="21">
        <v>0.05</v>
      </c>
      <c r="F20" s="22">
        <v>0</v>
      </c>
      <c r="G20" s="22">
        <v>1</v>
      </c>
      <c r="H20" s="22">
        <v>1</v>
      </c>
      <c r="I20" s="22">
        <v>0</v>
      </c>
      <c r="J20" s="50">
        <f>SUM(F20:I20)</f>
        <v>2</v>
      </c>
      <c r="K20" s="135"/>
      <c r="L20" s="138"/>
      <c r="M20" s="7"/>
      <c r="N20" s="7"/>
      <c r="O20" s="7"/>
      <c r="S20" s="7"/>
      <c r="T20" s="7"/>
    </row>
    <row r="21" spans="1:20" s="17" customFormat="1" ht="16.5" customHeight="1">
      <c r="A21" s="149" t="s">
        <v>17</v>
      </c>
      <c r="B21" s="150"/>
      <c r="C21" s="24">
        <f>SUM(C22:C25)</f>
        <v>0.1</v>
      </c>
      <c r="D21" s="33"/>
      <c r="E21" s="88">
        <f>SUM(E22:E25)</f>
        <v>0.1</v>
      </c>
      <c r="F21" s="48"/>
      <c r="G21" s="48">
        <f>($E22*G22+$E23*G23+$E24*G24+$E25*G25)*G$5</f>
        <v>0.07500000000000001</v>
      </c>
      <c r="H21" s="48">
        <f>($E22*H22+$E23*H23+$E24*H24+$E25*H25)*H$5</f>
        <v>0.05</v>
      </c>
      <c r="I21" s="48">
        <f>($E22*I22+$E23*I23+$E24*I24+$E25*I25)*I$5</f>
        <v>0</v>
      </c>
      <c r="J21" s="54">
        <f>MAX(J22:J25)</f>
        <v>2</v>
      </c>
      <c r="K21" s="151">
        <f>SUM(F21:I21)</f>
        <v>0.125</v>
      </c>
      <c r="L21" s="152">
        <f>ROUND(IF(J21=0,0,K21/(J21+0.00001)),2)</f>
        <v>0.06</v>
      </c>
      <c r="M21" s="16"/>
      <c r="N21" s="16"/>
      <c r="O21" s="16"/>
      <c r="S21" s="16"/>
      <c r="T21" s="16"/>
    </row>
    <row r="22" spans="1:20" s="6" customFormat="1" ht="16.5" customHeight="1">
      <c r="A22" s="25"/>
      <c r="B22" s="11" t="s">
        <v>10</v>
      </c>
      <c r="C22" s="65">
        <v>0.03</v>
      </c>
      <c r="D22" s="30" t="s">
        <v>31</v>
      </c>
      <c r="E22" s="18">
        <v>0.03</v>
      </c>
      <c r="F22" s="14">
        <v>0</v>
      </c>
      <c r="G22" s="14">
        <v>1</v>
      </c>
      <c r="H22" s="14">
        <v>1</v>
      </c>
      <c r="I22" s="14">
        <v>0</v>
      </c>
      <c r="J22" s="52">
        <f>SUM(F22:I22)</f>
        <v>2</v>
      </c>
      <c r="K22" s="134"/>
      <c r="L22" s="137"/>
      <c r="M22" s="7"/>
      <c r="N22" s="7"/>
      <c r="O22" s="7"/>
      <c r="S22" s="7"/>
      <c r="T22" s="7"/>
    </row>
    <row r="23" spans="1:20" s="6" customFormat="1" ht="16.5" customHeight="1">
      <c r="A23" s="25"/>
      <c r="B23" s="11" t="s">
        <v>11</v>
      </c>
      <c r="C23" s="65">
        <v>0.03</v>
      </c>
      <c r="D23" s="30" t="s">
        <v>31</v>
      </c>
      <c r="E23" s="18">
        <v>0.03</v>
      </c>
      <c r="F23" s="14">
        <v>0</v>
      </c>
      <c r="G23" s="14">
        <v>1</v>
      </c>
      <c r="H23" s="14">
        <v>1</v>
      </c>
      <c r="I23" s="14">
        <v>0</v>
      </c>
      <c r="J23" s="52">
        <f>SUM(F23:I23)</f>
        <v>2</v>
      </c>
      <c r="K23" s="134"/>
      <c r="L23" s="137"/>
      <c r="M23" s="7"/>
      <c r="N23" s="7"/>
      <c r="O23" s="7"/>
      <c r="S23" s="7"/>
      <c r="T23" s="7"/>
    </row>
    <row r="24" spans="1:20" s="6" customFormat="1" ht="16.5" customHeight="1">
      <c r="A24" s="25"/>
      <c r="B24" s="11" t="s">
        <v>9</v>
      </c>
      <c r="C24" s="65">
        <v>0.02</v>
      </c>
      <c r="D24" s="30" t="s">
        <v>31</v>
      </c>
      <c r="E24" s="18">
        <v>0.02</v>
      </c>
      <c r="F24" s="14">
        <v>0</v>
      </c>
      <c r="G24" s="14">
        <v>1</v>
      </c>
      <c r="H24" s="14">
        <v>1</v>
      </c>
      <c r="I24" s="14">
        <v>0</v>
      </c>
      <c r="J24" s="52">
        <f>SUM(F24:I24)</f>
        <v>2</v>
      </c>
      <c r="K24" s="134"/>
      <c r="L24" s="137"/>
      <c r="M24" s="13"/>
      <c r="N24" s="13"/>
      <c r="O24" s="13"/>
      <c r="S24" s="7"/>
      <c r="T24" s="7"/>
    </row>
    <row r="25" spans="1:20" s="6" customFormat="1" ht="16.5" customHeight="1" thickBot="1">
      <c r="A25" s="41"/>
      <c r="B25" s="42" t="s">
        <v>12</v>
      </c>
      <c r="C25" s="67">
        <v>0.02</v>
      </c>
      <c r="D25" s="43" t="s">
        <v>31</v>
      </c>
      <c r="E25" s="44">
        <v>0.02</v>
      </c>
      <c r="F25" s="45">
        <v>0</v>
      </c>
      <c r="G25" s="45">
        <v>1</v>
      </c>
      <c r="H25" s="45">
        <v>1</v>
      </c>
      <c r="I25" s="45">
        <v>0</v>
      </c>
      <c r="J25" s="52">
        <f>SUM(F25:I25)</f>
        <v>2</v>
      </c>
      <c r="K25" s="148"/>
      <c r="L25" s="137"/>
      <c r="M25" s="7"/>
      <c r="N25" s="7"/>
      <c r="O25" s="7"/>
      <c r="S25" s="7"/>
      <c r="T25" s="7"/>
    </row>
    <row r="26" spans="1:20" s="6" customFormat="1" ht="177" customHeight="1">
      <c r="A26" s="156" t="s">
        <v>118</v>
      </c>
      <c r="B26" s="157"/>
      <c r="C26" s="157"/>
      <c r="D26" s="157"/>
      <c r="E26" s="157"/>
      <c r="F26" s="158"/>
      <c r="G26" s="158"/>
      <c r="H26" s="158"/>
      <c r="I26" s="158"/>
      <c r="J26" s="61"/>
      <c r="K26" s="62"/>
      <c r="L26" s="102">
        <f>L7+L14+L17+L21</f>
        <v>0.5800000000000001</v>
      </c>
      <c r="M26" s="7"/>
      <c r="N26" s="7"/>
      <c r="O26" s="7"/>
      <c r="P26" s="7"/>
      <c r="Q26" s="7"/>
      <c r="R26" s="7"/>
      <c r="S26" s="7"/>
      <c r="T26" s="7"/>
    </row>
    <row r="27" spans="1:12" ht="12.75">
      <c r="A27" s="56"/>
      <c r="B27" s="46"/>
      <c r="C27" s="46"/>
      <c r="D27" s="46"/>
      <c r="E27" s="46"/>
      <c r="F27" s="46"/>
      <c r="G27" s="46"/>
      <c r="H27" s="46"/>
      <c r="I27" s="46"/>
      <c r="J27" s="46"/>
      <c r="K27" s="46"/>
      <c r="L27" s="57"/>
    </row>
    <row r="28" spans="1:12" ht="12.75">
      <c r="A28" s="153" t="s">
        <v>24</v>
      </c>
      <c r="B28" s="154"/>
      <c r="C28" s="154"/>
      <c r="D28" s="154"/>
      <c r="E28" s="154"/>
      <c r="F28" s="154"/>
      <c r="G28" s="154"/>
      <c r="H28" s="154"/>
      <c r="I28" s="154"/>
      <c r="J28" s="154"/>
      <c r="K28" s="154"/>
      <c r="L28" s="155"/>
    </row>
    <row r="29" spans="1:12" ht="13.5" thickBot="1">
      <c r="A29" s="58"/>
      <c r="B29" s="59"/>
      <c r="C29" s="59"/>
      <c r="D29" s="59"/>
      <c r="E29" s="59"/>
      <c r="F29" s="59"/>
      <c r="G29" s="59"/>
      <c r="H29" s="59"/>
      <c r="I29" s="59"/>
      <c r="J29" s="59"/>
      <c r="K29" s="59"/>
      <c r="L29" s="60"/>
    </row>
    <row r="34" spans="7:10" ht="12.75">
      <c r="G34" s="12"/>
      <c r="H34" s="38"/>
      <c r="I34" s="12"/>
      <c r="J34" s="12"/>
    </row>
    <row r="35" spans="6:10" ht="12.75">
      <c r="F35" s="39"/>
      <c r="G35" s="39"/>
      <c r="H35" s="39"/>
      <c r="I35" s="39"/>
      <c r="J35" s="39"/>
    </row>
    <row r="36" spans="6:10" ht="12.75">
      <c r="F36" s="39"/>
      <c r="G36" s="12"/>
      <c r="H36" s="38"/>
      <c r="I36" s="12"/>
      <c r="J36" s="12"/>
    </row>
    <row r="37" spans="6:10" ht="12.75">
      <c r="F37" s="39"/>
      <c r="G37" s="39"/>
      <c r="H37" s="39"/>
      <c r="I37" s="39"/>
      <c r="J37" s="39"/>
    </row>
    <row r="38" spans="6:9" ht="12.75">
      <c r="F38" s="40"/>
      <c r="G38" s="40"/>
      <c r="H38" s="40"/>
      <c r="I38" s="40"/>
    </row>
  </sheetData>
  <sheetProtection password="C0D0" sheet="1" objects="1" scenarios="1"/>
  <mergeCells count="29">
    <mergeCell ref="A21:B21"/>
    <mergeCell ref="K21:K25"/>
    <mergeCell ref="L21:L25"/>
    <mergeCell ref="A26:E26"/>
    <mergeCell ref="F26:I26"/>
    <mergeCell ref="A28:L28"/>
    <mergeCell ref="A14:B14"/>
    <mergeCell ref="K14:K16"/>
    <mergeCell ref="L14:L16"/>
    <mergeCell ref="A17:B17"/>
    <mergeCell ref="K17:K20"/>
    <mergeCell ref="L17:L20"/>
    <mergeCell ref="I5:I6"/>
    <mergeCell ref="J5:J6"/>
    <mergeCell ref="K5:K6"/>
    <mergeCell ref="L5:L6"/>
    <mergeCell ref="A7:B7"/>
    <mergeCell ref="K7:K13"/>
    <mergeCell ref="L7:L13"/>
    <mergeCell ref="A1:L1"/>
    <mergeCell ref="A2:L2"/>
    <mergeCell ref="A3:E4"/>
    <mergeCell ref="F3:I3"/>
    <mergeCell ref="J3:L4"/>
    <mergeCell ref="A5:B6"/>
    <mergeCell ref="C5:E5"/>
    <mergeCell ref="F5:F6"/>
    <mergeCell ref="G5:G6"/>
    <mergeCell ref="H5:H6"/>
  </mergeCells>
  <printOptions/>
  <pageMargins left="0.7" right="0.7" top="0.75" bottom="0.75" header="0.3" footer="0.3"/>
  <pageSetup fitToHeight="1" fitToWidth="1" horizontalDpi="600" verticalDpi="600" orientation="landscape" scale="74" r:id="rId2"/>
  <drawing r:id="rId1"/>
</worksheet>
</file>

<file path=xl/worksheets/sheet7.xml><?xml version="1.0" encoding="utf-8"?>
<worksheet xmlns="http://schemas.openxmlformats.org/spreadsheetml/2006/main" xmlns:r="http://schemas.openxmlformats.org/officeDocument/2006/relationships">
  <dimension ref="A1:T38"/>
  <sheetViews>
    <sheetView zoomScale="75" zoomScaleNormal="75" zoomScalePageLayoutView="0" workbookViewId="0" topLeftCell="A1">
      <selection activeCell="A1" sqref="A1"/>
    </sheetView>
  </sheetViews>
  <sheetFormatPr defaultColWidth="9.140625" defaultRowHeight="12.75"/>
  <cols>
    <col min="1" max="1" width="1.57421875" style="4" customWidth="1"/>
    <col min="2" max="2" width="49.140625" style="1" customWidth="1"/>
    <col min="3" max="4" width="5.8515625" style="1" customWidth="1"/>
    <col min="5" max="5" width="7.421875" style="1" customWidth="1"/>
    <col min="6" max="9" width="17.00390625" style="1" customWidth="1"/>
    <col min="10" max="10" width="11.28125" style="1" customWidth="1"/>
    <col min="11" max="11" width="8.140625" style="1" hidden="1" customWidth="1"/>
    <col min="12" max="12" width="9.421875" style="1" customWidth="1" collapsed="1"/>
    <col min="13" max="16384" width="9.140625" style="1" customWidth="1"/>
  </cols>
  <sheetData>
    <row r="1" spans="1:12" s="5" customFormat="1" ht="22.5" customHeight="1">
      <c r="A1" s="110" t="s">
        <v>77</v>
      </c>
      <c r="B1" s="111"/>
      <c r="C1" s="111"/>
      <c r="D1" s="111"/>
      <c r="E1" s="111"/>
      <c r="F1" s="111"/>
      <c r="G1" s="111"/>
      <c r="H1" s="111"/>
      <c r="I1" s="111"/>
      <c r="J1" s="111"/>
      <c r="K1" s="111"/>
      <c r="L1" s="112"/>
    </row>
    <row r="2" spans="1:12" s="5" customFormat="1" ht="40.5" customHeight="1">
      <c r="A2" s="128" t="s">
        <v>117</v>
      </c>
      <c r="B2" s="129"/>
      <c r="C2" s="129"/>
      <c r="D2" s="129"/>
      <c r="E2" s="129"/>
      <c r="F2" s="129"/>
      <c r="G2" s="129"/>
      <c r="H2" s="129"/>
      <c r="I2" s="129"/>
      <c r="J2" s="129"/>
      <c r="K2" s="129"/>
      <c r="L2" s="130"/>
    </row>
    <row r="3" spans="1:12" s="5" customFormat="1" ht="18.75" customHeight="1">
      <c r="A3" s="113"/>
      <c r="B3" s="114"/>
      <c r="C3" s="114"/>
      <c r="D3" s="114"/>
      <c r="E3" s="115"/>
      <c r="F3" s="119" t="s">
        <v>26</v>
      </c>
      <c r="G3" s="119"/>
      <c r="H3" s="119"/>
      <c r="I3" s="119"/>
      <c r="J3" s="120"/>
      <c r="K3" s="121"/>
      <c r="L3" s="122"/>
    </row>
    <row r="4" spans="1:20" s="3" customFormat="1" ht="39.75" customHeight="1">
      <c r="A4" s="116"/>
      <c r="B4" s="117"/>
      <c r="C4" s="117"/>
      <c r="D4" s="117"/>
      <c r="E4" s="118"/>
      <c r="F4" s="55" t="s">
        <v>30</v>
      </c>
      <c r="G4" s="55" t="s">
        <v>28</v>
      </c>
      <c r="H4" s="55" t="s">
        <v>29</v>
      </c>
      <c r="I4" s="55" t="s">
        <v>13</v>
      </c>
      <c r="J4" s="123"/>
      <c r="K4" s="124"/>
      <c r="L4" s="125"/>
      <c r="M4" s="2"/>
      <c r="N4" s="2"/>
      <c r="O4" s="2"/>
      <c r="S4" s="2"/>
      <c r="T4" s="2"/>
    </row>
    <row r="5" spans="1:20" s="3" customFormat="1" ht="16.5" customHeight="1">
      <c r="A5" s="139" t="s">
        <v>27</v>
      </c>
      <c r="B5" s="140"/>
      <c r="C5" s="141" t="s">
        <v>18</v>
      </c>
      <c r="D5" s="142"/>
      <c r="E5" s="142"/>
      <c r="F5" s="143">
        <v>1</v>
      </c>
      <c r="G5" s="143">
        <v>0.75</v>
      </c>
      <c r="H5" s="143">
        <v>0.5</v>
      </c>
      <c r="I5" s="143">
        <v>0.25</v>
      </c>
      <c r="J5" s="144" t="s">
        <v>19</v>
      </c>
      <c r="K5" s="108" t="s">
        <v>14</v>
      </c>
      <c r="L5" s="126" t="s">
        <v>20</v>
      </c>
      <c r="M5" s="2"/>
      <c r="N5" s="2"/>
      <c r="O5" s="2"/>
      <c r="S5" s="2"/>
      <c r="T5" s="2"/>
    </row>
    <row r="6" spans="1:20" s="3" customFormat="1" ht="16.5" customHeight="1">
      <c r="A6" s="139"/>
      <c r="B6" s="140"/>
      <c r="C6" s="101" t="s">
        <v>25</v>
      </c>
      <c r="D6" s="64" t="s">
        <v>22</v>
      </c>
      <c r="E6" s="101" t="s">
        <v>23</v>
      </c>
      <c r="F6" s="143"/>
      <c r="G6" s="143"/>
      <c r="H6" s="143"/>
      <c r="I6" s="143"/>
      <c r="J6" s="145"/>
      <c r="K6" s="109"/>
      <c r="L6" s="127"/>
      <c r="M6" s="2"/>
      <c r="N6" s="2"/>
      <c r="O6" s="2"/>
      <c r="S6" s="2"/>
      <c r="T6" s="2"/>
    </row>
    <row r="7" spans="1:20" s="17" customFormat="1" ht="28.5" customHeight="1">
      <c r="A7" s="131" t="s">
        <v>15</v>
      </c>
      <c r="B7" s="132"/>
      <c r="C7" s="15">
        <f>SUM(C8:C13)</f>
        <v>0.55</v>
      </c>
      <c r="D7" s="29"/>
      <c r="E7" s="34">
        <f>SUM(E8:E13)</f>
        <v>0.55</v>
      </c>
      <c r="F7" s="47">
        <f>($E8*F8+$E9*F9+$E10*F10+$E11*F11+$E12*F12+$E13*F13)*F$5</f>
        <v>0.45</v>
      </c>
      <c r="G7" s="47">
        <f>($E8*G8+$E9*G9+$E10*G10+$E11*G11+$E12*G12+$E13*G13)*G$5</f>
        <v>0.41250000000000003</v>
      </c>
      <c r="H7" s="47">
        <f>($E8*H8+$E9*H9+$E10*H10+$E11*H11+$E12*H12+$E13*H13)*H$5</f>
        <v>0.05</v>
      </c>
      <c r="I7" s="47">
        <f>($E8*I8+$E9*I9+$E10*I10+$E11*I11+$E12*I12+$E13*I13)*I$5</f>
        <v>0</v>
      </c>
      <c r="J7" s="53">
        <f>MAX(J8:J13)</f>
        <v>2</v>
      </c>
      <c r="K7" s="133">
        <f>SUM(F7:I7)</f>
        <v>0.9125000000000001</v>
      </c>
      <c r="L7" s="136">
        <f>ROUND(IF(J7=0,0,K7/(J7+0.00001)),2)</f>
        <v>0.46</v>
      </c>
      <c r="M7" s="16"/>
      <c r="N7" s="16"/>
      <c r="O7" s="16"/>
      <c r="S7" s="16"/>
      <c r="T7" s="16"/>
    </row>
    <row r="8" spans="1:20" s="6" customFormat="1" ht="16.5" customHeight="1">
      <c r="A8" s="25"/>
      <c r="B8" s="8" t="s">
        <v>1</v>
      </c>
      <c r="C8" s="94">
        <v>0.2</v>
      </c>
      <c r="D8" s="30" t="s">
        <v>31</v>
      </c>
      <c r="E8" s="18">
        <v>0.2</v>
      </c>
      <c r="F8" s="64">
        <v>1</v>
      </c>
      <c r="G8" s="64">
        <v>1</v>
      </c>
      <c r="H8" s="64">
        <v>0</v>
      </c>
      <c r="I8" s="64">
        <v>0</v>
      </c>
      <c r="J8" s="52">
        <f>SUM(F8:I8)</f>
        <v>2</v>
      </c>
      <c r="K8" s="134"/>
      <c r="L8" s="137">
        <f>K8/J8</f>
        <v>0</v>
      </c>
      <c r="M8" s="7"/>
      <c r="N8" s="7"/>
      <c r="O8" s="7"/>
      <c r="S8" s="7"/>
      <c r="T8" s="7"/>
    </row>
    <row r="9" spans="1:20" s="6" customFormat="1" ht="16.5" customHeight="1">
      <c r="A9" s="25"/>
      <c r="B9" s="9" t="s">
        <v>78</v>
      </c>
      <c r="C9" s="94">
        <v>0.1</v>
      </c>
      <c r="D9" s="30" t="s">
        <v>31</v>
      </c>
      <c r="E9" s="18">
        <v>0.1</v>
      </c>
      <c r="F9" s="64">
        <v>1</v>
      </c>
      <c r="G9" s="64">
        <v>1</v>
      </c>
      <c r="H9" s="64">
        <v>0</v>
      </c>
      <c r="I9" s="64">
        <v>0</v>
      </c>
      <c r="J9" s="52">
        <f>SUM(F9:I9)</f>
        <v>2</v>
      </c>
      <c r="K9" s="134"/>
      <c r="L9" s="137">
        <f>K9/J9</f>
        <v>0</v>
      </c>
      <c r="M9" s="7"/>
      <c r="N9" s="7"/>
      <c r="O9" s="7"/>
      <c r="S9" s="7"/>
      <c r="T9" s="7"/>
    </row>
    <row r="10" spans="1:20" s="6" customFormat="1" ht="16.5" customHeight="1">
      <c r="A10" s="25"/>
      <c r="B10" s="9" t="s">
        <v>79</v>
      </c>
      <c r="C10" s="94">
        <v>0.1</v>
      </c>
      <c r="D10" s="30"/>
      <c r="E10" s="18">
        <v>0.1</v>
      </c>
      <c r="F10" s="64">
        <v>1</v>
      </c>
      <c r="G10" s="64">
        <v>1</v>
      </c>
      <c r="H10" s="64">
        <v>0</v>
      </c>
      <c r="I10" s="64">
        <v>0</v>
      </c>
      <c r="J10" s="52"/>
      <c r="K10" s="134"/>
      <c r="L10" s="137"/>
      <c r="M10" s="7"/>
      <c r="N10" s="7"/>
      <c r="O10" s="7"/>
      <c r="S10" s="7"/>
      <c r="T10" s="7"/>
    </row>
    <row r="11" spans="1:20" s="6" customFormat="1" ht="16.5" customHeight="1">
      <c r="A11" s="25"/>
      <c r="B11" s="8" t="s">
        <v>2</v>
      </c>
      <c r="C11" s="94">
        <v>0.05</v>
      </c>
      <c r="D11" s="30" t="s">
        <v>31</v>
      </c>
      <c r="E11" s="18">
        <v>0.05</v>
      </c>
      <c r="F11" s="64">
        <v>1</v>
      </c>
      <c r="G11" s="64">
        <v>1</v>
      </c>
      <c r="H11" s="64">
        <v>0</v>
      </c>
      <c r="I11" s="64">
        <v>0</v>
      </c>
      <c r="J11" s="52">
        <f>SUM(F11:I11)</f>
        <v>2</v>
      </c>
      <c r="K11" s="134"/>
      <c r="L11" s="137">
        <f>IF(J11=0,0,K11/J11)</f>
        <v>0</v>
      </c>
      <c r="M11" s="7"/>
      <c r="N11" s="7"/>
      <c r="O11" s="7"/>
      <c r="S11" s="7"/>
      <c r="T11" s="7"/>
    </row>
    <row r="12" spans="1:20" s="6" customFormat="1" ht="16.5" customHeight="1">
      <c r="A12" s="25"/>
      <c r="B12" s="9" t="s">
        <v>21</v>
      </c>
      <c r="C12" s="94">
        <v>0.05</v>
      </c>
      <c r="D12" s="30" t="s">
        <v>31</v>
      </c>
      <c r="E12" s="18">
        <v>0.05</v>
      </c>
      <c r="F12" s="64">
        <v>0</v>
      </c>
      <c r="G12" s="64">
        <v>1</v>
      </c>
      <c r="H12" s="64">
        <v>1</v>
      </c>
      <c r="I12" s="64">
        <v>0</v>
      </c>
      <c r="J12" s="52">
        <f>SUM(F12:I12)</f>
        <v>2</v>
      </c>
      <c r="K12" s="134"/>
      <c r="L12" s="137">
        <f>K12/J12</f>
        <v>0</v>
      </c>
      <c r="M12" s="7"/>
      <c r="N12" s="7"/>
      <c r="O12" s="7"/>
      <c r="S12" s="7"/>
      <c r="T12" s="7"/>
    </row>
    <row r="13" spans="1:20" s="6" customFormat="1" ht="16.5" customHeight="1" thickBot="1">
      <c r="A13" s="26"/>
      <c r="B13" s="23" t="s">
        <v>3</v>
      </c>
      <c r="C13" s="95">
        <v>0.05</v>
      </c>
      <c r="D13" s="31" t="s">
        <v>31</v>
      </c>
      <c r="E13" s="21">
        <v>0.05</v>
      </c>
      <c r="F13" s="82">
        <v>0</v>
      </c>
      <c r="G13" s="82">
        <v>1</v>
      </c>
      <c r="H13" s="82">
        <v>1</v>
      </c>
      <c r="I13" s="82">
        <v>0</v>
      </c>
      <c r="J13" s="50">
        <f>SUM(F13:I13)</f>
        <v>2</v>
      </c>
      <c r="K13" s="135"/>
      <c r="L13" s="138">
        <f>K13/J13</f>
        <v>0</v>
      </c>
      <c r="M13" s="7"/>
      <c r="N13" s="7"/>
      <c r="O13" s="7"/>
      <c r="S13" s="7"/>
      <c r="T13" s="7"/>
    </row>
    <row r="14" spans="1:20" s="17" customFormat="1" ht="16.5" customHeight="1">
      <c r="A14" s="146" t="s">
        <v>0</v>
      </c>
      <c r="B14" s="147"/>
      <c r="C14" s="19">
        <f>SUM(C15:C16)</f>
        <v>0.2</v>
      </c>
      <c r="D14" s="32"/>
      <c r="E14" s="35">
        <v>0.2</v>
      </c>
      <c r="F14" s="47">
        <f>($E15*F15+$E16*F16)*F$5</f>
        <v>0</v>
      </c>
      <c r="G14" s="47">
        <f>($E15*G15+$E16*G16)*G$5</f>
        <v>0.07500000000000001</v>
      </c>
      <c r="H14" s="47">
        <f>($E15*H15+$E16*H16)*H$5</f>
        <v>0.1</v>
      </c>
      <c r="I14" s="47">
        <f>($E15*I15+$E16*I16)*I$5</f>
        <v>0.025</v>
      </c>
      <c r="J14" s="51">
        <f>MAX(J15:J16)</f>
        <v>2</v>
      </c>
      <c r="K14" s="148">
        <f>SUM(F14:I14)</f>
        <v>0.2</v>
      </c>
      <c r="L14" s="137">
        <f>ROUND(IF(J14=0,0,K14/(J14+0.00001)),2)</f>
        <v>0.1</v>
      </c>
      <c r="M14" s="16"/>
      <c r="N14" s="16"/>
      <c r="O14" s="16"/>
      <c r="S14" s="16"/>
      <c r="T14" s="16"/>
    </row>
    <row r="15" spans="1:20" s="6" customFormat="1" ht="16.5" customHeight="1">
      <c r="A15" s="27"/>
      <c r="B15" s="10" t="s">
        <v>4</v>
      </c>
      <c r="C15" s="65">
        <v>0.1</v>
      </c>
      <c r="D15" s="30" t="s">
        <v>31</v>
      </c>
      <c r="E15" s="18">
        <v>0.1</v>
      </c>
      <c r="F15" s="14">
        <v>0</v>
      </c>
      <c r="G15" s="14">
        <v>1</v>
      </c>
      <c r="H15" s="14">
        <v>1</v>
      </c>
      <c r="I15" s="14">
        <v>0</v>
      </c>
      <c r="J15" s="52">
        <f>SUM(F15:I15)</f>
        <v>2</v>
      </c>
      <c r="K15" s="134"/>
      <c r="L15" s="137">
        <f>K15/J15</f>
        <v>0</v>
      </c>
      <c r="M15" s="7"/>
      <c r="N15" s="7"/>
      <c r="O15" s="7"/>
      <c r="S15" s="7"/>
      <c r="T15" s="7"/>
    </row>
    <row r="16" spans="1:20" s="6" customFormat="1" ht="16.5" customHeight="1" thickBot="1">
      <c r="A16" s="26"/>
      <c r="B16" s="20" t="s">
        <v>5</v>
      </c>
      <c r="C16" s="66">
        <v>0.1</v>
      </c>
      <c r="D16" s="31" t="s">
        <v>31</v>
      </c>
      <c r="E16" s="21">
        <v>0.1</v>
      </c>
      <c r="F16" s="22">
        <v>0</v>
      </c>
      <c r="G16" s="22">
        <v>0</v>
      </c>
      <c r="H16" s="22">
        <v>1</v>
      </c>
      <c r="I16" s="22">
        <v>1</v>
      </c>
      <c r="J16" s="50">
        <f>SUM(F16:I16)</f>
        <v>2</v>
      </c>
      <c r="K16" s="135"/>
      <c r="L16" s="138">
        <f>K16/J16</f>
        <v>0</v>
      </c>
      <c r="M16" s="7"/>
      <c r="N16" s="7"/>
      <c r="O16" s="7"/>
      <c r="S16" s="7"/>
      <c r="T16" s="7"/>
    </row>
    <row r="17" spans="1:20" s="17" customFormat="1" ht="16.5" customHeight="1">
      <c r="A17" s="149" t="s">
        <v>16</v>
      </c>
      <c r="B17" s="150"/>
      <c r="C17" s="24">
        <f>SUM(C18:C20)</f>
        <v>0.15000000000000002</v>
      </c>
      <c r="D17" s="33"/>
      <c r="E17" s="36">
        <f>SUM(E18:E20)</f>
        <v>0.15000000000000002</v>
      </c>
      <c r="F17" s="48">
        <f>($E18*F18+$E19*F19+$E20*F20)*F$5</f>
        <v>0</v>
      </c>
      <c r="G17" s="48">
        <f>($E18*G18+$E19*G19+$E20*G20)*G$5</f>
        <v>0.11250000000000002</v>
      </c>
      <c r="H17" s="48">
        <f>($E18*H18+$E19*H19+$E20*H20)*H$5</f>
        <v>0.07500000000000001</v>
      </c>
      <c r="I17" s="48">
        <f>($E18*I18+$E19*I19+$E20*I20)*I$5</f>
        <v>0</v>
      </c>
      <c r="J17" s="54">
        <f>MAX(J18:J20)</f>
        <v>2</v>
      </c>
      <c r="K17" s="151">
        <f>SUM(F17:I17)</f>
        <v>0.18750000000000003</v>
      </c>
      <c r="L17" s="152">
        <f>ROUND(IF(J17=0,0,K17/(J17+0.00001)),2)</f>
        <v>0.09</v>
      </c>
      <c r="M17" s="16"/>
      <c r="N17" s="16"/>
      <c r="O17" s="16"/>
      <c r="S17" s="16"/>
      <c r="T17" s="16"/>
    </row>
    <row r="18" spans="1:20" s="6" customFormat="1" ht="16.5" customHeight="1">
      <c r="A18" s="25"/>
      <c r="B18" s="8" t="s">
        <v>6</v>
      </c>
      <c r="C18" s="65">
        <v>0.05</v>
      </c>
      <c r="D18" s="30" t="s">
        <v>31</v>
      </c>
      <c r="E18" s="18">
        <v>0.05</v>
      </c>
      <c r="F18" s="14">
        <v>0</v>
      </c>
      <c r="G18" s="14">
        <v>1</v>
      </c>
      <c r="H18" s="14">
        <v>1</v>
      </c>
      <c r="I18" s="14">
        <v>0</v>
      </c>
      <c r="J18" s="52">
        <f>SUM(F18:I18)</f>
        <v>2</v>
      </c>
      <c r="K18" s="134"/>
      <c r="L18" s="137"/>
      <c r="M18" s="7"/>
      <c r="N18" s="7"/>
      <c r="O18" s="7"/>
      <c r="S18" s="7"/>
      <c r="T18" s="7"/>
    </row>
    <row r="19" spans="1:20" s="6" customFormat="1" ht="16.5" customHeight="1">
      <c r="A19" s="25"/>
      <c r="B19" s="8" t="s">
        <v>8</v>
      </c>
      <c r="C19" s="65">
        <v>0.05</v>
      </c>
      <c r="D19" s="30" t="s">
        <v>31</v>
      </c>
      <c r="E19" s="18">
        <v>0.05</v>
      </c>
      <c r="F19" s="14">
        <v>0</v>
      </c>
      <c r="G19" s="14">
        <v>1</v>
      </c>
      <c r="H19" s="14">
        <v>1</v>
      </c>
      <c r="I19" s="14">
        <v>0</v>
      </c>
      <c r="J19" s="52">
        <f>SUM(F19:I19)</f>
        <v>2</v>
      </c>
      <c r="K19" s="134"/>
      <c r="L19" s="137"/>
      <c r="S19" s="7"/>
      <c r="T19" s="7"/>
    </row>
    <row r="20" spans="1:20" s="6" customFormat="1" ht="16.5" customHeight="1" thickBot="1">
      <c r="A20" s="28"/>
      <c r="B20" s="23" t="s">
        <v>7</v>
      </c>
      <c r="C20" s="66">
        <v>0.05</v>
      </c>
      <c r="D20" s="31" t="s">
        <v>31</v>
      </c>
      <c r="E20" s="21">
        <v>0.05</v>
      </c>
      <c r="F20" s="22">
        <v>0</v>
      </c>
      <c r="G20" s="22">
        <v>1</v>
      </c>
      <c r="H20" s="22">
        <v>1</v>
      </c>
      <c r="I20" s="22">
        <v>0</v>
      </c>
      <c r="J20" s="50">
        <f>SUM(F20:I20)</f>
        <v>2</v>
      </c>
      <c r="K20" s="135"/>
      <c r="L20" s="138"/>
      <c r="M20" s="7"/>
      <c r="N20" s="7"/>
      <c r="O20" s="7"/>
      <c r="S20" s="7"/>
      <c r="T20" s="7"/>
    </row>
    <row r="21" spans="1:20" s="17" customFormat="1" ht="16.5" customHeight="1">
      <c r="A21" s="149" t="s">
        <v>17</v>
      </c>
      <c r="B21" s="150"/>
      <c r="C21" s="24">
        <f>SUM(C22:C25)</f>
        <v>0.1</v>
      </c>
      <c r="D21" s="33"/>
      <c r="E21" s="88">
        <f>SUM(E22:E25)</f>
        <v>0.1</v>
      </c>
      <c r="F21" s="48"/>
      <c r="G21" s="48">
        <f>($E22*G22+$E23*G23+$E24*G24+$E25*G25)*G$5</f>
        <v>0.07500000000000001</v>
      </c>
      <c r="H21" s="48">
        <f>($E22*H22+$E23*H23+$E24*H24+$E25*H25)*H$5</f>
        <v>0.05</v>
      </c>
      <c r="I21" s="48">
        <f>($E22*I22+$E23*I23+$E24*I24+$E25*I25)*I$5</f>
        <v>0</v>
      </c>
      <c r="J21" s="54">
        <f>MAX(J22:J25)</f>
        <v>2</v>
      </c>
      <c r="K21" s="151">
        <f>SUM(F21:I21)</f>
        <v>0.125</v>
      </c>
      <c r="L21" s="152">
        <f>ROUND(IF(J21=0,0,K21/(J21+0.00001)),2)</f>
        <v>0.06</v>
      </c>
      <c r="M21" s="16"/>
      <c r="N21" s="16"/>
      <c r="O21" s="16"/>
      <c r="S21" s="16"/>
      <c r="T21" s="16"/>
    </row>
    <row r="22" spans="1:20" s="6" customFormat="1" ht="16.5" customHeight="1">
      <c r="A22" s="25"/>
      <c r="B22" s="11" t="s">
        <v>10</v>
      </c>
      <c r="C22" s="65">
        <v>0.03</v>
      </c>
      <c r="D22" s="30" t="s">
        <v>31</v>
      </c>
      <c r="E22" s="18">
        <v>0.03</v>
      </c>
      <c r="F22" s="14">
        <v>0</v>
      </c>
      <c r="G22" s="14">
        <v>1</v>
      </c>
      <c r="H22" s="14">
        <v>1</v>
      </c>
      <c r="I22" s="14">
        <v>0</v>
      </c>
      <c r="J22" s="52">
        <f>SUM(F22:I22)</f>
        <v>2</v>
      </c>
      <c r="K22" s="134"/>
      <c r="L22" s="137"/>
      <c r="M22" s="7"/>
      <c r="N22" s="7"/>
      <c r="O22" s="7"/>
      <c r="S22" s="7"/>
      <c r="T22" s="7"/>
    </row>
    <row r="23" spans="1:20" s="6" customFormat="1" ht="16.5" customHeight="1">
      <c r="A23" s="25"/>
      <c r="B23" s="11" t="s">
        <v>11</v>
      </c>
      <c r="C23" s="65">
        <v>0.03</v>
      </c>
      <c r="D23" s="30" t="s">
        <v>31</v>
      </c>
      <c r="E23" s="18">
        <v>0.03</v>
      </c>
      <c r="F23" s="14">
        <v>0</v>
      </c>
      <c r="G23" s="14">
        <v>1</v>
      </c>
      <c r="H23" s="14">
        <v>1</v>
      </c>
      <c r="I23" s="14">
        <v>0</v>
      </c>
      <c r="J23" s="52">
        <f>SUM(F23:I23)</f>
        <v>2</v>
      </c>
      <c r="K23" s="134"/>
      <c r="L23" s="137"/>
      <c r="M23" s="7"/>
      <c r="N23" s="7"/>
      <c r="O23" s="7"/>
      <c r="S23" s="7"/>
      <c r="T23" s="7"/>
    </row>
    <row r="24" spans="1:20" s="6" customFormat="1" ht="16.5" customHeight="1">
      <c r="A24" s="25"/>
      <c r="B24" s="11" t="s">
        <v>9</v>
      </c>
      <c r="C24" s="65">
        <v>0.02</v>
      </c>
      <c r="D24" s="30" t="s">
        <v>31</v>
      </c>
      <c r="E24" s="18">
        <v>0.02</v>
      </c>
      <c r="F24" s="14">
        <v>0</v>
      </c>
      <c r="G24" s="14">
        <v>1</v>
      </c>
      <c r="H24" s="14">
        <v>1</v>
      </c>
      <c r="I24" s="14">
        <v>0</v>
      </c>
      <c r="J24" s="52">
        <f>SUM(F24:I24)</f>
        <v>2</v>
      </c>
      <c r="K24" s="134"/>
      <c r="L24" s="137"/>
      <c r="M24" s="13"/>
      <c r="N24" s="13"/>
      <c r="O24" s="13"/>
      <c r="S24" s="7"/>
      <c r="T24" s="7"/>
    </row>
    <row r="25" spans="1:20" s="6" customFormat="1" ht="16.5" customHeight="1" thickBot="1">
      <c r="A25" s="41"/>
      <c r="B25" s="42" t="s">
        <v>12</v>
      </c>
      <c r="C25" s="67">
        <v>0.02</v>
      </c>
      <c r="D25" s="43" t="s">
        <v>31</v>
      </c>
      <c r="E25" s="44">
        <v>0.02</v>
      </c>
      <c r="F25" s="45">
        <v>0</v>
      </c>
      <c r="G25" s="45">
        <v>1</v>
      </c>
      <c r="H25" s="45">
        <v>1</v>
      </c>
      <c r="I25" s="45">
        <v>0</v>
      </c>
      <c r="J25" s="52">
        <f>SUM(F25:I25)</f>
        <v>2</v>
      </c>
      <c r="K25" s="148"/>
      <c r="L25" s="137"/>
      <c r="M25" s="7"/>
      <c r="N25" s="7"/>
      <c r="O25" s="7"/>
      <c r="S25" s="7"/>
      <c r="T25" s="7"/>
    </row>
    <row r="26" spans="1:20" s="6" customFormat="1" ht="177" customHeight="1">
      <c r="A26" s="156" t="s">
        <v>118</v>
      </c>
      <c r="B26" s="157"/>
      <c r="C26" s="157"/>
      <c r="D26" s="157"/>
      <c r="E26" s="157"/>
      <c r="F26" s="158"/>
      <c r="G26" s="158"/>
      <c r="H26" s="158"/>
      <c r="I26" s="158"/>
      <c r="J26" s="61"/>
      <c r="K26" s="62"/>
      <c r="L26" s="102">
        <f>L7+L14+L17+L21</f>
        <v>0.71</v>
      </c>
      <c r="M26" s="7"/>
      <c r="N26" s="7"/>
      <c r="O26" s="7"/>
      <c r="P26" s="7"/>
      <c r="Q26" s="7"/>
      <c r="R26" s="7"/>
      <c r="S26" s="7"/>
      <c r="T26" s="7"/>
    </row>
    <row r="27" spans="1:12" ht="12.75">
      <c r="A27" s="56"/>
      <c r="B27" s="46"/>
      <c r="C27" s="46"/>
      <c r="D27" s="46"/>
      <c r="E27" s="46"/>
      <c r="F27" s="46"/>
      <c r="G27" s="46"/>
      <c r="H27" s="46"/>
      <c r="I27" s="46"/>
      <c r="J27" s="46"/>
      <c r="K27" s="46"/>
      <c r="L27" s="57"/>
    </row>
    <row r="28" spans="1:12" ht="12.75">
      <c r="A28" s="153" t="s">
        <v>24</v>
      </c>
      <c r="B28" s="154"/>
      <c r="C28" s="154"/>
      <c r="D28" s="154"/>
      <c r="E28" s="154"/>
      <c r="F28" s="154"/>
      <c r="G28" s="154"/>
      <c r="H28" s="154"/>
      <c r="I28" s="154"/>
      <c r="J28" s="154"/>
      <c r="K28" s="154"/>
      <c r="L28" s="155"/>
    </row>
    <row r="29" spans="1:12" ht="13.5" thickBot="1">
      <c r="A29" s="58"/>
      <c r="B29" s="59"/>
      <c r="C29" s="59"/>
      <c r="D29" s="59"/>
      <c r="E29" s="59"/>
      <c r="F29" s="59"/>
      <c r="G29" s="59"/>
      <c r="H29" s="59"/>
      <c r="I29" s="59"/>
      <c r="J29" s="59"/>
      <c r="K29" s="59"/>
      <c r="L29" s="60"/>
    </row>
    <row r="34" spans="7:10" ht="12.75">
      <c r="G34" s="12"/>
      <c r="H34" s="38"/>
      <c r="I34" s="12"/>
      <c r="J34" s="12"/>
    </row>
    <row r="35" spans="6:10" ht="12.75">
      <c r="F35" s="39"/>
      <c r="G35" s="39"/>
      <c r="H35" s="39"/>
      <c r="I35" s="39"/>
      <c r="J35" s="39"/>
    </row>
    <row r="36" spans="6:10" ht="12.75">
      <c r="F36" s="39"/>
      <c r="G36" s="12"/>
      <c r="H36" s="38"/>
      <c r="I36" s="12"/>
      <c r="J36" s="12"/>
    </row>
    <row r="37" spans="6:10" ht="12.75">
      <c r="F37" s="39"/>
      <c r="G37" s="39"/>
      <c r="H37" s="39"/>
      <c r="I37" s="39"/>
      <c r="J37" s="39"/>
    </row>
    <row r="38" spans="6:9" ht="12.75">
      <c r="F38" s="40"/>
      <c r="G38" s="40"/>
      <c r="H38" s="40"/>
      <c r="I38" s="40"/>
    </row>
  </sheetData>
  <sheetProtection password="C0D0" sheet="1" objects="1" scenarios="1"/>
  <mergeCells count="29">
    <mergeCell ref="A21:B21"/>
    <mergeCell ref="K21:K25"/>
    <mergeCell ref="L21:L25"/>
    <mergeCell ref="A26:E26"/>
    <mergeCell ref="F26:I26"/>
    <mergeCell ref="A28:L28"/>
    <mergeCell ref="A14:B14"/>
    <mergeCell ref="K14:K16"/>
    <mergeCell ref="L14:L16"/>
    <mergeCell ref="A17:B17"/>
    <mergeCell ref="K17:K20"/>
    <mergeCell ref="L17:L20"/>
    <mergeCell ref="I5:I6"/>
    <mergeCell ref="J5:J6"/>
    <mergeCell ref="K5:K6"/>
    <mergeCell ref="L5:L6"/>
    <mergeCell ref="A7:B7"/>
    <mergeCell ref="K7:K13"/>
    <mergeCell ref="L7:L13"/>
    <mergeCell ref="A1:L1"/>
    <mergeCell ref="A2:L2"/>
    <mergeCell ref="A3:E4"/>
    <mergeCell ref="F3:I3"/>
    <mergeCell ref="J3:L4"/>
    <mergeCell ref="A5:B6"/>
    <mergeCell ref="C5:E5"/>
    <mergeCell ref="F5:F6"/>
    <mergeCell ref="G5:G6"/>
    <mergeCell ref="H5:H6"/>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T38"/>
  <sheetViews>
    <sheetView zoomScale="75" zoomScaleNormal="75" zoomScalePageLayoutView="0" workbookViewId="0" topLeftCell="A1">
      <selection activeCell="A1" sqref="A1"/>
    </sheetView>
  </sheetViews>
  <sheetFormatPr defaultColWidth="9.140625" defaultRowHeight="12.75"/>
  <cols>
    <col min="1" max="1" width="1.57421875" style="4" customWidth="1"/>
    <col min="2" max="2" width="49.140625" style="1" customWidth="1"/>
    <col min="3" max="4" width="5.8515625" style="1" customWidth="1"/>
    <col min="5" max="5" width="7.421875" style="1" customWidth="1"/>
    <col min="6" max="9" width="17.00390625" style="1" customWidth="1"/>
    <col min="10" max="10" width="11.28125" style="1" customWidth="1"/>
    <col min="11" max="11" width="8.140625" style="1" hidden="1" customWidth="1"/>
    <col min="12" max="12" width="9.421875" style="1" customWidth="1" collapsed="1"/>
    <col min="13" max="16384" width="9.140625" style="1" customWidth="1"/>
  </cols>
  <sheetData>
    <row r="1" spans="1:12" s="5" customFormat="1" ht="22.5" customHeight="1">
      <c r="A1" s="110" t="s">
        <v>77</v>
      </c>
      <c r="B1" s="111"/>
      <c r="C1" s="111"/>
      <c r="D1" s="111"/>
      <c r="E1" s="111"/>
      <c r="F1" s="111"/>
      <c r="G1" s="111"/>
      <c r="H1" s="111"/>
      <c r="I1" s="111"/>
      <c r="J1" s="111"/>
      <c r="K1" s="111"/>
      <c r="L1" s="112"/>
    </row>
    <row r="2" spans="1:12" s="5" customFormat="1" ht="40.5" customHeight="1">
      <c r="A2" s="128" t="s">
        <v>117</v>
      </c>
      <c r="B2" s="129"/>
      <c r="C2" s="129"/>
      <c r="D2" s="129"/>
      <c r="E2" s="129"/>
      <c r="F2" s="129"/>
      <c r="G2" s="129"/>
      <c r="H2" s="129"/>
      <c r="I2" s="129"/>
      <c r="J2" s="129"/>
      <c r="K2" s="129"/>
      <c r="L2" s="130"/>
    </row>
    <row r="3" spans="1:12" s="5" customFormat="1" ht="18.75" customHeight="1">
      <c r="A3" s="113"/>
      <c r="B3" s="114"/>
      <c r="C3" s="114"/>
      <c r="D3" s="114"/>
      <c r="E3" s="115"/>
      <c r="F3" s="119" t="s">
        <v>26</v>
      </c>
      <c r="G3" s="119"/>
      <c r="H3" s="119"/>
      <c r="I3" s="119"/>
      <c r="J3" s="120"/>
      <c r="K3" s="121"/>
      <c r="L3" s="122"/>
    </row>
    <row r="4" spans="1:20" s="3" customFormat="1" ht="39.75" customHeight="1">
      <c r="A4" s="116"/>
      <c r="B4" s="117"/>
      <c r="C4" s="117"/>
      <c r="D4" s="117"/>
      <c r="E4" s="118"/>
      <c r="F4" s="55" t="s">
        <v>30</v>
      </c>
      <c r="G4" s="55" t="s">
        <v>28</v>
      </c>
      <c r="H4" s="55" t="s">
        <v>29</v>
      </c>
      <c r="I4" s="55" t="s">
        <v>13</v>
      </c>
      <c r="J4" s="123"/>
      <c r="K4" s="124"/>
      <c r="L4" s="125"/>
      <c r="M4" s="2"/>
      <c r="N4" s="2"/>
      <c r="O4" s="2"/>
      <c r="S4" s="2"/>
      <c r="T4" s="2"/>
    </row>
    <row r="5" spans="1:20" s="3" customFormat="1" ht="16.5" customHeight="1">
      <c r="A5" s="139" t="s">
        <v>27</v>
      </c>
      <c r="B5" s="140"/>
      <c r="C5" s="141" t="s">
        <v>18</v>
      </c>
      <c r="D5" s="142"/>
      <c r="E5" s="142"/>
      <c r="F5" s="143">
        <v>1</v>
      </c>
      <c r="G5" s="143">
        <v>0.75</v>
      </c>
      <c r="H5" s="143">
        <v>0.5</v>
      </c>
      <c r="I5" s="143">
        <v>0.25</v>
      </c>
      <c r="J5" s="144" t="s">
        <v>19</v>
      </c>
      <c r="K5" s="108" t="s">
        <v>14</v>
      </c>
      <c r="L5" s="126" t="s">
        <v>20</v>
      </c>
      <c r="M5" s="2"/>
      <c r="N5" s="2"/>
      <c r="O5" s="2"/>
      <c r="S5" s="2"/>
      <c r="T5" s="2"/>
    </row>
    <row r="6" spans="1:20" s="3" customFormat="1" ht="16.5" customHeight="1">
      <c r="A6" s="139"/>
      <c r="B6" s="140"/>
      <c r="C6" s="101" t="s">
        <v>25</v>
      </c>
      <c r="D6" s="64" t="s">
        <v>22</v>
      </c>
      <c r="E6" s="101" t="s">
        <v>23</v>
      </c>
      <c r="F6" s="143"/>
      <c r="G6" s="143"/>
      <c r="H6" s="143"/>
      <c r="I6" s="143"/>
      <c r="J6" s="145"/>
      <c r="K6" s="109"/>
      <c r="L6" s="127"/>
      <c r="M6" s="2"/>
      <c r="N6" s="2"/>
      <c r="O6" s="2"/>
      <c r="S6" s="2"/>
      <c r="T6" s="2"/>
    </row>
    <row r="7" spans="1:20" s="17" customFormat="1" ht="28.5" customHeight="1">
      <c r="A7" s="131" t="s">
        <v>15</v>
      </c>
      <c r="B7" s="132"/>
      <c r="C7" s="15">
        <f>SUM(C8:C13)</f>
        <v>0.55</v>
      </c>
      <c r="D7" s="29"/>
      <c r="E7" s="34">
        <f>SUM(E8:E13)</f>
        <v>0.55</v>
      </c>
      <c r="F7" s="47">
        <f>($E8*F8+$E9*F9+$E10*F10+$E11*F11+$E12*F12+$E13*F13)*F$5</f>
        <v>1.15</v>
      </c>
      <c r="G7" s="47">
        <f>($E8*G8+$E9*G9+$E10*G10+$E11*G11+$E12*G12+$E13*G13)*G$5</f>
        <v>0.375</v>
      </c>
      <c r="H7" s="47">
        <f>($E8*H8+$E9*H9+$E10*H10+$E11*H11+$E12*H12+$E13*H13)*H$5</f>
        <v>0</v>
      </c>
      <c r="I7" s="47">
        <f>($E8*I8+$E9*I9+$E10*I10+$E11*I11+$E12*I12+$E13*I13)*I$5</f>
        <v>0</v>
      </c>
      <c r="J7" s="53">
        <f>MAX(J8:J13)</f>
        <v>3</v>
      </c>
      <c r="K7" s="133">
        <f>SUM(F7:I7)</f>
        <v>1.525</v>
      </c>
      <c r="L7" s="136">
        <f>ROUND(IF(J7=0,0,K7/(J7+0.00001)),2)</f>
        <v>0.51</v>
      </c>
      <c r="M7" s="16"/>
      <c r="N7" s="16"/>
      <c r="O7" s="16"/>
      <c r="S7" s="16"/>
      <c r="T7" s="16"/>
    </row>
    <row r="8" spans="1:20" s="6" customFormat="1" ht="16.5" customHeight="1">
      <c r="A8" s="25"/>
      <c r="B8" s="8" t="s">
        <v>1</v>
      </c>
      <c r="C8" s="94">
        <v>0.2</v>
      </c>
      <c r="D8" s="30" t="s">
        <v>31</v>
      </c>
      <c r="E8" s="18">
        <v>0.2</v>
      </c>
      <c r="F8" s="64">
        <v>2</v>
      </c>
      <c r="G8" s="64">
        <v>1</v>
      </c>
      <c r="H8" s="64">
        <v>0</v>
      </c>
      <c r="I8" s="64">
        <v>0</v>
      </c>
      <c r="J8" s="52">
        <f>SUM(F8:I8)</f>
        <v>3</v>
      </c>
      <c r="K8" s="134"/>
      <c r="L8" s="137">
        <f>K8/J8</f>
        <v>0</v>
      </c>
      <c r="M8" s="7"/>
      <c r="N8" s="7"/>
      <c r="O8" s="7"/>
      <c r="S8" s="7"/>
      <c r="T8" s="7"/>
    </row>
    <row r="9" spans="1:20" s="6" customFormat="1" ht="16.5" customHeight="1">
      <c r="A9" s="25"/>
      <c r="B9" s="9" t="s">
        <v>78</v>
      </c>
      <c r="C9" s="94">
        <v>0.1</v>
      </c>
      <c r="D9" s="30" t="s">
        <v>31</v>
      </c>
      <c r="E9" s="18">
        <v>0.1</v>
      </c>
      <c r="F9" s="64">
        <v>2</v>
      </c>
      <c r="G9" s="64">
        <v>1</v>
      </c>
      <c r="H9" s="64">
        <v>0</v>
      </c>
      <c r="I9" s="64">
        <v>0</v>
      </c>
      <c r="J9" s="52">
        <f>SUM(F9:I9)</f>
        <v>3</v>
      </c>
      <c r="K9" s="134"/>
      <c r="L9" s="137">
        <f>K9/J9</f>
        <v>0</v>
      </c>
      <c r="M9" s="7"/>
      <c r="N9" s="7"/>
      <c r="O9" s="7"/>
      <c r="S9" s="7"/>
      <c r="T9" s="7"/>
    </row>
    <row r="10" spans="1:20" s="6" customFormat="1" ht="16.5" customHeight="1">
      <c r="A10" s="25"/>
      <c r="B10" s="9" t="s">
        <v>79</v>
      </c>
      <c r="C10" s="94">
        <v>0.1</v>
      </c>
      <c r="D10" s="30"/>
      <c r="E10" s="18">
        <v>0.1</v>
      </c>
      <c r="F10" s="64">
        <v>2</v>
      </c>
      <c r="G10" s="64">
        <v>1</v>
      </c>
      <c r="H10" s="64">
        <v>0</v>
      </c>
      <c r="I10" s="64">
        <v>0</v>
      </c>
      <c r="J10" s="52"/>
      <c r="K10" s="134"/>
      <c r="L10" s="137"/>
      <c r="M10" s="7"/>
      <c r="N10" s="7"/>
      <c r="O10" s="7"/>
      <c r="S10" s="7"/>
      <c r="T10" s="7"/>
    </row>
    <row r="11" spans="1:20" s="6" customFormat="1" ht="16.5" customHeight="1">
      <c r="A11" s="25"/>
      <c r="B11" s="8" t="s">
        <v>2</v>
      </c>
      <c r="C11" s="94">
        <v>0.05</v>
      </c>
      <c r="D11" s="30" t="s">
        <v>31</v>
      </c>
      <c r="E11" s="18">
        <v>0.05</v>
      </c>
      <c r="F11" s="64">
        <v>2</v>
      </c>
      <c r="G11" s="64">
        <v>1</v>
      </c>
      <c r="H11" s="64">
        <v>0</v>
      </c>
      <c r="I11" s="64">
        <v>0</v>
      </c>
      <c r="J11" s="52">
        <f>SUM(F11:I11)</f>
        <v>3</v>
      </c>
      <c r="K11" s="134"/>
      <c r="L11" s="137">
        <f>IF(J11=0,0,K11/J11)</f>
        <v>0</v>
      </c>
      <c r="M11" s="7"/>
      <c r="N11" s="7"/>
      <c r="O11" s="7"/>
      <c r="S11" s="7"/>
      <c r="T11" s="7"/>
    </row>
    <row r="12" spans="1:20" s="6" customFormat="1" ht="16.5" customHeight="1">
      <c r="A12" s="25"/>
      <c r="B12" s="9" t="s">
        <v>21</v>
      </c>
      <c r="C12" s="94">
        <v>0.05</v>
      </c>
      <c r="D12" s="30" t="s">
        <v>31</v>
      </c>
      <c r="E12" s="18">
        <v>0.05</v>
      </c>
      <c r="F12" s="64">
        <v>2</v>
      </c>
      <c r="G12" s="64">
        <v>1</v>
      </c>
      <c r="H12" s="64">
        <v>0</v>
      </c>
      <c r="I12" s="64">
        <v>0</v>
      </c>
      <c r="J12" s="52">
        <f>SUM(F12:I12)</f>
        <v>3</v>
      </c>
      <c r="K12" s="134"/>
      <c r="L12" s="137">
        <f>K12/J12</f>
        <v>0</v>
      </c>
      <c r="M12" s="7"/>
      <c r="N12" s="7"/>
      <c r="O12" s="7"/>
      <c r="S12" s="7"/>
      <c r="T12" s="7"/>
    </row>
    <row r="13" spans="1:20" s="6" customFormat="1" ht="16.5" customHeight="1" thickBot="1">
      <c r="A13" s="26"/>
      <c r="B13" s="23" t="s">
        <v>3</v>
      </c>
      <c r="C13" s="95">
        <v>0.05</v>
      </c>
      <c r="D13" s="31" t="s">
        <v>31</v>
      </c>
      <c r="E13" s="21">
        <v>0.05</v>
      </c>
      <c r="F13" s="82">
        <v>3</v>
      </c>
      <c r="G13" s="82">
        <v>0</v>
      </c>
      <c r="H13" s="82">
        <v>0</v>
      </c>
      <c r="I13" s="82">
        <v>0</v>
      </c>
      <c r="J13" s="50">
        <f>SUM(F13:I13)</f>
        <v>3</v>
      </c>
      <c r="K13" s="135"/>
      <c r="L13" s="138">
        <f>K13/J13</f>
        <v>0</v>
      </c>
      <c r="M13" s="7"/>
      <c r="N13" s="7"/>
      <c r="O13" s="7"/>
      <c r="S13" s="7"/>
      <c r="T13" s="7"/>
    </row>
    <row r="14" spans="1:20" s="17" customFormat="1" ht="16.5" customHeight="1">
      <c r="A14" s="146" t="s">
        <v>0</v>
      </c>
      <c r="B14" s="147"/>
      <c r="C14" s="19">
        <f>SUM(C15:C16)</f>
        <v>0.2</v>
      </c>
      <c r="D14" s="32"/>
      <c r="E14" s="35">
        <v>0.2</v>
      </c>
      <c r="F14" s="47">
        <f>($E15*F15+$E16*F16)*F$5</f>
        <v>0.1</v>
      </c>
      <c r="G14" s="47">
        <f>($E15*G15+$E16*G16)*G$5</f>
        <v>0.22500000000000003</v>
      </c>
      <c r="H14" s="47">
        <f>($E15*H15+$E16*H16)*H$5</f>
        <v>0.1</v>
      </c>
      <c r="I14" s="47">
        <f>($E15*I15+$E16*I16)*I$5</f>
        <v>0.025</v>
      </c>
      <c r="J14" s="51">
        <f>MAX(J15:J16)</f>
        <v>4</v>
      </c>
      <c r="K14" s="148">
        <f>SUM(F14:I14)</f>
        <v>0.45000000000000007</v>
      </c>
      <c r="L14" s="137">
        <f>ROUND(IF(J14=0,0,K14/(J14+0.00001)),2)</f>
        <v>0.11</v>
      </c>
      <c r="M14" s="16"/>
      <c r="N14" s="16"/>
      <c r="O14" s="16"/>
      <c r="S14" s="16"/>
      <c r="T14" s="16"/>
    </row>
    <row r="15" spans="1:20" s="6" customFormat="1" ht="16.5" customHeight="1">
      <c r="A15" s="27"/>
      <c r="B15" s="10" t="s">
        <v>4</v>
      </c>
      <c r="C15" s="65">
        <v>0.1</v>
      </c>
      <c r="D15" s="30" t="s">
        <v>31</v>
      </c>
      <c r="E15" s="18">
        <v>0.1</v>
      </c>
      <c r="F15" s="14">
        <v>0</v>
      </c>
      <c r="G15" s="14">
        <v>1</v>
      </c>
      <c r="H15" s="14">
        <v>2</v>
      </c>
      <c r="I15" s="14">
        <v>0</v>
      </c>
      <c r="J15" s="52">
        <f>SUM(F15:I15)</f>
        <v>3</v>
      </c>
      <c r="K15" s="134"/>
      <c r="L15" s="137">
        <f>K15/J15</f>
        <v>0</v>
      </c>
      <c r="M15" s="7"/>
      <c r="N15" s="7"/>
      <c r="O15" s="7"/>
      <c r="S15" s="7"/>
      <c r="T15" s="7"/>
    </row>
    <row r="16" spans="1:20" s="6" customFormat="1" ht="16.5" customHeight="1" thickBot="1">
      <c r="A16" s="26"/>
      <c r="B16" s="20" t="s">
        <v>5</v>
      </c>
      <c r="C16" s="66">
        <v>0.1</v>
      </c>
      <c r="D16" s="31" t="s">
        <v>31</v>
      </c>
      <c r="E16" s="21">
        <v>0.1</v>
      </c>
      <c r="F16" s="22">
        <v>1</v>
      </c>
      <c r="G16" s="22">
        <v>2</v>
      </c>
      <c r="H16" s="22">
        <v>0</v>
      </c>
      <c r="I16" s="22">
        <v>1</v>
      </c>
      <c r="J16" s="50">
        <f>SUM(F16:I16)</f>
        <v>4</v>
      </c>
      <c r="K16" s="135"/>
      <c r="L16" s="138">
        <f>K16/J16</f>
        <v>0</v>
      </c>
      <c r="M16" s="7"/>
      <c r="N16" s="7"/>
      <c r="O16" s="7"/>
      <c r="S16" s="7"/>
      <c r="T16" s="7"/>
    </row>
    <row r="17" spans="1:20" s="17" customFormat="1" ht="16.5" customHeight="1">
      <c r="A17" s="149" t="s">
        <v>16</v>
      </c>
      <c r="B17" s="150"/>
      <c r="C17" s="24">
        <f>SUM(C18:C20)</f>
        <v>0.15000000000000002</v>
      </c>
      <c r="D17" s="33"/>
      <c r="E17" s="36">
        <f>SUM(E18:E20)</f>
        <v>0.15000000000000002</v>
      </c>
      <c r="F17" s="48">
        <f>($E18*F18+$E19*F19+$E20*F20)*F$5</f>
        <v>0</v>
      </c>
      <c r="G17" s="48">
        <f>($E18*G18+$E19*G19+$E20*G20)*G$5</f>
        <v>0.1875</v>
      </c>
      <c r="H17" s="48">
        <f>($E18*H18+$E19*H19+$E20*H20)*H$5</f>
        <v>0.1</v>
      </c>
      <c r="I17" s="48">
        <f>($E18*I18+$E19*I19+$E20*I20)*I$5</f>
        <v>0</v>
      </c>
      <c r="J17" s="54">
        <f>MAX(J18:J20)</f>
        <v>3</v>
      </c>
      <c r="K17" s="151">
        <f>SUM(F17:I17)</f>
        <v>0.2875</v>
      </c>
      <c r="L17" s="152">
        <f>ROUND(IF(J17=0,0,K17/(J17+0.00001)),2)</f>
        <v>0.1</v>
      </c>
      <c r="M17" s="16"/>
      <c r="N17" s="16"/>
      <c r="O17" s="16"/>
      <c r="S17" s="16"/>
      <c r="T17" s="16"/>
    </row>
    <row r="18" spans="1:20" s="6" customFormat="1" ht="16.5" customHeight="1">
      <c r="A18" s="25"/>
      <c r="B18" s="8" t="s">
        <v>6</v>
      </c>
      <c r="C18" s="65">
        <v>0.05</v>
      </c>
      <c r="D18" s="30" t="s">
        <v>31</v>
      </c>
      <c r="E18" s="18">
        <v>0.05</v>
      </c>
      <c r="F18" s="14">
        <v>0</v>
      </c>
      <c r="G18" s="14">
        <v>2</v>
      </c>
      <c r="H18" s="14">
        <v>1</v>
      </c>
      <c r="I18" s="14">
        <v>0</v>
      </c>
      <c r="J18" s="52">
        <f>SUM(F18:I18)</f>
        <v>3</v>
      </c>
      <c r="K18" s="134"/>
      <c r="L18" s="137"/>
      <c r="M18" s="7"/>
      <c r="N18" s="7"/>
      <c r="O18" s="7"/>
      <c r="S18" s="7"/>
      <c r="T18" s="7"/>
    </row>
    <row r="19" spans="1:20" s="6" customFormat="1" ht="16.5" customHeight="1">
      <c r="A19" s="25"/>
      <c r="B19" s="8" t="s">
        <v>8</v>
      </c>
      <c r="C19" s="65">
        <v>0.05</v>
      </c>
      <c r="D19" s="30" t="s">
        <v>31</v>
      </c>
      <c r="E19" s="18">
        <v>0.05</v>
      </c>
      <c r="F19" s="14">
        <v>0</v>
      </c>
      <c r="G19" s="14">
        <v>1</v>
      </c>
      <c r="H19" s="14">
        <v>2</v>
      </c>
      <c r="I19" s="14">
        <v>0</v>
      </c>
      <c r="J19" s="52">
        <f>SUM(F19:I19)</f>
        <v>3</v>
      </c>
      <c r="K19" s="134"/>
      <c r="L19" s="137"/>
      <c r="S19" s="7"/>
      <c r="T19" s="7"/>
    </row>
    <row r="20" spans="1:20" s="6" customFormat="1" ht="16.5" customHeight="1" thickBot="1">
      <c r="A20" s="28"/>
      <c r="B20" s="23" t="s">
        <v>7</v>
      </c>
      <c r="C20" s="66">
        <v>0.05</v>
      </c>
      <c r="D20" s="31" t="s">
        <v>31</v>
      </c>
      <c r="E20" s="21">
        <v>0.05</v>
      </c>
      <c r="F20" s="22">
        <v>0</v>
      </c>
      <c r="G20" s="22">
        <v>2</v>
      </c>
      <c r="H20" s="22">
        <v>1</v>
      </c>
      <c r="I20" s="22">
        <v>0</v>
      </c>
      <c r="J20" s="50">
        <f>SUM(F20:I20)</f>
        <v>3</v>
      </c>
      <c r="K20" s="135"/>
      <c r="L20" s="138"/>
      <c r="M20" s="7"/>
      <c r="N20" s="7"/>
      <c r="O20" s="7"/>
      <c r="S20" s="7"/>
      <c r="T20" s="7"/>
    </row>
    <row r="21" spans="1:20" s="17" customFormat="1" ht="16.5" customHeight="1">
      <c r="A21" s="149" t="s">
        <v>17</v>
      </c>
      <c r="B21" s="150"/>
      <c r="C21" s="24">
        <f>SUM(C22:C25)</f>
        <v>0.1</v>
      </c>
      <c r="D21" s="33"/>
      <c r="E21" s="88">
        <f>SUM(E22:E25)</f>
        <v>0.1</v>
      </c>
      <c r="F21" s="48"/>
      <c r="G21" s="48">
        <f>($E22*G22+$E23*G23+$E24*G24+$E25*G25)*G$5</f>
        <v>0.11999999999999998</v>
      </c>
      <c r="H21" s="48">
        <f>($E22*H22+$E23*H23+$E24*H24+$E25*H25)*H$5</f>
        <v>0.07</v>
      </c>
      <c r="I21" s="48">
        <f>($E22*I22+$E23*I23+$E24*I24+$E25*I25)*I$5</f>
        <v>0</v>
      </c>
      <c r="J21" s="54">
        <f>MAX(J22:J25)</f>
        <v>3</v>
      </c>
      <c r="K21" s="151">
        <f>SUM(F21:I21)</f>
        <v>0.19</v>
      </c>
      <c r="L21" s="152">
        <f>ROUND(IF(J21=0,0,K21/(J21+0.00001)),2)</f>
        <v>0.06</v>
      </c>
      <c r="M21" s="16"/>
      <c r="N21" s="16"/>
      <c r="O21" s="16"/>
      <c r="S21" s="16"/>
      <c r="T21" s="16"/>
    </row>
    <row r="22" spans="1:20" s="6" customFormat="1" ht="16.5" customHeight="1">
      <c r="A22" s="25"/>
      <c r="B22" s="11" t="s">
        <v>10</v>
      </c>
      <c r="C22" s="65">
        <v>0.03</v>
      </c>
      <c r="D22" s="30" t="s">
        <v>31</v>
      </c>
      <c r="E22" s="18">
        <v>0.03</v>
      </c>
      <c r="F22" s="14">
        <v>0</v>
      </c>
      <c r="G22" s="14">
        <v>2</v>
      </c>
      <c r="H22" s="14">
        <v>1</v>
      </c>
      <c r="I22" s="14">
        <v>0</v>
      </c>
      <c r="J22" s="52">
        <f>SUM(F22:I22)</f>
        <v>3</v>
      </c>
      <c r="K22" s="134"/>
      <c r="L22" s="137"/>
      <c r="M22" s="7"/>
      <c r="N22" s="7"/>
      <c r="O22" s="7"/>
      <c r="S22" s="7"/>
      <c r="T22" s="7"/>
    </row>
    <row r="23" spans="1:20" s="6" customFormat="1" ht="16.5" customHeight="1">
      <c r="A23" s="25"/>
      <c r="B23" s="11" t="s">
        <v>11</v>
      </c>
      <c r="C23" s="65">
        <v>0.03</v>
      </c>
      <c r="D23" s="30" t="s">
        <v>31</v>
      </c>
      <c r="E23" s="18">
        <v>0.03</v>
      </c>
      <c r="F23" s="14">
        <v>0</v>
      </c>
      <c r="G23" s="14">
        <v>2</v>
      </c>
      <c r="H23" s="14">
        <v>1</v>
      </c>
      <c r="I23" s="14">
        <v>0</v>
      </c>
      <c r="J23" s="52">
        <f>SUM(F23:I23)</f>
        <v>3</v>
      </c>
      <c r="K23" s="134"/>
      <c r="L23" s="137"/>
      <c r="M23" s="7"/>
      <c r="N23" s="7"/>
      <c r="O23" s="7"/>
      <c r="S23" s="7"/>
      <c r="T23" s="7"/>
    </row>
    <row r="24" spans="1:20" s="6" customFormat="1" ht="16.5" customHeight="1">
      <c r="A24" s="25"/>
      <c r="B24" s="11" t="s">
        <v>9</v>
      </c>
      <c r="C24" s="65">
        <v>0.02</v>
      </c>
      <c r="D24" s="30" t="s">
        <v>31</v>
      </c>
      <c r="E24" s="18">
        <v>0.02</v>
      </c>
      <c r="F24" s="14">
        <v>0</v>
      </c>
      <c r="G24" s="14">
        <v>1</v>
      </c>
      <c r="H24" s="14">
        <v>2</v>
      </c>
      <c r="I24" s="14">
        <v>0</v>
      </c>
      <c r="J24" s="52">
        <f>SUM(F24:I24)</f>
        <v>3</v>
      </c>
      <c r="K24" s="134"/>
      <c r="L24" s="137"/>
      <c r="M24" s="13"/>
      <c r="N24" s="13"/>
      <c r="O24" s="13"/>
      <c r="S24" s="7"/>
      <c r="T24" s="7"/>
    </row>
    <row r="25" spans="1:20" s="6" customFormat="1" ht="16.5" customHeight="1" thickBot="1">
      <c r="A25" s="41"/>
      <c r="B25" s="42" t="s">
        <v>12</v>
      </c>
      <c r="C25" s="67">
        <v>0.02</v>
      </c>
      <c r="D25" s="43" t="s">
        <v>31</v>
      </c>
      <c r="E25" s="44">
        <v>0.02</v>
      </c>
      <c r="F25" s="45">
        <v>0</v>
      </c>
      <c r="G25" s="45">
        <v>1</v>
      </c>
      <c r="H25" s="45">
        <v>2</v>
      </c>
      <c r="I25" s="45">
        <v>0</v>
      </c>
      <c r="J25" s="52">
        <f>SUM(F25:I25)</f>
        <v>3</v>
      </c>
      <c r="K25" s="148"/>
      <c r="L25" s="137"/>
      <c r="M25" s="7"/>
      <c r="N25" s="7"/>
      <c r="O25" s="7"/>
      <c r="S25" s="7"/>
      <c r="T25" s="7"/>
    </row>
    <row r="26" spans="1:20" s="6" customFormat="1" ht="177" customHeight="1">
      <c r="A26" s="156" t="s">
        <v>118</v>
      </c>
      <c r="B26" s="157"/>
      <c r="C26" s="157"/>
      <c r="D26" s="157"/>
      <c r="E26" s="157"/>
      <c r="F26" s="158"/>
      <c r="G26" s="158"/>
      <c r="H26" s="158"/>
      <c r="I26" s="158"/>
      <c r="J26" s="61"/>
      <c r="K26" s="62"/>
      <c r="L26" s="102">
        <f>L7+L14+L17+L21</f>
        <v>0.78</v>
      </c>
      <c r="M26" s="7"/>
      <c r="N26" s="7"/>
      <c r="O26" s="7"/>
      <c r="P26" s="7"/>
      <c r="Q26" s="7"/>
      <c r="R26" s="7"/>
      <c r="S26" s="7"/>
      <c r="T26" s="7"/>
    </row>
    <row r="27" spans="1:12" ht="12.75">
      <c r="A27" s="56"/>
      <c r="B27" s="46"/>
      <c r="C27" s="46"/>
      <c r="D27" s="46"/>
      <c r="E27" s="46"/>
      <c r="F27" s="46"/>
      <c r="G27" s="46"/>
      <c r="H27" s="46"/>
      <c r="I27" s="46"/>
      <c r="J27" s="46"/>
      <c r="K27" s="46"/>
      <c r="L27" s="57"/>
    </row>
    <row r="28" spans="1:12" ht="12.75">
      <c r="A28" s="153" t="s">
        <v>24</v>
      </c>
      <c r="B28" s="154"/>
      <c r="C28" s="154"/>
      <c r="D28" s="154"/>
      <c r="E28" s="154"/>
      <c r="F28" s="154"/>
      <c r="G28" s="154"/>
      <c r="H28" s="154"/>
      <c r="I28" s="154"/>
      <c r="J28" s="154"/>
      <c r="K28" s="154"/>
      <c r="L28" s="155"/>
    </row>
    <row r="29" spans="1:12" ht="13.5" thickBot="1">
      <c r="A29" s="58"/>
      <c r="B29" s="59"/>
      <c r="C29" s="59"/>
      <c r="D29" s="59"/>
      <c r="E29" s="59"/>
      <c r="F29" s="59"/>
      <c r="G29" s="59"/>
      <c r="H29" s="59"/>
      <c r="I29" s="59"/>
      <c r="J29" s="59"/>
      <c r="K29" s="59"/>
      <c r="L29" s="60"/>
    </row>
    <row r="34" spans="7:10" ht="12.75">
      <c r="G34" s="12"/>
      <c r="H34" s="38"/>
      <c r="I34" s="12"/>
      <c r="J34" s="12"/>
    </row>
    <row r="35" spans="6:10" ht="12.75">
      <c r="F35" s="39"/>
      <c r="G35" s="39"/>
      <c r="H35" s="39"/>
      <c r="I35" s="39"/>
      <c r="J35" s="39"/>
    </row>
    <row r="36" spans="6:10" ht="12.75">
      <c r="F36" s="39"/>
      <c r="G36" s="12"/>
      <c r="H36" s="38"/>
      <c r="I36" s="12"/>
      <c r="J36" s="12"/>
    </row>
    <row r="37" spans="6:10" ht="12.75">
      <c r="F37" s="39"/>
      <c r="G37" s="39"/>
      <c r="H37" s="39"/>
      <c r="I37" s="39"/>
      <c r="J37" s="39"/>
    </row>
    <row r="38" spans="6:9" ht="12.75">
      <c r="F38" s="40"/>
      <c r="G38" s="40"/>
      <c r="H38" s="40"/>
      <c r="I38" s="40"/>
    </row>
  </sheetData>
  <sheetProtection password="C0D0" sheet="1" objects="1" scenarios="1"/>
  <mergeCells count="29">
    <mergeCell ref="A21:B21"/>
    <mergeCell ref="K21:K25"/>
    <mergeCell ref="L21:L25"/>
    <mergeCell ref="A26:E26"/>
    <mergeCell ref="F26:I26"/>
    <mergeCell ref="A28:L28"/>
    <mergeCell ref="A14:B14"/>
    <mergeCell ref="K14:K16"/>
    <mergeCell ref="L14:L16"/>
    <mergeCell ref="A17:B17"/>
    <mergeCell ref="K17:K20"/>
    <mergeCell ref="L17:L20"/>
    <mergeCell ref="I5:I6"/>
    <mergeCell ref="J5:J6"/>
    <mergeCell ref="K5:K6"/>
    <mergeCell ref="L5:L6"/>
    <mergeCell ref="A7:B7"/>
    <mergeCell ref="K7:K13"/>
    <mergeCell ref="L7:L13"/>
    <mergeCell ref="A1:L1"/>
    <mergeCell ref="A2:L2"/>
    <mergeCell ref="A3:E4"/>
    <mergeCell ref="F3:I3"/>
    <mergeCell ref="J3:L4"/>
    <mergeCell ref="A5:B6"/>
    <mergeCell ref="C5:E5"/>
    <mergeCell ref="F5:F6"/>
    <mergeCell ref="G5:G6"/>
    <mergeCell ref="H5:H6"/>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T38"/>
  <sheetViews>
    <sheetView zoomScale="75" zoomScaleNormal="75" zoomScalePageLayoutView="0" workbookViewId="0" topLeftCell="A1">
      <selection activeCell="A1" sqref="A1"/>
    </sheetView>
  </sheetViews>
  <sheetFormatPr defaultColWidth="9.140625" defaultRowHeight="12.75"/>
  <cols>
    <col min="1" max="1" width="1.57421875" style="4" customWidth="1"/>
    <col min="2" max="2" width="49.140625" style="1" customWidth="1"/>
    <col min="3" max="4" width="5.8515625" style="1" customWidth="1"/>
    <col min="5" max="5" width="7.421875" style="1" customWidth="1"/>
    <col min="6" max="9" width="17.00390625" style="1" customWidth="1"/>
    <col min="10" max="10" width="11.28125" style="1" customWidth="1"/>
    <col min="11" max="11" width="8.140625" style="1" hidden="1" customWidth="1"/>
    <col min="12" max="12" width="9.421875" style="1" customWidth="1" collapsed="1"/>
    <col min="13" max="16384" width="9.140625" style="1" customWidth="1"/>
  </cols>
  <sheetData>
    <row r="1" spans="1:12" s="5" customFormat="1" ht="22.5" customHeight="1">
      <c r="A1" s="110" t="s">
        <v>77</v>
      </c>
      <c r="B1" s="111"/>
      <c r="C1" s="111"/>
      <c r="D1" s="111"/>
      <c r="E1" s="111"/>
      <c r="F1" s="111"/>
      <c r="G1" s="111"/>
      <c r="H1" s="111"/>
      <c r="I1" s="111"/>
      <c r="J1" s="111"/>
      <c r="K1" s="111"/>
      <c r="L1" s="112"/>
    </row>
    <row r="2" spans="1:12" s="5" customFormat="1" ht="40.5" customHeight="1">
      <c r="A2" s="128" t="s">
        <v>117</v>
      </c>
      <c r="B2" s="129"/>
      <c r="C2" s="129"/>
      <c r="D2" s="129"/>
      <c r="E2" s="129"/>
      <c r="F2" s="129"/>
      <c r="G2" s="129"/>
      <c r="H2" s="129"/>
      <c r="I2" s="129"/>
      <c r="J2" s="129"/>
      <c r="K2" s="129"/>
      <c r="L2" s="130"/>
    </row>
    <row r="3" spans="1:12" s="5" customFormat="1" ht="18.75" customHeight="1">
      <c r="A3" s="113"/>
      <c r="B3" s="114"/>
      <c r="C3" s="114"/>
      <c r="D3" s="114"/>
      <c r="E3" s="115"/>
      <c r="F3" s="119" t="s">
        <v>26</v>
      </c>
      <c r="G3" s="119"/>
      <c r="H3" s="119"/>
      <c r="I3" s="119"/>
      <c r="J3" s="120"/>
      <c r="K3" s="121"/>
      <c r="L3" s="122"/>
    </row>
    <row r="4" spans="1:20" s="3" customFormat="1" ht="39.75" customHeight="1">
      <c r="A4" s="116"/>
      <c r="B4" s="117"/>
      <c r="C4" s="117"/>
      <c r="D4" s="117"/>
      <c r="E4" s="118"/>
      <c r="F4" s="55" t="s">
        <v>30</v>
      </c>
      <c r="G4" s="55" t="s">
        <v>28</v>
      </c>
      <c r="H4" s="55" t="s">
        <v>29</v>
      </c>
      <c r="I4" s="55" t="s">
        <v>13</v>
      </c>
      <c r="J4" s="123"/>
      <c r="K4" s="124"/>
      <c r="L4" s="125"/>
      <c r="M4" s="2"/>
      <c r="N4" s="2"/>
      <c r="O4" s="2"/>
      <c r="S4" s="2"/>
      <c r="T4" s="2"/>
    </row>
    <row r="5" spans="1:20" s="3" customFormat="1" ht="16.5" customHeight="1">
      <c r="A5" s="139" t="s">
        <v>27</v>
      </c>
      <c r="B5" s="140"/>
      <c r="C5" s="141" t="s">
        <v>18</v>
      </c>
      <c r="D5" s="142"/>
      <c r="E5" s="142"/>
      <c r="F5" s="143">
        <v>1</v>
      </c>
      <c r="G5" s="143">
        <v>0.75</v>
      </c>
      <c r="H5" s="143">
        <v>0.5</v>
      </c>
      <c r="I5" s="143">
        <v>0.25</v>
      </c>
      <c r="J5" s="144" t="s">
        <v>19</v>
      </c>
      <c r="K5" s="108" t="s">
        <v>14</v>
      </c>
      <c r="L5" s="126" t="s">
        <v>20</v>
      </c>
      <c r="M5" s="2"/>
      <c r="N5" s="2"/>
      <c r="O5" s="2"/>
      <c r="S5" s="2"/>
      <c r="T5" s="2"/>
    </row>
    <row r="6" spans="1:20" s="3" customFormat="1" ht="16.5" customHeight="1">
      <c r="A6" s="139"/>
      <c r="B6" s="140"/>
      <c r="C6" s="97" t="s">
        <v>25</v>
      </c>
      <c r="D6" s="64" t="s">
        <v>22</v>
      </c>
      <c r="E6" s="97" t="s">
        <v>23</v>
      </c>
      <c r="F6" s="143"/>
      <c r="G6" s="143"/>
      <c r="H6" s="143"/>
      <c r="I6" s="143"/>
      <c r="J6" s="145"/>
      <c r="K6" s="109"/>
      <c r="L6" s="127"/>
      <c r="M6" s="2"/>
      <c r="N6" s="2"/>
      <c r="O6" s="2"/>
      <c r="S6" s="2"/>
      <c r="T6" s="2"/>
    </row>
    <row r="7" spans="1:20" s="17" customFormat="1" ht="28.5" customHeight="1">
      <c r="A7" s="131" t="s">
        <v>15</v>
      </c>
      <c r="B7" s="132"/>
      <c r="C7" s="15">
        <f>SUM(C8:C13)</f>
        <v>0.55</v>
      </c>
      <c r="D7" s="29"/>
      <c r="E7" s="34">
        <f>SUM(E8:E13)</f>
        <v>0.55</v>
      </c>
      <c r="F7" s="47">
        <f>($E8*F8+$E9*F9+$E10*F10+$E11*F11+$E12*F12+$E13*F13)*F$5</f>
        <v>0</v>
      </c>
      <c r="G7" s="47">
        <f>($E8*G8+$E9*G9+$E10*G10+$E11*G11+$E12*G12+$E13*G13)*G$5</f>
        <v>0</v>
      </c>
      <c r="H7" s="47">
        <f>($E8*H8+$E9*H9+$E10*H10+$E11*H11+$E12*H12+$E13*H13)*H$5</f>
        <v>0.275</v>
      </c>
      <c r="I7" s="47">
        <f>($E8*I8+$E9*I9+$E10*I10+$E11*I11+$E12*I12+$E13*I13)*I$5</f>
        <v>0.1375</v>
      </c>
      <c r="J7" s="53">
        <f>MAX(J8:J13)</f>
        <v>2</v>
      </c>
      <c r="K7" s="133">
        <f>SUM(F7:I7)</f>
        <v>0.41250000000000003</v>
      </c>
      <c r="L7" s="136">
        <f>ROUND(IF(J7=0,0,K7/(J7+0.00001)),2)</f>
        <v>0.21</v>
      </c>
      <c r="M7" s="16"/>
      <c r="N7" s="16"/>
      <c r="O7" s="16"/>
      <c r="S7" s="16"/>
      <c r="T7" s="16"/>
    </row>
    <row r="8" spans="1:20" s="6" customFormat="1" ht="16.5" customHeight="1">
      <c r="A8" s="25"/>
      <c r="B8" s="8" t="s">
        <v>1</v>
      </c>
      <c r="C8" s="94">
        <v>0.2</v>
      </c>
      <c r="D8" s="30" t="s">
        <v>31</v>
      </c>
      <c r="E8" s="18">
        <v>0.2</v>
      </c>
      <c r="F8" s="64">
        <v>0</v>
      </c>
      <c r="G8" s="64">
        <v>0</v>
      </c>
      <c r="H8" s="64">
        <v>1</v>
      </c>
      <c r="I8" s="64">
        <v>1</v>
      </c>
      <c r="J8" s="52">
        <f>SUM(F8:I8)</f>
        <v>2</v>
      </c>
      <c r="K8" s="134"/>
      <c r="L8" s="137">
        <f>K8/J8</f>
        <v>0</v>
      </c>
      <c r="M8" s="7"/>
      <c r="N8" s="7"/>
      <c r="O8" s="7"/>
      <c r="S8" s="7"/>
      <c r="T8" s="7"/>
    </row>
    <row r="9" spans="1:20" s="6" customFormat="1" ht="16.5" customHeight="1">
      <c r="A9" s="25"/>
      <c r="B9" s="9" t="s">
        <v>78</v>
      </c>
      <c r="C9" s="94">
        <v>0.1</v>
      </c>
      <c r="D9" s="30" t="s">
        <v>31</v>
      </c>
      <c r="E9" s="18">
        <v>0.1</v>
      </c>
      <c r="F9" s="64">
        <v>0</v>
      </c>
      <c r="G9" s="64">
        <v>0</v>
      </c>
      <c r="H9" s="64">
        <v>1</v>
      </c>
      <c r="I9" s="64">
        <v>1</v>
      </c>
      <c r="J9" s="52">
        <f>SUM(F9:I9)</f>
        <v>2</v>
      </c>
      <c r="K9" s="134"/>
      <c r="L9" s="137">
        <f>K9/J9</f>
        <v>0</v>
      </c>
      <c r="M9" s="7"/>
      <c r="N9" s="7"/>
      <c r="O9" s="7"/>
      <c r="S9" s="7"/>
      <c r="T9" s="7"/>
    </row>
    <row r="10" spans="1:20" s="6" customFormat="1" ht="16.5" customHeight="1">
      <c r="A10" s="25"/>
      <c r="B10" s="9" t="s">
        <v>79</v>
      </c>
      <c r="C10" s="94">
        <v>0.1</v>
      </c>
      <c r="D10" s="30"/>
      <c r="E10" s="18">
        <v>0.1</v>
      </c>
      <c r="F10" s="64">
        <v>0</v>
      </c>
      <c r="G10" s="64">
        <v>0</v>
      </c>
      <c r="H10" s="64">
        <v>1</v>
      </c>
      <c r="I10" s="64">
        <v>1</v>
      </c>
      <c r="J10" s="52"/>
      <c r="K10" s="134"/>
      <c r="L10" s="137"/>
      <c r="M10" s="7"/>
      <c r="N10" s="7"/>
      <c r="O10" s="7"/>
      <c r="S10" s="7"/>
      <c r="T10" s="7"/>
    </row>
    <row r="11" spans="1:20" s="6" customFormat="1" ht="16.5" customHeight="1">
      <c r="A11" s="25"/>
      <c r="B11" s="8" t="s">
        <v>2</v>
      </c>
      <c r="C11" s="94">
        <v>0.05</v>
      </c>
      <c r="D11" s="30" t="s">
        <v>31</v>
      </c>
      <c r="E11" s="18">
        <v>0.05</v>
      </c>
      <c r="F11" s="64">
        <v>0</v>
      </c>
      <c r="G11" s="64">
        <v>0</v>
      </c>
      <c r="H11" s="64">
        <v>1</v>
      </c>
      <c r="I11" s="64">
        <v>1</v>
      </c>
      <c r="J11" s="52">
        <f>SUM(F11:I11)</f>
        <v>2</v>
      </c>
      <c r="K11" s="134"/>
      <c r="L11" s="137">
        <f>IF(J11=0,0,K11/J11)</f>
        <v>0</v>
      </c>
      <c r="M11" s="7"/>
      <c r="N11" s="7"/>
      <c r="O11" s="7"/>
      <c r="S11" s="7"/>
      <c r="T11" s="7"/>
    </row>
    <row r="12" spans="1:20" s="6" customFormat="1" ht="16.5" customHeight="1">
      <c r="A12" s="25"/>
      <c r="B12" s="9" t="s">
        <v>21</v>
      </c>
      <c r="C12" s="94">
        <v>0.05</v>
      </c>
      <c r="D12" s="30" t="s">
        <v>31</v>
      </c>
      <c r="E12" s="18">
        <v>0.05</v>
      </c>
      <c r="F12" s="64">
        <v>0</v>
      </c>
      <c r="G12" s="64">
        <v>0</v>
      </c>
      <c r="H12" s="64">
        <v>1</v>
      </c>
      <c r="I12" s="64">
        <v>1</v>
      </c>
      <c r="J12" s="52">
        <f>SUM(F12:I12)</f>
        <v>2</v>
      </c>
      <c r="K12" s="134"/>
      <c r="L12" s="137">
        <f>K12/J12</f>
        <v>0</v>
      </c>
      <c r="M12" s="7"/>
      <c r="N12" s="7"/>
      <c r="O12" s="7"/>
      <c r="S12" s="7"/>
      <c r="T12" s="7"/>
    </row>
    <row r="13" spans="1:20" s="6" customFormat="1" ht="16.5" customHeight="1" thickBot="1">
      <c r="A13" s="26"/>
      <c r="B13" s="23" t="s">
        <v>3</v>
      </c>
      <c r="C13" s="95">
        <v>0.05</v>
      </c>
      <c r="D13" s="31" t="s">
        <v>31</v>
      </c>
      <c r="E13" s="21">
        <v>0.05</v>
      </c>
      <c r="F13" s="82">
        <v>0</v>
      </c>
      <c r="G13" s="82">
        <v>0</v>
      </c>
      <c r="H13" s="82">
        <v>1</v>
      </c>
      <c r="I13" s="82">
        <v>1</v>
      </c>
      <c r="J13" s="50">
        <f>SUM(F13:I13)</f>
        <v>2</v>
      </c>
      <c r="K13" s="135"/>
      <c r="L13" s="138">
        <f>K13/J13</f>
        <v>0</v>
      </c>
      <c r="M13" s="7"/>
      <c r="N13" s="7"/>
      <c r="O13" s="7"/>
      <c r="S13" s="7"/>
      <c r="T13" s="7"/>
    </row>
    <row r="14" spans="1:20" s="17" customFormat="1" ht="16.5" customHeight="1">
      <c r="A14" s="146" t="s">
        <v>0</v>
      </c>
      <c r="B14" s="147"/>
      <c r="C14" s="19">
        <f>SUM(C15:C16)</f>
        <v>0.2</v>
      </c>
      <c r="D14" s="32"/>
      <c r="E14" s="35">
        <v>0.2</v>
      </c>
      <c r="F14" s="47">
        <f>($E15*F15+$E16*F16)*F$5</f>
        <v>0</v>
      </c>
      <c r="G14" s="47">
        <f>($E15*G15+$E16*G16)*G$5</f>
        <v>0</v>
      </c>
      <c r="H14" s="47">
        <f>($E15*H15+$E16*H16)*H$5</f>
        <v>0.1</v>
      </c>
      <c r="I14" s="47">
        <f>($E15*I15+$E16*I16)*I$5</f>
        <v>0.05</v>
      </c>
      <c r="J14" s="51">
        <f>MAX(J15:J16)</f>
        <v>2</v>
      </c>
      <c r="K14" s="148">
        <f>SUM(F14:I14)</f>
        <v>0.15000000000000002</v>
      </c>
      <c r="L14" s="137">
        <f>ROUND(IF(J14=0,0,K14/(J14+0.00001)),2)</f>
        <v>0.07</v>
      </c>
      <c r="M14" s="16"/>
      <c r="N14" s="16"/>
      <c r="O14" s="16"/>
      <c r="S14" s="16"/>
      <c r="T14" s="16"/>
    </row>
    <row r="15" spans="1:20" s="6" customFormat="1" ht="16.5" customHeight="1">
      <c r="A15" s="27"/>
      <c r="B15" s="10" t="s">
        <v>4</v>
      </c>
      <c r="C15" s="65">
        <v>0.1</v>
      </c>
      <c r="D15" s="30" t="s">
        <v>31</v>
      </c>
      <c r="E15" s="18">
        <v>0.1</v>
      </c>
      <c r="F15" s="14">
        <v>0</v>
      </c>
      <c r="G15" s="14">
        <v>0</v>
      </c>
      <c r="H15" s="14">
        <v>1</v>
      </c>
      <c r="I15" s="14">
        <v>1</v>
      </c>
      <c r="J15" s="52">
        <f>SUM(F15:I15)</f>
        <v>2</v>
      </c>
      <c r="K15" s="134"/>
      <c r="L15" s="137">
        <f>K15/J15</f>
        <v>0</v>
      </c>
      <c r="M15" s="7"/>
      <c r="N15" s="7"/>
      <c r="O15" s="7"/>
      <c r="S15" s="7"/>
      <c r="T15" s="7"/>
    </row>
    <row r="16" spans="1:20" s="6" customFormat="1" ht="16.5" customHeight="1" thickBot="1">
      <c r="A16" s="26"/>
      <c r="B16" s="20" t="s">
        <v>5</v>
      </c>
      <c r="C16" s="66">
        <v>0.1</v>
      </c>
      <c r="D16" s="31" t="s">
        <v>31</v>
      </c>
      <c r="E16" s="21">
        <v>0.1</v>
      </c>
      <c r="F16" s="22">
        <v>0</v>
      </c>
      <c r="G16" s="22">
        <v>0</v>
      </c>
      <c r="H16" s="22">
        <v>1</v>
      </c>
      <c r="I16" s="22">
        <v>1</v>
      </c>
      <c r="J16" s="50">
        <f>SUM(F16:I16)</f>
        <v>2</v>
      </c>
      <c r="K16" s="135"/>
      <c r="L16" s="138">
        <f>K16/J16</f>
        <v>0</v>
      </c>
      <c r="M16" s="7"/>
      <c r="N16" s="7"/>
      <c r="O16" s="7"/>
      <c r="S16" s="7"/>
      <c r="T16" s="7"/>
    </row>
    <row r="17" spans="1:20" s="17" customFormat="1" ht="16.5" customHeight="1">
      <c r="A17" s="149" t="s">
        <v>16</v>
      </c>
      <c r="B17" s="150"/>
      <c r="C17" s="24">
        <f>SUM(C18:C20)</f>
        <v>0.15000000000000002</v>
      </c>
      <c r="D17" s="33"/>
      <c r="E17" s="36">
        <f>SUM(E18:E20)</f>
        <v>0.15000000000000002</v>
      </c>
      <c r="F17" s="48">
        <f>($E18*F18+$E19*F19+$E20*F20)*F$5</f>
        <v>0</v>
      </c>
      <c r="G17" s="48">
        <f>($E18*G18+$E19*G19+$E20*G20)*G$5</f>
        <v>0</v>
      </c>
      <c r="H17" s="48">
        <f>($E18*H18+$E19*H19+$E20*H20)*H$5</f>
        <v>0.07500000000000001</v>
      </c>
      <c r="I17" s="48">
        <f>($E18*I18+$E19*I19+$E20*I20)*I$5</f>
        <v>0.037500000000000006</v>
      </c>
      <c r="J17" s="54">
        <f>MAX(J18:J20)</f>
        <v>2</v>
      </c>
      <c r="K17" s="151">
        <f>SUM(F17:I17)</f>
        <v>0.11250000000000002</v>
      </c>
      <c r="L17" s="152">
        <f>ROUND(IF(J17=0,0,K17/(J17+0.00001)),2)</f>
        <v>0.06</v>
      </c>
      <c r="M17" s="16"/>
      <c r="N17" s="16"/>
      <c r="O17" s="16"/>
      <c r="S17" s="16"/>
      <c r="T17" s="16"/>
    </row>
    <row r="18" spans="1:20" s="6" customFormat="1" ht="16.5" customHeight="1">
      <c r="A18" s="25"/>
      <c r="B18" s="8" t="s">
        <v>6</v>
      </c>
      <c r="C18" s="65">
        <v>0.05</v>
      </c>
      <c r="D18" s="30" t="s">
        <v>31</v>
      </c>
      <c r="E18" s="18">
        <v>0.05</v>
      </c>
      <c r="F18" s="14">
        <v>0</v>
      </c>
      <c r="G18" s="14">
        <v>0</v>
      </c>
      <c r="H18" s="14">
        <v>1</v>
      </c>
      <c r="I18" s="14">
        <v>1</v>
      </c>
      <c r="J18" s="52">
        <f>SUM(F18:I18)</f>
        <v>2</v>
      </c>
      <c r="K18" s="134"/>
      <c r="L18" s="137"/>
      <c r="M18" s="7"/>
      <c r="N18" s="7"/>
      <c r="O18" s="7"/>
      <c r="S18" s="7"/>
      <c r="T18" s="7"/>
    </row>
    <row r="19" spans="1:20" s="6" customFormat="1" ht="16.5" customHeight="1">
      <c r="A19" s="25"/>
      <c r="B19" s="8" t="s">
        <v>8</v>
      </c>
      <c r="C19" s="65">
        <v>0.05</v>
      </c>
      <c r="D19" s="30" t="s">
        <v>31</v>
      </c>
      <c r="E19" s="18">
        <v>0.05</v>
      </c>
      <c r="F19" s="14">
        <v>0</v>
      </c>
      <c r="G19" s="14">
        <v>0</v>
      </c>
      <c r="H19" s="14">
        <v>1</v>
      </c>
      <c r="I19" s="14">
        <v>1</v>
      </c>
      <c r="J19" s="52">
        <f>SUM(F19:I19)</f>
        <v>2</v>
      </c>
      <c r="K19" s="134"/>
      <c r="L19" s="137"/>
      <c r="S19" s="7"/>
      <c r="T19" s="7"/>
    </row>
    <row r="20" spans="1:20" s="6" customFormat="1" ht="16.5" customHeight="1" thickBot="1">
      <c r="A20" s="28"/>
      <c r="B20" s="23" t="s">
        <v>7</v>
      </c>
      <c r="C20" s="66">
        <v>0.05</v>
      </c>
      <c r="D20" s="31" t="s">
        <v>31</v>
      </c>
      <c r="E20" s="21">
        <v>0.05</v>
      </c>
      <c r="F20" s="22">
        <v>0</v>
      </c>
      <c r="G20" s="22">
        <v>0</v>
      </c>
      <c r="H20" s="22">
        <v>1</v>
      </c>
      <c r="I20" s="22">
        <v>1</v>
      </c>
      <c r="J20" s="50">
        <f>SUM(F20:I20)</f>
        <v>2</v>
      </c>
      <c r="K20" s="135"/>
      <c r="L20" s="138"/>
      <c r="M20" s="7"/>
      <c r="N20" s="7"/>
      <c r="O20" s="7"/>
      <c r="S20" s="7"/>
      <c r="T20" s="7"/>
    </row>
    <row r="21" spans="1:20" s="17" customFormat="1" ht="16.5" customHeight="1">
      <c r="A21" s="149" t="s">
        <v>17</v>
      </c>
      <c r="B21" s="150"/>
      <c r="C21" s="24">
        <f>SUM(C22:C25)</f>
        <v>0.1</v>
      </c>
      <c r="D21" s="33"/>
      <c r="E21" s="88">
        <f>SUM(E22:E25)</f>
        <v>0.1</v>
      </c>
      <c r="F21" s="48">
        <f>($E22*F22+$E23*F23+$E24*F24+$E25*F25)*F$5</f>
        <v>0</v>
      </c>
      <c r="G21" s="48">
        <f>($E22*G22+$E23*G23+$E24*G24+$E25*G25)*G$5</f>
        <v>0</v>
      </c>
      <c r="H21" s="48">
        <f>($E22*H22+$E23*H23+$E24*H24+$E25*H25)*H$5</f>
        <v>0.05</v>
      </c>
      <c r="I21" s="48">
        <f>($E22*I22+$E23*I23+$E24*I24+$E25*I25)*I$5</f>
        <v>0.025</v>
      </c>
      <c r="J21" s="54">
        <f>MAX(J22:J25)</f>
        <v>2</v>
      </c>
      <c r="K21" s="151">
        <f>SUM(F21:I21)</f>
        <v>0.07500000000000001</v>
      </c>
      <c r="L21" s="152">
        <f>ROUND(IF(J21=0,0,K21/(J21+0.00001)),2)</f>
        <v>0.04</v>
      </c>
      <c r="M21" s="16"/>
      <c r="N21" s="16"/>
      <c r="O21" s="16"/>
      <c r="S21" s="16"/>
      <c r="T21" s="16"/>
    </row>
    <row r="22" spans="1:20" s="6" customFormat="1" ht="16.5" customHeight="1">
      <c r="A22" s="25"/>
      <c r="B22" s="11" t="s">
        <v>10</v>
      </c>
      <c r="C22" s="65">
        <v>0.03</v>
      </c>
      <c r="D22" s="30" t="s">
        <v>31</v>
      </c>
      <c r="E22" s="18">
        <v>0.03</v>
      </c>
      <c r="F22" s="14">
        <v>0</v>
      </c>
      <c r="G22" s="14">
        <v>0</v>
      </c>
      <c r="H22" s="14">
        <v>1</v>
      </c>
      <c r="I22" s="14">
        <v>1</v>
      </c>
      <c r="J22" s="52">
        <f>SUM(F22:I22)</f>
        <v>2</v>
      </c>
      <c r="K22" s="134"/>
      <c r="L22" s="137"/>
      <c r="M22" s="7"/>
      <c r="N22" s="7"/>
      <c r="O22" s="7"/>
      <c r="S22" s="7"/>
      <c r="T22" s="7"/>
    </row>
    <row r="23" spans="1:20" s="6" customFormat="1" ht="16.5" customHeight="1">
      <c r="A23" s="25"/>
      <c r="B23" s="11" t="s">
        <v>11</v>
      </c>
      <c r="C23" s="65">
        <v>0.03</v>
      </c>
      <c r="D23" s="30" t="s">
        <v>31</v>
      </c>
      <c r="E23" s="18">
        <v>0.03</v>
      </c>
      <c r="F23" s="14">
        <v>0</v>
      </c>
      <c r="G23" s="14">
        <v>0</v>
      </c>
      <c r="H23" s="14">
        <v>1</v>
      </c>
      <c r="I23" s="14">
        <v>1</v>
      </c>
      <c r="J23" s="52">
        <f>SUM(F23:I23)</f>
        <v>2</v>
      </c>
      <c r="K23" s="134"/>
      <c r="L23" s="137"/>
      <c r="M23" s="7"/>
      <c r="N23" s="7"/>
      <c r="O23" s="7"/>
      <c r="S23" s="7"/>
      <c r="T23" s="7"/>
    </row>
    <row r="24" spans="1:20" s="6" customFormat="1" ht="16.5" customHeight="1">
      <c r="A24" s="25"/>
      <c r="B24" s="11" t="s">
        <v>9</v>
      </c>
      <c r="C24" s="65">
        <v>0.02</v>
      </c>
      <c r="D24" s="30" t="s">
        <v>31</v>
      </c>
      <c r="E24" s="18">
        <v>0.02</v>
      </c>
      <c r="F24" s="14">
        <v>0</v>
      </c>
      <c r="G24" s="14">
        <v>0</v>
      </c>
      <c r="H24" s="14">
        <v>1</v>
      </c>
      <c r="I24" s="14">
        <v>1</v>
      </c>
      <c r="J24" s="52">
        <f>SUM(F24:I24)</f>
        <v>2</v>
      </c>
      <c r="K24" s="134"/>
      <c r="L24" s="137"/>
      <c r="M24" s="13"/>
      <c r="N24" s="13"/>
      <c r="O24" s="13"/>
      <c r="S24" s="7"/>
      <c r="T24" s="7"/>
    </row>
    <row r="25" spans="1:20" s="6" customFormat="1" ht="16.5" customHeight="1" thickBot="1">
      <c r="A25" s="41"/>
      <c r="B25" s="42" t="s">
        <v>12</v>
      </c>
      <c r="C25" s="67">
        <v>0.02</v>
      </c>
      <c r="D25" s="43" t="s">
        <v>31</v>
      </c>
      <c r="E25" s="44">
        <v>0.02</v>
      </c>
      <c r="F25" s="45">
        <v>0</v>
      </c>
      <c r="G25" s="45">
        <v>0</v>
      </c>
      <c r="H25" s="45">
        <v>1</v>
      </c>
      <c r="I25" s="45">
        <v>1</v>
      </c>
      <c r="J25" s="52">
        <f>SUM(F25:I25)</f>
        <v>2</v>
      </c>
      <c r="K25" s="148"/>
      <c r="L25" s="137"/>
      <c r="M25" s="7"/>
      <c r="N25" s="7"/>
      <c r="O25" s="7"/>
      <c r="S25" s="7"/>
      <c r="T25" s="7"/>
    </row>
    <row r="26" spans="1:20" s="6" customFormat="1" ht="177" customHeight="1">
      <c r="A26" s="156" t="s">
        <v>118</v>
      </c>
      <c r="B26" s="157"/>
      <c r="C26" s="157"/>
      <c r="D26" s="157"/>
      <c r="E26" s="157"/>
      <c r="F26" s="158"/>
      <c r="G26" s="158"/>
      <c r="H26" s="158"/>
      <c r="I26" s="158"/>
      <c r="J26" s="61"/>
      <c r="K26" s="62"/>
      <c r="L26" s="102">
        <f>L7+L14+L17+L21</f>
        <v>0.38</v>
      </c>
      <c r="M26" s="7"/>
      <c r="N26" s="7"/>
      <c r="O26" s="7"/>
      <c r="P26" s="7"/>
      <c r="Q26" s="7"/>
      <c r="R26" s="7"/>
      <c r="S26" s="7"/>
      <c r="T26" s="7"/>
    </row>
    <row r="27" spans="1:12" ht="12.75">
      <c r="A27" s="56"/>
      <c r="B27" s="46"/>
      <c r="C27" s="46"/>
      <c r="D27" s="46"/>
      <c r="E27" s="46"/>
      <c r="F27" s="46"/>
      <c r="G27" s="46"/>
      <c r="H27" s="46"/>
      <c r="I27" s="46"/>
      <c r="J27" s="46"/>
      <c r="K27" s="46"/>
      <c r="L27" s="57"/>
    </row>
    <row r="28" spans="1:12" ht="12.75">
      <c r="A28" s="153" t="s">
        <v>24</v>
      </c>
      <c r="B28" s="154"/>
      <c r="C28" s="154"/>
      <c r="D28" s="154"/>
      <c r="E28" s="154"/>
      <c r="F28" s="154"/>
      <c r="G28" s="154"/>
      <c r="H28" s="154"/>
      <c r="I28" s="154"/>
      <c r="J28" s="154"/>
      <c r="K28" s="154"/>
      <c r="L28" s="155"/>
    </row>
    <row r="29" spans="1:12" ht="13.5" thickBot="1">
      <c r="A29" s="58"/>
      <c r="B29" s="59"/>
      <c r="C29" s="59"/>
      <c r="D29" s="59"/>
      <c r="E29" s="59"/>
      <c r="F29" s="59"/>
      <c r="G29" s="59"/>
      <c r="H29" s="59"/>
      <c r="I29" s="59"/>
      <c r="J29" s="59"/>
      <c r="K29" s="59"/>
      <c r="L29" s="60"/>
    </row>
    <row r="34" spans="7:10" ht="12.75">
      <c r="G34" s="12"/>
      <c r="H34" s="38"/>
      <c r="I34" s="12"/>
      <c r="J34" s="12"/>
    </row>
    <row r="35" spans="6:10" ht="12.75">
      <c r="F35" s="39"/>
      <c r="G35" s="39"/>
      <c r="H35" s="39"/>
      <c r="I35" s="39"/>
      <c r="J35" s="39"/>
    </row>
    <row r="36" spans="6:10" ht="12.75">
      <c r="F36" s="39"/>
      <c r="G36" s="12"/>
      <c r="H36" s="38"/>
      <c r="I36" s="12"/>
      <c r="J36" s="12"/>
    </row>
    <row r="37" spans="6:10" ht="12.75">
      <c r="F37" s="39"/>
      <c r="G37" s="39"/>
      <c r="H37" s="39"/>
      <c r="I37" s="39"/>
      <c r="J37" s="39"/>
    </row>
    <row r="38" spans="6:9" ht="12.75">
      <c r="F38" s="40"/>
      <c r="G38" s="40"/>
      <c r="H38" s="40"/>
      <c r="I38" s="40"/>
    </row>
  </sheetData>
  <sheetProtection/>
  <mergeCells count="29">
    <mergeCell ref="K5:K6"/>
    <mergeCell ref="A2:L2"/>
    <mergeCell ref="A1:L1"/>
    <mergeCell ref="A3:E4"/>
    <mergeCell ref="F3:I3"/>
    <mergeCell ref="J3:L4"/>
    <mergeCell ref="L5:L6"/>
    <mergeCell ref="A7:B7"/>
    <mergeCell ref="K7:K13"/>
    <mergeCell ref="L7:L13"/>
    <mergeCell ref="A5:B6"/>
    <mergeCell ref="C5:E5"/>
    <mergeCell ref="F5:F6"/>
    <mergeCell ref="G5:G6"/>
    <mergeCell ref="H5:H6"/>
    <mergeCell ref="I5:I6"/>
    <mergeCell ref="J5:J6"/>
    <mergeCell ref="A14:B14"/>
    <mergeCell ref="K14:K16"/>
    <mergeCell ref="L14:L16"/>
    <mergeCell ref="A17:B17"/>
    <mergeCell ref="K17:K20"/>
    <mergeCell ref="L17:L20"/>
    <mergeCell ref="A21:B21"/>
    <mergeCell ref="K21:K25"/>
    <mergeCell ref="L21:L25"/>
    <mergeCell ref="A26:E26"/>
    <mergeCell ref="F26:I26"/>
    <mergeCell ref="A28:L28"/>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MITRE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Assessment Form</dc:title>
  <dc:subject/>
  <dc:creator>Linda Koppier</dc:creator>
  <cp:keywords/>
  <dc:description>©2010 The MITRE Corporation. All rights reserved.
Approved for Public Release: 10-3359. Distribution Unlimited.
The U.S. Department of Homeland Security (DHS) sponsored the production of this material under Contract No. HSHQDC-09-D-00001 with The MITRE Corporation.</dc:description>
  <cp:lastModifiedBy>Linda G. Koppier</cp:lastModifiedBy>
  <cp:lastPrinted>2010-09-27T20:19:51Z</cp:lastPrinted>
  <dcterms:created xsi:type="dcterms:W3CDTF">2009-01-22T13:24:35Z</dcterms:created>
  <dcterms:modified xsi:type="dcterms:W3CDTF">2010-09-27T20:21:01Z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