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930" windowWidth="20595" windowHeight="9225"/>
  </bookViews>
  <sheets>
    <sheet name="Summary" sheetId="5" r:id="rId1"/>
    <sheet name="2014" sheetId="4" r:id="rId2"/>
    <sheet name="2015" sheetId="6" r:id="rId3"/>
    <sheet name="2016" sheetId="7" r:id="rId4"/>
  </sheets>
  <definedNames>
    <definedName name="_xlnm.Print_Area" localSheetId="1">'2014'!$1:$124</definedName>
    <definedName name="_xlnm.Print_Area" localSheetId="2">'2015'!$1:$124</definedName>
    <definedName name="_xlnm.Print_Area" localSheetId="3">'2016'!$1:$124</definedName>
    <definedName name="_xlnm.Print_Area" localSheetId="0">Summary!$B:$I</definedName>
    <definedName name="_xlnm.Print_Titles" localSheetId="1">'2014'!$1:$6</definedName>
    <definedName name="_xlnm.Print_Titles" localSheetId="2">'2015'!$1:$6</definedName>
    <definedName name="_xlnm.Print_Titles" localSheetId="3">'2016'!$1:$6</definedName>
  </definedNames>
  <calcPr calcId="125725"/>
</workbook>
</file>

<file path=xl/calcChain.xml><?xml version="1.0" encoding="utf-8"?>
<calcChain xmlns="http://schemas.openxmlformats.org/spreadsheetml/2006/main">
  <c r="I16" i="5"/>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V12"/>
  <c r="H14" s="1"/>
  <c r="E14" l="1"/>
  <c r="F14"/>
  <c r="B5" i="7"/>
  <c r="OB123" l="1"/>
  <c r="OB105"/>
  <c r="OB119"/>
  <c r="OB111"/>
  <c r="OB103"/>
  <c r="OB117"/>
  <c r="OB109"/>
  <c r="OB115"/>
  <c r="OB107"/>
  <c r="OB121"/>
  <c r="OB113"/>
  <c r="OB101"/>
  <c r="OB97"/>
  <c r="OB95"/>
  <c r="OB93"/>
  <c r="OB99"/>
  <c r="OB91"/>
  <c r="OB89"/>
  <c r="OB85"/>
  <c r="OB77"/>
  <c r="OB83"/>
  <c r="OB75"/>
  <c r="OB81"/>
  <c r="OB73"/>
  <c r="OB87"/>
  <c r="OB79"/>
  <c r="OB71"/>
  <c r="OB57"/>
  <c r="OB69"/>
  <c r="OB65"/>
  <c r="OB63"/>
  <c r="OB61"/>
  <c r="OB67"/>
  <c r="OB59"/>
  <c r="OB55"/>
  <c r="OB53"/>
  <c r="OB51"/>
  <c r="OB49"/>
  <c r="OB47"/>
  <c r="OB39"/>
  <c r="OB45"/>
  <c r="OB37"/>
  <c r="OB43"/>
  <c r="OB35"/>
  <c r="OB41"/>
  <c r="OB31"/>
  <c r="OB33"/>
  <c r="OB27"/>
  <c r="OB29"/>
  <c r="OB23"/>
  <c r="OB25"/>
  <c r="OB19"/>
  <c r="OB21"/>
  <c r="OB15"/>
  <c r="OB17"/>
  <c r="OB9"/>
  <c r="OB13"/>
  <c r="OB11"/>
  <c r="OB7"/>
  <c r="MS123"/>
  <c r="MS121"/>
  <c r="MS119"/>
  <c r="MS117"/>
  <c r="MS113"/>
  <c r="MS115"/>
  <c r="MS111"/>
  <c r="MS107"/>
  <c r="MS105"/>
  <c r="MS109"/>
  <c r="MS99"/>
  <c r="MS103"/>
  <c r="MS101"/>
  <c r="MS97"/>
  <c r="MS89"/>
  <c r="MS73"/>
  <c r="MS79"/>
  <c r="MS93"/>
  <c r="MS85"/>
  <c r="MS77"/>
  <c r="MS69"/>
  <c r="MS91"/>
  <c r="MS83"/>
  <c r="MS75"/>
  <c r="MS67"/>
  <c r="MS81"/>
  <c r="MS65"/>
  <c r="MS95"/>
  <c r="MS87"/>
  <c r="MS71"/>
  <c r="MS63"/>
  <c r="MS61"/>
  <c r="MS59"/>
  <c r="MS57"/>
  <c r="MS51"/>
  <c r="MS49"/>
  <c r="MS55"/>
  <c r="MS47"/>
  <c r="MS53"/>
  <c r="MS37"/>
  <c r="MS41"/>
  <c r="MS39"/>
  <c r="MS45"/>
  <c r="MS43"/>
  <c r="MS35"/>
  <c r="MS31"/>
  <c r="MS33"/>
  <c r="MS29"/>
  <c r="MS27"/>
  <c r="MS23"/>
  <c r="MS25"/>
  <c r="MS15"/>
  <c r="MS19"/>
  <c r="MS17"/>
  <c r="MS21"/>
  <c r="MS9"/>
  <c r="MS13"/>
  <c r="MS11"/>
  <c r="MS7"/>
  <c r="LI123"/>
  <c r="LI121"/>
  <c r="LI117"/>
  <c r="LI119"/>
  <c r="LI115"/>
  <c r="LI113"/>
  <c r="LI111"/>
  <c r="LI109"/>
  <c r="LI101"/>
  <c r="LI93"/>
  <c r="LI85"/>
  <c r="LI77"/>
  <c r="LI107"/>
  <c r="LI99"/>
  <c r="LI91"/>
  <c r="LI83"/>
  <c r="LI103"/>
  <c r="LI95"/>
  <c r="LI87"/>
  <c r="LI79"/>
  <c r="LI105"/>
  <c r="LI97"/>
  <c r="LI89"/>
  <c r="LI81"/>
  <c r="LI75"/>
  <c r="LI67"/>
  <c r="LI59"/>
  <c r="LI51"/>
  <c r="LI43"/>
  <c r="LI73"/>
  <c r="LI65"/>
  <c r="LI57"/>
  <c r="LI49"/>
  <c r="LI41"/>
  <c r="LI71"/>
  <c r="LI63"/>
  <c r="LI55"/>
  <c r="LI47"/>
  <c r="LI69"/>
  <c r="LI61"/>
  <c r="LI53"/>
  <c r="LI45"/>
  <c r="LI33"/>
  <c r="LI39"/>
  <c r="LI37"/>
  <c r="LI35"/>
  <c r="LI29"/>
  <c r="LI31"/>
  <c r="LI27"/>
  <c r="LI25"/>
  <c r="LI23"/>
  <c r="LI21"/>
  <c r="LI17"/>
  <c r="LI19"/>
  <c r="LI13"/>
  <c r="LI15"/>
  <c r="LI9"/>
  <c r="LI11"/>
  <c r="LI7"/>
  <c r="JZ123"/>
  <c r="JZ115"/>
  <c r="JZ107"/>
  <c r="JZ99"/>
  <c r="JZ91"/>
  <c r="JZ121"/>
  <c r="JZ113"/>
  <c r="JZ105"/>
  <c r="JZ97"/>
  <c r="JZ119"/>
  <c r="JZ111"/>
  <c r="JZ103"/>
  <c r="JZ95"/>
  <c r="JZ117"/>
  <c r="JZ109"/>
  <c r="JZ101"/>
  <c r="JZ93"/>
  <c r="JZ89"/>
  <c r="JZ87"/>
  <c r="JZ85"/>
  <c r="JZ35"/>
  <c r="JZ83"/>
  <c r="JZ75"/>
  <c r="JZ67"/>
  <c r="JZ59"/>
  <c r="JZ51"/>
  <c r="JZ43"/>
  <c r="JZ81"/>
  <c r="JZ73"/>
  <c r="JZ65"/>
  <c r="JZ57"/>
  <c r="JZ49"/>
  <c r="JZ41"/>
  <c r="JZ79"/>
  <c r="JZ71"/>
  <c r="JZ63"/>
  <c r="JZ55"/>
  <c r="JZ47"/>
  <c r="JZ39"/>
  <c r="JZ77"/>
  <c r="JZ69"/>
  <c r="JZ61"/>
  <c r="JZ53"/>
  <c r="JZ45"/>
  <c r="JZ37"/>
  <c r="JZ33"/>
  <c r="JZ31"/>
  <c r="JZ25"/>
  <c r="JZ29"/>
  <c r="JZ27"/>
  <c r="JZ23"/>
  <c r="JZ19"/>
  <c r="JZ17"/>
  <c r="JZ21"/>
  <c r="JZ13"/>
  <c r="JZ15"/>
  <c r="JZ9"/>
  <c r="JZ11"/>
  <c r="JZ7"/>
  <c r="IP123"/>
  <c r="IP115"/>
  <c r="IP107"/>
  <c r="IP99"/>
  <c r="IP91"/>
  <c r="IP83"/>
  <c r="IP101"/>
  <c r="IP85"/>
  <c r="IP121"/>
  <c r="IP113"/>
  <c r="IP105"/>
  <c r="IP97"/>
  <c r="IP89"/>
  <c r="IP81"/>
  <c r="IP119"/>
  <c r="IP111"/>
  <c r="IP103"/>
  <c r="IP95"/>
  <c r="IP87"/>
  <c r="IP117"/>
  <c r="IP109"/>
  <c r="IP93"/>
  <c r="IP79"/>
  <c r="IP71"/>
  <c r="IP63"/>
  <c r="IP55"/>
  <c r="IP47"/>
  <c r="IP39"/>
  <c r="IP31"/>
  <c r="IP77"/>
  <c r="IP69"/>
  <c r="IP61"/>
  <c r="IP53"/>
  <c r="IP45"/>
  <c r="IP37"/>
  <c r="IP29"/>
  <c r="IP75"/>
  <c r="IP67"/>
  <c r="IP59"/>
  <c r="IP51"/>
  <c r="IP43"/>
  <c r="IP35"/>
  <c r="IP73"/>
  <c r="IP65"/>
  <c r="IP57"/>
  <c r="IP49"/>
  <c r="IP41"/>
  <c r="IP33"/>
  <c r="IP25"/>
  <c r="IP27"/>
  <c r="IP21"/>
  <c r="IP23"/>
  <c r="IP17"/>
  <c r="IP19"/>
  <c r="IP13"/>
  <c r="IP15"/>
  <c r="IP9"/>
  <c r="IP11"/>
  <c r="IP7"/>
  <c r="HF123"/>
  <c r="HF115"/>
  <c r="HF107"/>
  <c r="HF99"/>
  <c r="HF91"/>
  <c r="HF83"/>
  <c r="HF75"/>
  <c r="HF67"/>
  <c r="HF59"/>
  <c r="HF51"/>
  <c r="HF43"/>
  <c r="HF35"/>
  <c r="HF27"/>
  <c r="HF121"/>
  <c r="HF113"/>
  <c r="HF105"/>
  <c r="HF97"/>
  <c r="HF89"/>
  <c r="HF81"/>
  <c r="HF73"/>
  <c r="HF65"/>
  <c r="HF57"/>
  <c r="HF49"/>
  <c r="HF41"/>
  <c r="HF33"/>
  <c r="HF25"/>
  <c r="HF119"/>
  <c r="HF111"/>
  <c r="HF103"/>
  <c r="HF95"/>
  <c r="HF87"/>
  <c r="HF79"/>
  <c r="HF71"/>
  <c r="HF63"/>
  <c r="HF55"/>
  <c r="HF47"/>
  <c r="HF39"/>
  <c r="HF31"/>
  <c r="HF117"/>
  <c r="HF109"/>
  <c r="HF101"/>
  <c r="HF93"/>
  <c r="HF85"/>
  <c r="HF77"/>
  <c r="HF69"/>
  <c r="HF61"/>
  <c r="HF53"/>
  <c r="HF45"/>
  <c r="HF37"/>
  <c r="HF29"/>
  <c r="HF9"/>
  <c r="HF23"/>
  <c r="HF19"/>
  <c r="HF11"/>
  <c r="HF17"/>
  <c r="HF15"/>
  <c r="HF21"/>
  <c r="HF13"/>
  <c r="HF7"/>
  <c r="FW37"/>
  <c r="FW123"/>
  <c r="FW115"/>
  <c r="FW107"/>
  <c r="FW99"/>
  <c r="FW91"/>
  <c r="FW83"/>
  <c r="FW75"/>
  <c r="FW67"/>
  <c r="FW59"/>
  <c r="FW51"/>
  <c r="FW43"/>
  <c r="FW121"/>
  <c r="FW113"/>
  <c r="FW105"/>
  <c r="FW97"/>
  <c r="FW89"/>
  <c r="FW81"/>
  <c r="FW73"/>
  <c r="FW65"/>
  <c r="FW57"/>
  <c r="FW49"/>
  <c r="FW41"/>
  <c r="FW119"/>
  <c r="FW111"/>
  <c r="FW103"/>
  <c r="FW95"/>
  <c r="FW87"/>
  <c r="FW79"/>
  <c r="FW71"/>
  <c r="FW63"/>
  <c r="FW55"/>
  <c r="FW47"/>
  <c r="FW39"/>
  <c r="FW117"/>
  <c r="FW109"/>
  <c r="FW101"/>
  <c r="FW93"/>
  <c r="FW85"/>
  <c r="FW77"/>
  <c r="FW69"/>
  <c r="FW61"/>
  <c r="FW53"/>
  <c r="FW45"/>
  <c r="FW35"/>
  <c r="FW33"/>
  <c r="FW31"/>
  <c r="FW27"/>
  <c r="FW19"/>
  <c r="FW25"/>
  <c r="FW17"/>
  <c r="FW23"/>
  <c r="FW29"/>
  <c r="FW21"/>
  <c r="FW13"/>
  <c r="FW15"/>
  <c r="FW9"/>
  <c r="FW11"/>
  <c r="FW7"/>
  <c r="EM25"/>
  <c r="EM123"/>
  <c r="EM115"/>
  <c r="EM107"/>
  <c r="EM99"/>
  <c r="EM91"/>
  <c r="EM83"/>
  <c r="EM75"/>
  <c r="EM67"/>
  <c r="EM59"/>
  <c r="EM51"/>
  <c r="EM43"/>
  <c r="EM35"/>
  <c r="EM27"/>
  <c r="EM121"/>
  <c r="EM113"/>
  <c r="EM105"/>
  <c r="EM97"/>
  <c r="EM89"/>
  <c r="EM81"/>
  <c r="EM73"/>
  <c r="EM65"/>
  <c r="EM57"/>
  <c r="EM49"/>
  <c r="EM41"/>
  <c r="EM33"/>
  <c r="EM119"/>
  <c r="EM111"/>
  <c r="EM103"/>
  <c r="EM95"/>
  <c r="EM87"/>
  <c r="EM79"/>
  <c r="EM71"/>
  <c r="EM63"/>
  <c r="EM55"/>
  <c r="EM47"/>
  <c r="EM39"/>
  <c r="EM31"/>
  <c r="EM117"/>
  <c r="EM109"/>
  <c r="EM93"/>
  <c r="EM85"/>
  <c r="EM77"/>
  <c r="EM61"/>
  <c r="EM45"/>
  <c r="EM101"/>
  <c r="EM69"/>
  <c r="EM53"/>
  <c r="EM37"/>
  <c r="EM29"/>
  <c r="EM23"/>
  <c r="EM19"/>
  <c r="EM17"/>
  <c r="EM21"/>
  <c r="EM15"/>
  <c r="EM11"/>
  <c r="EM9"/>
  <c r="EM7"/>
  <c r="EM13"/>
  <c r="DD123"/>
  <c r="DD115"/>
  <c r="DD107"/>
  <c r="DD99"/>
  <c r="DD91"/>
  <c r="DD83"/>
  <c r="DD75"/>
  <c r="DD67"/>
  <c r="DD59"/>
  <c r="DD121"/>
  <c r="DD113"/>
  <c r="DD105"/>
  <c r="DD73"/>
  <c r="DD119"/>
  <c r="DD111"/>
  <c r="DD95"/>
  <c r="DD79"/>
  <c r="DD117"/>
  <c r="DD101"/>
  <c r="DD85"/>
  <c r="DD69"/>
  <c r="DD61"/>
  <c r="DD97"/>
  <c r="DD89"/>
  <c r="DD81"/>
  <c r="DD65"/>
  <c r="DD103"/>
  <c r="DD87"/>
  <c r="DD71"/>
  <c r="DD63"/>
  <c r="DD109"/>
  <c r="DD93"/>
  <c r="DD77"/>
  <c r="DD57"/>
  <c r="DD49"/>
  <c r="DD41"/>
  <c r="DD55"/>
  <c r="DD47"/>
  <c r="DD39"/>
  <c r="DD53"/>
  <c r="DD45"/>
  <c r="DD37"/>
  <c r="DD51"/>
  <c r="DD43"/>
  <c r="DD31"/>
  <c r="DD35"/>
  <c r="DD33"/>
  <c r="DD25"/>
  <c r="DD29"/>
  <c r="DD27"/>
  <c r="DD19"/>
  <c r="DD23"/>
  <c r="DD21"/>
  <c r="DD17"/>
  <c r="DD15"/>
  <c r="DD9"/>
  <c r="DD13"/>
  <c r="DD11"/>
  <c r="DD7"/>
  <c r="BT123"/>
  <c r="BT115"/>
  <c r="BT107"/>
  <c r="BT99"/>
  <c r="BT91"/>
  <c r="BT83"/>
  <c r="BT75"/>
  <c r="BT67"/>
  <c r="BT59"/>
  <c r="BT51"/>
  <c r="BT43"/>
  <c r="BT35"/>
  <c r="BT121"/>
  <c r="BT113"/>
  <c r="BT105"/>
  <c r="BT97"/>
  <c r="BT89"/>
  <c r="BT81"/>
  <c r="BT73"/>
  <c r="BT65"/>
  <c r="BT57"/>
  <c r="BT49"/>
  <c r="BT41"/>
  <c r="BT33"/>
  <c r="BT119"/>
  <c r="BT111"/>
  <c r="BT103"/>
  <c r="BT95"/>
  <c r="BT87"/>
  <c r="BT79"/>
  <c r="BT71"/>
  <c r="BT63"/>
  <c r="BT55"/>
  <c r="BT47"/>
  <c r="BT39"/>
  <c r="BT117"/>
  <c r="BT109"/>
  <c r="BT101"/>
  <c r="BT93"/>
  <c r="BT85"/>
  <c r="BT77"/>
  <c r="BT69"/>
  <c r="BT61"/>
  <c r="BT53"/>
  <c r="BT45"/>
  <c r="BT37"/>
  <c r="BT25"/>
  <c r="BT29"/>
  <c r="BT27"/>
  <c r="BT31"/>
  <c r="BT21"/>
  <c r="BT23"/>
  <c r="BT19"/>
  <c r="BT15"/>
  <c r="BT13"/>
  <c r="BT17"/>
  <c r="BT9"/>
  <c r="BT11"/>
  <c r="BT7"/>
  <c r="AL123"/>
  <c r="AL115"/>
  <c r="AL107"/>
  <c r="AL99"/>
  <c r="AL121"/>
  <c r="AL119"/>
  <c r="AL111"/>
  <c r="AL103"/>
  <c r="AL95"/>
  <c r="AL117"/>
  <c r="AL109"/>
  <c r="AL101"/>
  <c r="AL93"/>
  <c r="AL113"/>
  <c r="AL105"/>
  <c r="AL97"/>
  <c r="AL91"/>
  <c r="AL83"/>
  <c r="AL75"/>
  <c r="AL67"/>
  <c r="AL87"/>
  <c r="AL71"/>
  <c r="AL77"/>
  <c r="AL69"/>
  <c r="AL89"/>
  <c r="AL81"/>
  <c r="AL73"/>
  <c r="AL65"/>
  <c r="AL79"/>
  <c r="AL63"/>
  <c r="AL85"/>
  <c r="AL61"/>
  <c r="AL53"/>
  <c r="AL45"/>
  <c r="AL43"/>
  <c r="AL57"/>
  <c r="AL49"/>
  <c r="AL41"/>
  <c r="AL33"/>
  <c r="AL55"/>
  <c r="AL47"/>
  <c r="AL39"/>
  <c r="AL37"/>
  <c r="AL59"/>
  <c r="AL51"/>
  <c r="AL35"/>
  <c r="AL29"/>
  <c r="AL31"/>
  <c r="AL27"/>
  <c r="AL25"/>
  <c r="AL23"/>
  <c r="AL21"/>
  <c r="AL19"/>
  <c r="AL17"/>
  <c r="AL15"/>
  <c r="AL13"/>
  <c r="AL9"/>
  <c r="AL11"/>
  <c r="AL7"/>
  <c r="B123"/>
  <c r="B121"/>
  <c r="B117"/>
  <c r="B119"/>
  <c r="B115"/>
  <c r="B113"/>
  <c r="B107"/>
  <c r="B111"/>
  <c r="B109"/>
  <c r="B105"/>
  <c r="B103"/>
  <c r="B99"/>
  <c r="B101"/>
  <c r="B97"/>
  <c r="B95"/>
  <c r="B91"/>
  <c r="B93"/>
  <c r="B89"/>
  <c r="B85"/>
  <c r="B77"/>
  <c r="B83"/>
  <c r="B75"/>
  <c r="B81"/>
  <c r="B87"/>
  <c r="B79"/>
  <c r="B73"/>
  <c r="B69"/>
  <c r="B67"/>
  <c r="B71"/>
  <c r="B65"/>
  <c r="B63"/>
  <c r="B59"/>
  <c r="B61"/>
  <c r="B55"/>
  <c r="B57"/>
  <c r="B51"/>
  <c r="B53"/>
  <c r="B47"/>
  <c r="B49"/>
  <c r="B39"/>
  <c r="B41"/>
  <c r="B45"/>
  <c r="B43"/>
  <c r="B33"/>
  <c r="B37"/>
  <c r="B35"/>
  <c r="B29"/>
  <c r="B31"/>
  <c r="B27"/>
  <c r="B25"/>
  <c r="B19"/>
  <c r="B23"/>
  <c r="B21"/>
  <c r="B13"/>
  <c r="B17"/>
  <c r="B15"/>
  <c r="B9"/>
  <c r="B11"/>
  <c r="B7"/>
  <c r="B5" i="4"/>
  <c r="JZ49" s="1"/>
  <c r="B5" i="6"/>
  <c r="T12" i="5"/>
  <c r="N12"/>
  <c r="O12"/>
  <c r="P12"/>
  <c r="Q12"/>
  <c r="R12"/>
  <c r="S12"/>
  <c r="OA123" i="6" l="1"/>
  <c r="OA115"/>
  <c r="OA107"/>
  <c r="OA99"/>
  <c r="OA91"/>
  <c r="OA83"/>
  <c r="OA75"/>
  <c r="OA67"/>
  <c r="OA59"/>
  <c r="OA51"/>
  <c r="OA43"/>
  <c r="OA35"/>
  <c r="OA121"/>
  <c r="OA113"/>
  <c r="OA105"/>
  <c r="OA89"/>
  <c r="OA57"/>
  <c r="OA41"/>
  <c r="OA33"/>
  <c r="OA119"/>
  <c r="OA103"/>
  <c r="OA87"/>
  <c r="OA79"/>
  <c r="OA63"/>
  <c r="OA47"/>
  <c r="OA31"/>
  <c r="OA101"/>
  <c r="OA85"/>
  <c r="OA69"/>
  <c r="OA53"/>
  <c r="OA37"/>
  <c r="OA97"/>
  <c r="OA81"/>
  <c r="OA73"/>
  <c r="OA65"/>
  <c r="OA49"/>
  <c r="OA111"/>
  <c r="OA95"/>
  <c r="OA71"/>
  <c r="OA55"/>
  <c r="OA39"/>
  <c r="OA117"/>
  <c r="OA109"/>
  <c r="OA93"/>
  <c r="OA77"/>
  <c r="OA61"/>
  <c r="OA45"/>
  <c r="OA23"/>
  <c r="OA25"/>
  <c r="OA29"/>
  <c r="OA27"/>
  <c r="OA9"/>
  <c r="OA13"/>
  <c r="OA17"/>
  <c r="OA15"/>
  <c r="OA21"/>
  <c r="OA19"/>
  <c r="OA11"/>
  <c r="OA7"/>
  <c r="MR123"/>
  <c r="MR115"/>
  <c r="MR107"/>
  <c r="MR99"/>
  <c r="MR91"/>
  <c r="MR83"/>
  <c r="MR75"/>
  <c r="MR67"/>
  <c r="MR59"/>
  <c r="MR51"/>
  <c r="MR43"/>
  <c r="MR121"/>
  <c r="MR113"/>
  <c r="MR105"/>
  <c r="MR97"/>
  <c r="MR89"/>
  <c r="MR81"/>
  <c r="MR73"/>
  <c r="MR65"/>
  <c r="MR57"/>
  <c r="MR49"/>
  <c r="MR41"/>
  <c r="MR119"/>
  <c r="MR111"/>
  <c r="MR103"/>
  <c r="MR95"/>
  <c r="MR87"/>
  <c r="MR79"/>
  <c r="MR71"/>
  <c r="MR63"/>
  <c r="MR55"/>
  <c r="MR47"/>
  <c r="MR117"/>
  <c r="MR109"/>
  <c r="MR101"/>
  <c r="MR93"/>
  <c r="MR85"/>
  <c r="MR77"/>
  <c r="MR69"/>
  <c r="MR61"/>
  <c r="MR53"/>
  <c r="MR45"/>
  <c r="MR39"/>
  <c r="MR37"/>
  <c r="MR35"/>
  <c r="MR33"/>
  <c r="MR31"/>
  <c r="MR27"/>
  <c r="MR25"/>
  <c r="MR29"/>
  <c r="MR23"/>
  <c r="MR21"/>
  <c r="MR15"/>
  <c r="MR19"/>
  <c r="MR17"/>
  <c r="MR9"/>
  <c r="MR13"/>
  <c r="MR11"/>
  <c r="MR7"/>
  <c r="LH41"/>
  <c r="LH123"/>
  <c r="LH115"/>
  <c r="LH107"/>
  <c r="LH99"/>
  <c r="LH91"/>
  <c r="LH83"/>
  <c r="LH75"/>
  <c r="LH67"/>
  <c r="LH59"/>
  <c r="LH51"/>
  <c r="LH43"/>
  <c r="LH119"/>
  <c r="LH95"/>
  <c r="LH79"/>
  <c r="LH55"/>
  <c r="LH109"/>
  <c r="LH93"/>
  <c r="LH77"/>
  <c r="LH61"/>
  <c r="LH45"/>
  <c r="LH121"/>
  <c r="LH113"/>
  <c r="LH105"/>
  <c r="LH97"/>
  <c r="LH89"/>
  <c r="LH81"/>
  <c r="LH73"/>
  <c r="LH65"/>
  <c r="LH57"/>
  <c r="LH49"/>
  <c r="LH111"/>
  <c r="LH103"/>
  <c r="LH87"/>
  <c r="LH71"/>
  <c r="LH63"/>
  <c r="LH47"/>
  <c r="LH117"/>
  <c r="LH101"/>
  <c r="LH85"/>
  <c r="LH69"/>
  <c r="LH53"/>
  <c r="LH27"/>
  <c r="LH39"/>
  <c r="LH31"/>
  <c r="LH37"/>
  <c r="LH29"/>
  <c r="LH35"/>
  <c r="LH33"/>
  <c r="LH21"/>
  <c r="LH13"/>
  <c r="LH19"/>
  <c r="LH25"/>
  <c r="LH17"/>
  <c r="LH23"/>
  <c r="LH15"/>
  <c r="LH9"/>
  <c r="LH11"/>
  <c r="LH7"/>
  <c r="JY25"/>
  <c r="JY123"/>
  <c r="JY115"/>
  <c r="JY107"/>
  <c r="JY99"/>
  <c r="JY91"/>
  <c r="JY83"/>
  <c r="JY75"/>
  <c r="JY67"/>
  <c r="JY59"/>
  <c r="JY51"/>
  <c r="JY43"/>
  <c r="JY35"/>
  <c r="JY27"/>
  <c r="JY121"/>
  <c r="JY113"/>
  <c r="JY105"/>
  <c r="JY97"/>
  <c r="JY89"/>
  <c r="JY81"/>
  <c r="JY73"/>
  <c r="JY65"/>
  <c r="JY57"/>
  <c r="JY49"/>
  <c r="JY41"/>
  <c r="JY33"/>
  <c r="JY119"/>
  <c r="JY111"/>
  <c r="JY103"/>
  <c r="JY95"/>
  <c r="JY87"/>
  <c r="JY79"/>
  <c r="JY71"/>
  <c r="JY63"/>
  <c r="JY55"/>
  <c r="JY47"/>
  <c r="JY39"/>
  <c r="JY31"/>
  <c r="JY117"/>
  <c r="JY109"/>
  <c r="JY101"/>
  <c r="JY93"/>
  <c r="JY85"/>
  <c r="JY77"/>
  <c r="JY69"/>
  <c r="JY61"/>
  <c r="JY53"/>
  <c r="JY45"/>
  <c r="JY37"/>
  <c r="JY29"/>
  <c r="JY21"/>
  <c r="JY23"/>
  <c r="JY17"/>
  <c r="JY19"/>
  <c r="JY15"/>
  <c r="JY13"/>
  <c r="JY9"/>
  <c r="JY11"/>
  <c r="JY7"/>
  <c r="IO123"/>
  <c r="IO115"/>
  <c r="IO107"/>
  <c r="IO99"/>
  <c r="IO91"/>
  <c r="IO83"/>
  <c r="IO75"/>
  <c r="IO67"/>
  <c r="IO59"/>
  <c r="IO51"/>
  <c r="IO43"/>
  <c r="IO35"/>
  <c r="IO103"/>
  <c r="IO79"/>
  <c r="IO63"/>
  <c r="IO47"/>
  <c r="IO31"/>
  <c r="IO109"/>
  <c r="IO85"/>
  <c r="IO69"/>
  <c r="IO53"/>
  <c r="IO37"/>
  <c r="IO121"/>
  <c r="IO113"/>
  <c r="IO105"/>
  <c r="IO97"/>
  <c r="IO89"/>
  <c r="IO81"/>
  <c r="IO73"/>
  <c r="IO65"/>
  <c r="IO57"/>
  <c r="IO49"/>
  <c r="IO41"/>
  <c r="IO33"/>
  <c r="IO119"/>
  <c r="IO111"/>
  <c r="IO95"/>
  <c r="IO87"/>
  <c r="IO71"/>
  <c r="IO55"/>
  <c r="IO39"/>
  <c r="IO117"/>
  <c r="IO101"/>
  <c r="IO93"/>
  <c r="IO77"/>
  <c r="IO61"/>
  <c r="IO45"/>
  <c r="IO29"/>
  <c r="IO23"/>
  <c r="IO27"/>
  <c r="IO25"/>
  <c r="IO21"/>
  <c r="IO19"/>
  <c r="IO15"/>
  <c r="IO17"/>
  <c r="IO9"/>
  <c r="IO13"/>
  <c r="IO11"/>
  <c r="IO7"/>
  <c r="HE123"/>
  <c r="HE115"/>
  <c r="HE121"/>
  <c r="HE113"/>
  <c r="HE119"/>
  <c r="HE111"/>
  <c r="HE117"/>
  <c r="HE109"/>
  <c r="HE107"/>
  <c r="HE95"/>
  <c r="HE97"/>
  <c r="HE101"/>
  <c r="HE99"/>
  <c r="HE105"/>
  <c r="HE103"/>
  <c r="HE93"/>
  <c r="HE91"/>
  <c r="HE89"/>
  <c r="HE87"/>
  <c r="HE81"/>
  <c r="HE85"/>
  <c r="HE83"/>
  <c r="HE57"/>
  <c r="HE79"/>
  <c r="HE71"/>
  <c r="HE63"/>
  <c r="HE77"/>
  <c r="HE69"/>
  <c r="HE61"/>
  <c r="HE75"/>
  <c r="HE67"/>
  <c r="HE59"/>
  <c r="HE73"/>
  <c r="HE65"/>
  <c r="HE55"/>
  <c r="HE53"/>
  <c r="HE51"/>
  <c r="HE43"/>
  <c r="HE45"/>
  <c r="HE49"/>
  <c r="HE47"/>
  <c r="HE41"/>
  <c r="HE39"/>
  <c r="HE35"/>
  <c r="HE37"/>
  <c r="HE33"/>
  <c r="HE29"/>
  <c r="HE21"/>
  <c r="HE13"/>
  <c r="HE27"/>
  <c r="HE19"/>
  <c r="HE25"/>
  <c r="HE17"/>
  <c r="HE31"/>
  <c r="HE23"/>
  <c r="HE15"/>
  <c r="HE9"/>
  <c r="HE11"/>
  <c r="HE7"/>
  <c r="FV123"/>
  <c r="FV115"/>
  <c r="FV107"/>
  <c r="FV99"/>
  <c r="FV91"/>
  <c r="FV83"/>
  <c r="FV75"/>
  <c r="FV67"/>
  <c r="FV59"/>
  <c r="FV51"/>
  <c r="FV43"/>
  <c r="FV35"/>
  <c r="FV87"/>
  <c r="FV71"/>
  <c r="FV55"/>
  <c r="FV39"/>
  <c r="FV109"/>
  <c r="FV93"/>
  <c r="FV77"/>
  <c r="FV61"/>
  <c r="FV45"/>
  <c r="FV121"/>
  <c r="FV113"/>
  <c r="FV105"/>
  <c r="FV97"/>
  <c r="FV89"/>
  <c r="FV81"/>
  <c r="FV73"/>
  <c r="FV65"/>
  <c r="FV57"/>
  <c r="FV49"/>
  <c r="FV41"/>
  <c r="FV119"/>
  <c r="FV111"/>
  <c r="FV103"/>
  <c r="FV95"/>
  <c r="FV79"/>
  <c r="FV63"/>
  <c r="FV47"/>
  <c r="FV117"/>
  <c r="FV101"/>
  <c r="FV85"/>
  <c r="FV69"/>
  <c r="FV53"/>
  <c r="FV37"/>
  <c r="FV25"/>
  <c r="FV29"/>
  <c r="FV27"/>
  <c r="FV33"/>
  <c r="FV31"/>
  <c r="FV23"/>
  <c r="FV21"/>
  <c r="FV17"/>
  <c r="FV19"/>
  <c r="FV13"/>
  <c r="FV15"/>
  <c r="FV7"/>
  <c r="FV11"/>
  <c r="FV9"/>
  <c r="EL123"/>
  <c r="EL115"/>
  <c r="EL121"/>
  <c r="EL119"/>
  <c r="EL117"/>
  <c r="EL109"/>
  <c r="EL113"/>
  <c r="EL111"/>
  <c r="EL103"/>
  <c r="EL107"/>
  <c r="EL105"/>
  <c r="EL81"/>
  <c r="EL101"/>
  <c r="EL93"/>
  <c r="EL85"/>
  <c r="EL99"/>
  <c r="EL91"/>
  <c r="EL83"/>
  <c r="EL89"/>
  <c r="EL95"/>
  <c r="EL87"/>
  <c r="EL97"/>
  <c r="EL77"/>
  <c r="EL79"/>
  <c r="EL73"/>
  <c r="EL75"/>
  <c r="EL61"/>
  <c r="EL71"/>
  <c r="EL63"/>
  <c r="EL69"/>
  <c r="EL67"/>
  <c r="EL65"/>
  <c r="EL59"/>
  <c r="EL57"/>
  <c r="EL53"/>
  <c r="EL55"/>
  <c r="EL49"/>
  <c r="EL51"/>
  <c r="EL47"/>
  <c r="EL45"/>
  <c r="EL43"/>
  <c r="EL35"/>
  <c r="EL41"/>
  <c r="EL39"/>
  <c r="EL37"/>
  <c r="EL29"/>
  <c r="EL31"/>
  <c r="EL33"/>
  <c r="EL25"/>
  <c r="EL27"/>
  <c r="EL15"/>
  <c r="EL23"/>
  <c r="EL19"/>
  <c r="EL17"/>
  <c r="EL21"/>
  <c r="EL11"/>
  <c r="EL13"/>
  <c r="EL7"/>
  <c r="EL9"/>
  <c r="DC123"/>
  <c r="DC121"/>
  <c r="DC117"/>
  <c r="DC109"/>
  <c r="DC101"/>
  <c r="DC115"/>
  <c r="DC107"/>
  <c r="DC113"/>
  <c r="DC105"/>
  <c r="DC119"/>
  <c r="DC111"/>
  <c r="DC103"/>
  <c r="DC97"/>
  <c r="DC99"/>
  <c r="DC95"/>
  <c r="DC93"/>
  <c r="DC91"/>
  <c r="DC85"/>
  <c r="DC89"/>
  <c r="DC87"/>
  <c r="DC83"/>
  <c r="DC81"/>
  <c r="DC79"/>
  <c r="DC75"/>
  <c r="DC77"/>
  <c r="DC65"/>
  <c r="DC69"/>
  <c r="DC67"/>
  <c r="DC73"/>
  <c r="DC71"/>
  <c r="DC59"/>
  <c r="DC63"/>
  <c r="DC61"/>
  <c r="DC55"/>
  <c r="DC57"/>
  <c r="DC45"/>
  <c r="DC51"/>
  <c r="DC49"/>
  <c r="DC47"/>
  <c r="DC53"/>
  <c r="DC43"/>
  <c r="DC41"/>
  <c r="DC39"/>
  <c r="DC37"/>
  <c r="DC35"/>
  <c r="DC31"/>
  <c r="DC23"/>
  <c r="DC29"/>
  <c r="DC21"/>
  <c r="DC27"/>
  <c r="DC33"/>
  <c r="DC25"/>
  <c r="DC17"/>
  <c r="DC19"/>
  <c r="DC13"/>
  <c r="DC15"/>
  <c r="DC9"/>
  <c r="DC11"/>
  <c r="DC7"/>
  <c r="BS123"/>
  <c r="BS115"/>
  <c r="BS107"/>
  <c r="BS99"/>
  <c r="BS91"/>
  <c r="BS109"/>
  <c r="BS93"/>
  <c r="BS121"/>
  <c r="BS113"/>
  <c r="BS105"/>
  <c r="BS97"/>
  <c r="BS89"/>
  <c r="BS117"/>
  <c r="BS119"/>
  <c r="BS111"/>
  <c r="BS103"/>
  <c r="BS95"/>
  <c r="BS87"/>
  <c r="BS101"/>
  <c r="BS85"/>
  <c r="BS77"/>
  <c r="BS69"/>
  <c r="BS61"/>
  <c r="BS53"/>
  <c r="BS45"/>
  <c r="BS37"/>
  <c r="BS29"/>
  <c r="BS83"/>
  <c r="BS75"/>
  <c r="BS59"/>
  <c r="BS43"/>
  <c r="BS35"/>
  <c r="BS81"/>
  <c r="BS73"/>
  <c r="BS65"/>
  <c r="BS57"/>
  <c r="BS49"/>
  <c r="BS41"/>
  <c r="BS33"/>
  <c r="BS79"/>
  <c r="BS71"/>
  <c r="BS63"/>
  <c r="BS55"/>
  <c r="BS47"/>
  <c r="BS39"/>
  <c r="BS31"/>
  <c r="BS67"/>
  <c r="BS51"/>
  <c r="BS23"/>
  <c r="BS27"/>
  <c r="BS25"/>
  <c r="BS19"/>
  <c r="BS21"/>
  <c r="BS15"/>
  <c r="BS17"/>
  <c r="BS11"/>
  <c r="BS13"/>
  <c r="BS7"/>
  <c r="BS9"/>
  <c r="AL123"/>
  <c r="AL119"/>
  <c r="AL117"/>
  <c r="AL115"/>
  <c r="AL121"/>
  <c r="AL113"/>
  <c r="AL109"/>
  <c r="AL101"/>
  <c r="AL107"/>
  <c r="AL99"/>
  <c r="AL105"/>
  <c r="AL111"/>
  <c r="AL103"/>
  <c r="AL93"/>
  <c r="AL91"/>
  <c r="AL97"/>
  <c r="AL95"/>
  <c r="AL89"/>
  <c r="AL81"/>
  <c r="AL79"/>
  <c r="AL85"/>
  <c r="AL77"/>
  <c r="AL69"/>
  <c r="AL83"/>
  <c r="AL75"/>
  <c r="AL67"/>
  <c r="AL73"/>
  <c r="AL65"/>
  <c r="AL87"/>
  <c r="AL71"/>
  <c r="AL63"/>
  <c r="AL61"/>
  <c r="AL59"/>
  <c r="AL51"/>
  <c r="AL43"/>
  <c r="AL35"/>
  <c r="AL57"/>
  <c r="AL49"/>
  <c r="AL41"/>
  <c r="AL33"/>
  <c r="AL55"/>
  <c r="AL47"/>
  <c r="AL39"/>
  <c r="AL31"/>
  <c r="AL53"/>
  <c r="AL45"/>
  <c r="AL37"/>
  <c r="AL21"/>
  <c r="AL29"/>
  <c r="AL25"/>
  <c r="AL23"/>
  <c r="AL27"/>
  <c r="AL19"/>
  <c r="AL17"/>
  <c r="AL13"/>
  <c r="AL15"/>
  <c r="AL9"/>
  <c r="AL11"/>
  <c r="AL7"/>
  <c r="B13" i="4"/>
  <c r="FX29"/>
  <c r="AK123"/>
  <c r="B115"/>
  <c r="DD9"/>
  <c r="IQ47"/>
  <c r="AK93"/>
  <c r="EN65"/>
  <c r="B83"/>
  <c r="BU99"/>
  <c r="HG99"/>
  <c r="B35"/>
  <c r="AK25"/>
  <c r="BU33"/>
  <c r="DD29"/>
  <c r="FX91"/>
  <c r="IQ121"/>
  <c r="B53"/>
  <c r="AK117"/>
  <c r="BU81"/>
  <c r="EN17"/>
  <c r="HG61"/>
  <c r="JZ51"/>
  <c r="B17"/>
  <c r="B37"/>
  <c r="B63"/>
  <c r="B91"/>
  <c r="B123"/>
  <c r="AK33"/>
  <c r="AK103"/>
  <c r="AK95"/>
  <c r="BU13"/>
  <c r="BU39"/>
  <c r="BU61"/>
  <c r="BU109"/>
  <c r="DD25"/>
  <c r="DD47"/>
  <c r="EN37"/>
  <c r="EN109"/>
  <c r="FX43"/>
  <c r="FX109"/>
  <c r="HG49"/>
  <c r="HG119"/>
  <c r="IQ59"/>
  <c r="IQ123"/>
  <c r="JZ53"/>
  <c r="B21"/>
  <c r="B47"/>
  <c r="B67"/>
  <c r="B99"/>
  <c r="AK9"/>
  <c r="AK37"/>
  <c r="AK81"/>
  <c r="AK59"/>
  <c r="BU19"/>
  <c r="BU49"/>
  <c r="BU63"/>
  <c r="BU111"/>
  <c r="DD79"/>
  <c r="DD59"/>
  <c r="EN87"/>
  <c r="EN101"/>
  <c r="FX61"/>
  <c r="FX121"/>
  <c r="HG53"/>
  <c r="IQ9"/>
  <c r="IQ117"/>
  <c r="JZ21"/>
  <c r="JZ103"/>
  <c r="B9"/>
  <c r="B31"/>
  <c r="B51"/>
  <c r="B75"/>
  <c r="B107"/>
  <c r="AK19"/>
  <c r="AK53"/>
  <c r="AK113"/>
  <c r="AK91"/>
  <c r="BU29"/>
  <c r="BU51"/>
  <c r="BU95"/>
  <c r="BU115"/>
  <c r="DD65"/>
  <c r="DD123"/>
  <c r="EN61"/>
  <c r="FX9"/>
  <c r="FX75"/>
  <c r="HG21"/>
  <c r="HG35"/>
  <c r="IQ31"/>
  <c r="IQ119"/>
  <c r="JZ111"/>
  <c r="JZ55"/>
  <c r="JZ85"/>
  <c r="JZ115"/>
  <c r="JZ75"/>
  <c r="JZ113"/>
  <c r="JZ65"/>
  <c r="JZ31"/>
  <c r="JZ19"/>
  <c r="JZ11"/>
  <c r="IQ107"/>
  <c r="IQ75"/>
  <c r="IQ105"/>
  <c r="IQ73"/>
  <c r="IQ103"/>
  <c r="IQ71"/>
  <c r="IQ101"/>
  <c r="IQ69"/>
  <c r="IQ43"/>
  <c r="IQ41"/>
  <c r="IQ53"/>
  <c r="IQ29"/>
  <c r="IQ25"/>
  <c r="IQ15"/>
  <c r="HG113"/>
  <c r="HG103"/>
  <c r="HG115"/>
  <c r="HG83"/>
  <c r="HG51"/>
  <c r="HG79"/>
  <c r="HG77"/>
  <c r="HG97"/>
  <c r="HG65"/>
  <c r="HG33"/>
  <c r="HG39"/>
  <c r="HG31"/>
  <c r="HG25"/>
  <c r="HG13"/>
  <c r="FX117"/>
  <c r="FX99"/>
  <c r="FX113"/>
  <c r="FX95"/>
  <c r="FX87"/>
  <c r="FX69"/>
  <c r="FX71"/>
  <c r="FX57"/>
  <c r="FX55"/>
  <c r="FX47"/>
  <c r="FX39"/>
  <c r="FX31"/>
  <c r="FX25"/>
  <c r="FX15"/>
  <c r="EN123"/>
  <c r="EN113"/>
  <c r="EN103"/>
  <c r="EN115"/>
  <c r="EN81"/>
  <c r="EN49"/>
  <c r="EN77"/>
  <c r="EN45"/>
  <c r="EN59"/>
  <c r="EN63"/>
  <c r="EN41"/>
  <c r="EN31"/>
  <c r="EN25"/>
  <c r="EN13"/>
  <c r="EN7"/>
  <c r="DD107"/>
  <c r="DD75"/>
  <c r="DD43"/>
  <c r="DD71"/>
  <c r="DD109"/>
  <c r="DD53"/>
  <c r="DD113"/>
  <c r="DD81"/>
  <c r="DD49"/>
  <c r="DD103"/>
  <c r="DD39"/>
  <c r="DD61"/>
  <c r="DD21"/>
  <c r="DD13"/>
  <c r="JZ119"/>
  <c r="JZ39"/>
  <c r="JZ61"/>
  <c r="JZ107"/>
  <c r="JZ67"/>
  <c r="JZ97"/>
  <c r="JZ57"/>
  <c r="JZ29"/>
  <c r="JZ23"/>
  <c r="JZ17"/>
  <c r="JZ7"/>
  <c r="IQ99"/>
  <c r="IQ67"/>
  <c r="IQ97"/>
  <c r="IQ65"/>
  <c r="IQ95"/>
  <c r="IQ63"/>
  <c r="IQ93"/>
  <c r="IQ61"/>
  <c r="IQ35"/>
  <c r="IQ55"/>
  <c r="IQ45"/>
  <c r="IQ33"/>
  <c r="IQ23"/>
  <c r="IQ13"/>
  <c r="IQ7"/>
  <c r="HG105"/>
  <c r="HG117"/>
  <c r="HG107"/>
  <c r="HG75"/>
  <c r="HG43"/>
  <c r="HG55"/>
  <c r="HG69"/>
  <c r="HG89"/>
  <c r="HG57"/>
  <c r="HG87"/>
  <c r="HG85"/>
  <c r="HG29"/>
  <c r="HG17"/>
  <c r="HG15"/>
  <c r="HG7"/>
  <c r="FX123"/>
  <c r="FX111"/>
  <c r="FX105"/>
  <c r="FX101"/>
  <c r="FX85"/>
  <c r="FX79"/>
  <c r="FX77"/>
  <c r="FX63"/>
  <c r="FX51"/>
  <c r="FX45"/>
  <c r="FX37"/>
  <c r="FX27"/>
  <c r="FX13"/>
  <c r="FX21"/>
  <c r="FX7"/>
  <c r="EN117"/>
  <c r="EN105"/>
  <c r="EN95"/>
  <c r="EN107"/>
  <c r="EN73"/>
  <c r="EN71"/>
  <c r="EN69"/>
  <c r="EN83"/>
  <c r="EN51"/>
  <c r="EN55"/>
  <c r="EN39"/>
  <c r="EN27"/>
  <c r="EN23"/>
  <c r="EN15"/>
  <c r="DD99"/>
  <c r="DD67"/>
  <c r="DD35"/>
  <c r="DD55"/>
  <c r="DD93"/>
  <c r="DD45"/>
  <c r="DD105"/>
  <c r="DD73"/>
  <c r="DD41"/>
  <c r="DD95"/>
  <c r="DD117"/>
  <c r="DD37"/>
  <c r="DD23"/>
  <c r="DD15"/>
  <c r="JZ93"/>
  <c r="JZ83"/>
  <c r="JZ81"/>
  <c r="JZ25"/>
  <c r="JZ15"/>
  <c r="IQ83"/>
  <c r="IQ81"/>
  <c r="IQ79"/>
  <c r="IQ77"/>
  <c r="IQ49"/>
  <c r="IQ27"/>
  <c r="IQ17"/>
  <c r="HG121"/>
  <c r="HG123"/>
  <c r="HG59"/>
  <c r="HG93"/>
  <c r="HG73"/>
  <c r="HG63"/>
  <c r="HG23"/>
  <c r="HG11"/>
  <c r="FX107"/>
  <c r="FX103"/>
  <c r="FX83"/>
  <c r="FX65"/>
  <c r="FX53"/>
  <c r="FX33"/>
  <c r="FX17"/>
  <c r="EN119"/>
  <c r="EN111"/>
  <c r="EN89"/>
  <c r="EN85"/>
  <c r="EN67"/>
  <c r="EN43"/>
  <c r="EN21"/>
  <c r="EN9"/>
  <c r="DD83"/>
  <c r="DD87"/>
  <c r="DD69"/>
  <c r="DD89"/>
  <c r="DD119"/>
  <c r="DD77"/>
  <c r="DD17"/>
  <c r="BU123"/>
  <c r="BU119"/>
  <c r="BU103"/>
  <c r="BU93"/>
  <c r="BU89"/>
  <c r="BU71"/>
  <c r="BU69"/>
  <c r="BU67"/>
  <c r="BU59"/>
  <c r="BU57"/>
  <c r="BU43"/>
  <c r="BU35"/>
  <c r="BU27"/>
  <c r="BU17"/>
  <c r="BU15"/>
  <c r="AK49"/>
  <c r="AK99"/>
  <c r="AK67"/>
  <c r="AK119"/>
  <c r="AK109"/>
  <c r="AK121"/>
  <c r="AK89"/>
  <c r="AK111"/>
  <c r="AK63"/>
  <c r="AK69"/>
  <c r="AK45"/>
  <c r="AK41"/>
  <c r="AK27"/>
  <c r="AK17"/>
  <c r="AK11"/>
  <c r="B121"/>
  <c r="B113"/>
  <c r="B105"/>
  <c r="B97"/>
  <c r="B89"/>
  <c r="B81"/>
  <c r="B73"/>
  <c r="B65"/>
  <c r="B57"/>
  <c r="B49"/>
  <c r="B41"/>
  <c r="B33"/>
  <c r="B25"/>
  <c r="JZ87"/>
  <c r="JZ45"/>
  <c r="JZ43"/>
  <c r="JZ35"/>
  <c r="JZ13"/>
  <c r="IQ115"/>
  <c r="IQ113"/>
  <c r="IQ111"/>
  <c r="IQ109"/>
  <c r="IQ51"/>
  <c r="IQ39"/>
  <c r="IQ21"/>
  <c r="IQ11"/>
  <c r="HG111"/>
  <c r="HG91"/>
  <c r="HG95"/>
  <c r="HG37"/>
  <c r="HG41"/>
  <c r="HG45"/>
  <c r="HG19"/>
  <c r="FX119"/>
  <c r="FX93"/>
  <c r="FX89"/>
  <c r="FX73"/>
  <c r="FX59"/>
  <c r="FX41"/>
  <c r="FX23"/>
  <c r="FX11"/>
  <c r="EN99"/>
  <c r="EN93"/>
  <c r="EN57"/>
  <c r="EN53"/>
  <c r="EN79"/>
  <c r="EN33"/>
  <c r="EN19"/>
  <c r="DD115"/>
  <c r="DD51"/>
  <c r="DD31"/>
  <c r="DD121"/>
  <c r="DD57"/>
  <c r="DD63"/>
  <c r="DD27"/>
  <c r="DD11"/>
  <c r="BU121"/>
  <c r="BU117"/>
  <c r="BU107"/>
  <c r="BU91"/>
  <c r="BU87"/>
  <c r="BU85"/>
  <c r="BU83"/>
  <c r="BU73"/>
  <c r="BU55"/>
  <c r="BU47"/>
  <c r="BU37"/>
  <c r="BU25"/>
  <c r="BU21"/>
  <c r="BU11"/>
  <c r="AK115"/>
  <c r="AK83"/>
  <c r="AK51"/>
  <c r="AK71"/>
  <c r="AK77"/>
  <c r="AK105"/>
  <c r="AK73"/>
  <c r="AK87"/>
  <c r="AK101"/>
  <c r="AK47"/>
  <c r="AK43"/>
  <c r="AK31"/>
  <c r="AK21"/>
  <c r="AK13"/>
  <c r="B117"/>
  <c r="B109"/>
  <c r="B101"/>
  <c r="B93"/>
  <c r="B85"/>
  <c r="B77"/>
  <c r="B69"/>
  <c r="B7"/>
  <c r="B15"/>
  <c r="B23"/>
  <c r="B29"/>
  <c r="B43"/>
  <c r="B55"/>
  <c r="B61"/>
  <c r="B79"/>
  <c r="B95"/>
  <c r="B111"/>
  <c r="AK7"/>
  <c r="AK23"/>
  <c r="AK35"/>
  <c r="AK85"/>
  <c r="AK65"/>
  <c r="AK61"/>
  <c r="AK57"/>
  <c r="AK107"/>
  <c r="BU9"/>
  <c r="BU31"/>
  <c r="BU45"/>
  <c r="BU65"/>
  <c r="BU77"/>
  <c r="BU97"/>
  <c r="BU105"/>
  <c r="DD7"/>
  <c r="DD101"/>
  <c r="DD97"/>
  <c r="DD111"/>
  <c r="EN11"/>
  <c r="EN35"/>
  <c r="EN47"/>
  <c r="EN97"/>
  <c r="FX19"/>
  <c r="FX49"/>
  <c r="FX81"/>
  <c r="FX115"/>
  <c r="HG27"/>
  <c r="HG81"/>
  <c r="HG67"/>
  <c r="HG101"/>
  <c r="IQ37"/>
  <c r="IQ85"/>
  <c r="IQ89"/>
  <c r="JZ9"/>
  <c r="JZ89"/>
  <c r="JZ109"/>
  <c r="B11"/>
  <c r="B19"/>
  <c r="B27"/>
  <c r="B39"/>
  <c r="B45"/>
  <c r="B59"/>
  <c r="B71"/>
  <c r="B87"/>
  <c r="B103"/>
  <c r="B119"/>
  <c r="AK15"/>
  <c r="AK29"/>
  <c r="AK39"/>
  <c r="AK79"/>
  <c r="AK97"/>
  <c r="AK55"/>
  <c r="AK75"/>
  <c r="BU7"/>
  <c r="BU23"/>
  <c r="BU41"/>
  <c r="BU53"/>
  <c r="BU75"/>
  <c r="BU79"/>
  <c r="BU101"/>
  <c r="BU113"/>
  <c r="DD19"/>
  <c r="DD33"/>
  <c r="DD85"/>
  <c r="DD91"/>
  <c r="EN29"/>
  <c r="EN75"/>
  <c r="EN91"/>
  <c r="EN121"/>
  <c r="FX35"/>
  <c r="FX67"/>
  <c r="FX97"/>
  <c r="HG9"/>
  <c r="HG71"/>
  <c r="HG47"/>
  <c r="HG109"/>
  <c r="IQ19"/>
  <c r="IQ57"/>
  <c r="IQ87"/>
  <c r="IQ91"/>
  <c r="JZ33"/>
  <c r="JZ99"/>
  <c r="JZ63"/>
  <c r="JZ77"/>
  <c r="JZ117"/>
  <c r="JZ71"/>
  <c r="JZ121"/>
  <c r="JZ95"/>
  <c r="JZ123"/>
  <c r="JZ27"/>
  <c r="JZ41"/>
  <c r="JZ73"/>
  <c r="JZ105"/>
  <c r="JZ59"/>
  <c r="JZ91"/>
  <c r="JZ37"/>
  <c r="JZ69"/>
  <c r="JZ101"/>
  <c r="JZ47"/>
  <c r="JZ79"/>
  <c r="B117" i="6"/>
  <c r="B109"/>
  <c r="B101"/>
  <c r="B93"/>
  <c r="B85"/>
  <c r="B77"/>
  <c r="B69"/>
  <c r="B61"/>
  <c r="B53"/>
  <c r="B45"/>
  <c r="B37"/>
  <c r="B29"/>
  <c r="B21"/>
  <c r="B13"/>
  <c r="B19"/>
  <c r="B121"/>
  <c r="B113"/>
  <c r="B97"/>
  <c r="B81"/>
  <c r="B73"/>
  <c r="B57"/>
  <c r="B49"/>
  <c r="B33"/>
  <c r="B17"/>
  <c r="B119"/>
  <c r="B103"/>
  <c r="B87"/>
  <c r="B71"/>
  <c r="B55"/>
  <c r="B39"/>
  <c r="B23"/>
  <c r="B7"/>
  <c r="B123"/>
  <c r="B115"/>
  <c r="B107"/>
  <c r="B99"/>
  <c r="B91"/>
  <c r="B83"/>
  <c r="B75"/>
  <c r="B67"/>
  <c r="B59"/>
  <c r="B51"/>
  <c r="B43"/>
  <c r="B35"/>
  <c r="B27"/>
  <c r="B11"/>
  <c r="B105"/>
  <c r="B89"/>
  <c r="B65"/>
  <c r="B41"/>
  <c r="B25"/>
  <c r="B9"/>
  <c r="B111"/>
  <c r="B95"/>
  <c r="B79"/>
  <c r="B63"/>
  <c r="B47"/>
  <c r="B31"/>
  <c r="B15"/>
  <c r="O13" i="5"/>
  <c r="HF121" i="6" l="1"/>
  <c r="OY1" i="7" l="1"/>
  <c r="NO1"/>
  <c r="MF1"/>
  <c r="KV1"/>
  <c r="JM1"/>
  <c r="IC1"/>
  <c r="GS1"/>
  <c r="FJ1"/>
  <c r="DZ1"/>
  <c r="CQ1"/>
  <c r="BI1"/>
  <c r="Y1"/>
  <c r="OX1" i="6"/>
  <c r="NN1"/>
  <c r="ME1"/>
  <c r="JL1"/>
  <c r="KU1"/>
  <c r="IB1"/>
  <c r="GR1"/>
  <c r="FI1"/>
  <c r="DY1"/>
  <c r="CP1"/>
  <c r="BH1"/>
  <c r="Y1"/>
  <c r="KW1" i="4"/>
  <c r="JM1"/>
  <c r="ID1"/>
  <c r="GT1"/>
  <c r="FK1"/>
  <c r="EA1"/>
  <c r="CQ1"/>
  <c r="BH1"/>
  <c r="X1"/>
  <c r="OC123" i="7" l="1"/>
  <c r="OC121"/>
  <c r="OC119"/>
  <c r="OC117"/>
  <c r="OC115"/>
  <c r="OC113"/>
  <c r="OC111"/>
  <c r="OC109"/>
  <c r="OC107"/>
  <c r="OC105"/>
  <c r="OC103"/>
  <c r="OC101"/>
  <c r="OC99"/>
  <c r="OC97"/>
  <c r="OC95"/>
  <c r="OC93"/>
  <c r="OC91"/>
  <c r="OC89"/>
  <c r="OC87"/>
  <c r="OC85"/>
  <c r="OC83"/>
  <c r="OC81"/>
  <c r="OC79"/>
  <c r="OC77"/>
  <c r="OC75"/>
  <c r="OC73"/>
  <c r="OC71"/>
  <c r="OC69"/>
  <c r="OC67"/>
  <c r="OC65"/>
  <c r="MT123"/>
  <c r="MT121"/>
  <c r="MT119"/>
  <c r="MT117"/>
  <c r="MT115"/>
  <c r="MT113"/>
  <c r="MT111"/>
  <c r="MT109"/>
  <c r="MT107"/>
  <c r="MT105"/>
  <c r="MT103"/>
  <c r="MT101"/>
  <c r="MT99"/>
  <c r="MT97"/>
  <c r="MT95"/>
  <c r="MT93"/>
  <c r="MT91"/>
  <c r="MT89"/>
  <c r="MT87"/>
  <c r="MT85"/>
  <c r="MT83"/>
  <c r="MT81"/>
  <c r="MT79"/>
  <c r="MT77"/>
  <c r="MT75"/>
  <c r="MT73"/>
  <c r="MT71"/>
  <c r="MT69"/>
  <c r="MT67"/>
  <c r="MT65"/>
  <c r="LJ123"/>
  <c r="LJ121"/>
  <c r="LJ119"/>
  <c r="LJ117"/>
  <c r="LJ115"/>
  <c r="LJ113"/>
  <c r="LJ111"/>
  <c r="LJ109"/>
  <c r="LJ107"/>
  <c r="LJ105"/>
  <c r="LJ103"/>
  <c r="LJ101"/>
  <c r="LJ99"/>
  <c r="LJ97"/>
  <c r="LJ95"/>
  <c r="LJ93"/>
  <c r="LJ91"/>
  <c r="LJ89"/>
  <c r="LJ87"/>
  <c r="LJ85"/>
  <c r="LJ83"/>
  <c r="LJ81"/>
  <c r="LJ79"/>
  <c r="LJ77"/>
  <c r="LJ75"/>
  <c r="LJ73"/>
  <c r="LJ71"/>
  <c r="LJ69"/>
  <c r="LJ67"/>
  <c r="LJ65"/>
  <c r="KA123"/>
  <c r="KA121"/>
  <c r="KA119"/>
  <c r="KA117"/>
  <c r="KA115"/>
  <c r="KA113"/>
  <c r="KA111"/>
  <c r="KA109"/>
  <c r="KA107"/>
  <c r="KA105"/>
  <c r="KA103"/>
  <c r="KA101"/>
  <c r="KA99"/>
  <c r="KA97"/>
  <c r="KA95"/>
  <c r="KA93"/>
  <c r="KA91"/>
  <c r="KA89"/>
  <c r="KA87"/>
  <c r="KA85"/>
  <c r="KA83"/>
  <c r="KA81"/>
  <c r="KA79"/>
  <c r="KA77"/>
  <c r="KA75"/>
  <c r="KA73"/>
  <c r="KA71"/>
  <c r="KA69"/>
  <c r="KA67"/>
  <c r="KA65"/>
  <c r="IQ123"/>
  <c r="IQ121"/>
  <c r="IQ119"/>
  <c r="IQ117"/>
  <c r="IQ115"/>
  <c r="IQ113"/>
  <c r="IQ111"/>
  <c r="IQ109"/>
  <c r="IQ107"/>
  <c r="IQ105"/>
  <c r="IQ103"/>
  <c r="IQ101"/>
  <c r="IQ99"/>
  <c r="IQ97"/>
  <c r="IQ95"/>
  <c r="IQ93"/>
  <c r="IQ91"/>
  <c r="IQ89"/>
  <c r="IQ87"/>
  <c r="IQ85"/>
  <c r="IQ83"/>
  <c r="IQ81"/>
  <c r="IQ79"/>
  <c r="IQ77"/>
  <c r="IQ75"/>
  <c r="IQ73"/>
  <c r="IQ71"/>
  <c r="IQ69"/>
  <c r="IQ67"/>
  <c r="IQ65"/>
  <c r="HG123"/>
  <c r="HG121"/>
  <c r="HG119"/>
  <c r="HG117"/>
  <c r="HG115"/>
  <c r="HG113"/>
  <c r="HG111"/>
  <c r="HG109"/>
  <c r="HG107"/>
  <c r="HG105"/>
  <c r="HG103"/>
  <c r="HG101"/>
  <c r="HG99"/>
  <c r="HG97"/>
  <c r="HG95"/>
  <c r="HG93"/>
  <c r="HG91"/>
  <c r="HG89"/>
  <c r="HG87"/>
  <c r="HG85"/>
  <c r="HG83"/>
  <c r="HG81"/>
  <c r="HG79"/>
  <c r="HG77"/>
  <c r="HG75"/>
  <c r="HG73"/>
  <c r="HG71"/>
  <c r="HG69"/>
  <c r="HG67"/>
  <c r="HG65"/>
  <c r="FX123"/>
  <c r="FX121"/>
  <c r="FX119"/>
  <c r="FX117"/>
  <c r="FX115"/>
  <c r="FX113"/>
  <c r="FX111"/>
  <c r="FX109"/>
  <c r="FX107"/>
  <c r="FX105"/>
  <c r="FX103"/>
  <c r="FX101"/>
  <c r="FX99"/>
  <c r="FX97"/>
  <c r="FX95"/>
  <c r="FX93"/>
  <c r="FX91"/>
  <c r="FX89"/>
  <c r="FX87"/>
  <c r="FX85"/>
  <c r="FX83"/>
  <c r="FX81"/>
  <c r="FX79"/>
  <c r="FX77"/>
  <c r="FX75"/>
  <c r="FX73"/>
  <c r="FX71"/>
  <c r="FX69"/>
  <c r="FX67"/>
  <c r="FX65"/>
  <c r="EN123"/>
  <c r="EN121"/>
  <c r="EN119"/>
  <c r="EN117"/>
  <c r="EN115"/>
  <c r="EN113"/>
  <c r="EN111"/>
  <c r="EN109"/>
  <c r="EN107"/>
  <c r="EN105"/>
  <c r="EN103"/>
  <c r="EN101"/>
  <c r="EN99"/>
  <c r="EN97"/>
  <c r="EN95"/>
  <c r="EN93"/>
  <c r="EN91"/>
  <c r="EN89"/>
  <c r="EN87"/>
  <c r="EN85"/>
  <c r="EN83"/>
  <c r="EN81"/>
  <c r="EN79"/>
  <c r="EN77"/>
  <c r="EN75"/>
  <c r="EN73"/>
  <c r="EN71"/>
  <c r="EN69"/>
  <c r="EN67"/>
  <c r="EN65"/>
  <c r="DE123"/>
  <c r="DE121"/>
  <c r="DE119"/>
  <c r="DE117"/>
  <c r="DE115"/>
  <c r="DE113"/>
  <c r="DE111"/>
  <c r="DE109"/>
  <c r="DE107"/>
  <c r="DE105"/>
  <c r="DE103"/>
  <c r="DE101"/>
  <c r="DE99"/>
  <c r="DE97"/>
  <c r="DE95"/>
  <c r="DE93"/>
  <c r="DE91"/>
  <c r="DE89"/>
  <c r="DE87"/>
  <c r="DE85"/>
  <c r="DE83"/>
  <c r="DE81"/>
  <c r="DE79"/>
  <c r="DE77"/>
  <c r="DE75"/>
  <c r="DE73"/>
  <c r="DE71"/>
  <c r="DE69"/>
  <c r="DE67"/>
  <c r="DE65"/>
  <c r="BU123"/>
  <c r="BU121"/>
  <c r="BU119"/>
  <c r="BU117"/>
  <c r="BU115"/>
  <c r="BU113"/>
  <c r="BU111"/>
  <c r="BU109"/>
  <c r="BU107"/>
  <c r="BU105"/>
  <c r="BU103"/>
  <c r="BU101"/>
  <c r="BU99"/>
  <c r="BU97"/>
  <c r="BU95"/>
  <c r="BU93"/>
  <c r="BU91"/>
  <c r="BU89"/>
  <c r="BU87"/>
  <c r="BU85"/>
  <c r="BU83"/>
  <c r="BU81"/>
  <c r="BU79"/>
  <c r="BU77"/>
  <c r="BU75"/>
  <c r="BU73"/>
  <c r="BU71"/>
  <c r="BU69"/>
  <c r="BU67"/>
  <c r="BU65"/>
  <c r="AM123"/>
  <c r="AM121"/>
  <c r="AM119"/>
  <c r="AM117"/>
  <c r="AM115"/>
  <c r="AM113"/>
  <c r="AM111"/>
  <c r="AM109"/>
  <c r="AM107"/>
  <c r="AM105"/>
  <c r="AM103"/>
  <c r="AM101"/>
  <c r="AM99"/>
  <c r="AM97"/>
  <c r="AM95"/>
  <c r="AM93"/>
  <c r="AM91"/>
  <c r="AM89"/>
  <c r="AM87"/>
  <c r="AM85"/>
  <c r="AM83"/>
  <c r="AM81"/>
  <c r="AM79"/>
  <c r="AM77"/>
  <c r="AM75"/>
  <c r="AM73"/>
  <c r="AM71"/>
  <c r="AM69"/>
  <c r="AM67"/>
  <c r="AM65"/>
  <c r="C123"/>
  <c r="C121"/>
  <c r="C119"/>
  <c r="C117"/>
  <c r="C115"/>
  <c r="C113"/>
  <c r="C111"/>
  <c r="C109"/>
  <c r="C107"/>
  <c r="C105"/>
  <c r="C103"/>
  <c r="C101"/>
  <c r="C99"/>
  <c r="C97"/>
  <c r="C95"/>
  <c r="C93"/>
  <c r="C91"/>
  <c r="C89"/>
  <c r="C87"/>
  <c r="C85"/>
  <c r="C83"/>
  <c r="C81"/>
  <c r="C79"/>
  <c r="C77"/>
  <c r="C75"/>
  <c r="C73"/>
  <c r="C71"/>
  <c r="C69"/>
  <c r="C67"/>
  <c r="C65"/>
  <c r="PJ124"/>
  <c r="NZ124"/>
  <c r="MQ124"/>
  <c r="LG124"/>
  <c r="JX124"/>
  <c r="IN124"/>
  <c r="HD124"/>
  <c r="FU124"/>
  <c r="EK124"/>
  <c r="DB124"/>
  <c r="BR124"/>
  <c r="AJ124"/>
  <c r="PJ123"/>
  <c r="NZ123"/>
  <c r="MQ123"/>
  <c r="LG123"/>
  <c r="JX123"/>
  <c r="IN123"/>
  <c r="HD123"/>
  <c r="FU123"/>
  <c r="EK123"/>
  <c r="DB123"/>
  <c r="BR123"/>
  <c r="AJ123"/>
  <c r="PJ122"/>
  <c r="NZ122"/>
  <c r="MQ122"/>
  <c r="LG122"/>
  <c r="JX122"/>
  <c r="IN122"/>
  <c r="HD122"/>
  <c r="FU122"/>
  <c r="EK122"/>
  <c r="DB122"/>
  <c r="BR122"/>
  <c r="AJ122"/>
  <c r="PJ121"/>
  <c r="NZ121"/>
  <c r="MQ121"/>
  <c r="LG121"/>
  <c r="JX121"/>
  <c r="IN121"/>
  <c r="HD121"/>
  <c r="FU121"/>
  <c r="EK121"/>
  <c r="DB121"/>
  <c r="BR121"/>
  <c r="AJ121"/>
  <c r="PJ120"/>
  <c r="NZ120"/>
  <c r="MQ120"/>
  <c r="LG120"/>
  <c r="JX120"/>
  <c r="IN120"/>
  <c r="HD120"/>
  <c r="FU120"/>
  <c r="EK120"/>
  <c r="DB120"/>
  <c r="BR120"/>
  <c r="AJ120"/>
  <c r="PJ119"/>
  <c r="NZ119"/>
  <c r="MQ119"/>
  <c r="LG119"/>
  <c r="JX119"/>
  <c r="IN119"/>
  <c r="HD119"/>
  <c r="FU119"/>
  <c r="EK119"/>
  <c r="DB119"/>
  <c r="BR119"/>
  <c r="AJ119"/>
  <c r="PJ118"/>
  <c r="NZ118"/>
  <c r="MQ118"/>
  <c r="LG118"/>
  <c r="JX118"/>
  <c r="IN118"/>
  <c r="HD118"/>
  <c r="FU118"/>
  <c r="EK118"/>
  <c r="DB118"/>
  <c r="BR118"/>
  <c r="AJ118"/>
  <c r="PJ117"/>
  <c r="NZ117"/>
  <c r="MQ117"/>
  <c r="LG117"/>
  <c r="JX117"/>
  <c r="IN117"/>
  <c r="HD117"/>
  <c r="FU117"/>
  <c r="EK117"/>
  <c r="DB117"/>
  <c r="BR117"/>
  <c r="AJ117"/>
  <c r="PJ116"/>
  <c r="NZ116"/>
  <c r="MQ116"/>
  <c r="LG116"/>
  <c r="JX116"/>
  <c r="IN116"/>
  <c r="HD116"/>
  <c r="FU116"/>
  <c r="EK116"/>
  <c r="DB116"/>
  <c r="BR116"/>
  <c r="AJ116"/>
  <c r="PJ115"/>
  <c r="NZ115"/>
  <c r="MQ115"/>
  <c r="LG115"/>
  <c r="JX115"/>
  <c r="IN115"/>
  <c r="HD115"/>
  <c r="FU115"/>
  <c r="EK115"/>
  <c r="DB115"/>
  <c r="BR115"/>
  <c r="AJ115"/>
  <c r="PJ114"/>
  <c r="NZ114"/>
  <c r="MQ114"/>
  <c r="LG114"/>
  <c r="JX114"/>
  <c r="IN114"/>
  <c r="HD114"/>
  <c r="FU114"/>
  <c r="EK114"/>
  <c r="DB114"/>
  <c r="BR114"/>
  <c r="AJ114"/>
  <c r="PJ113"/>
  <c r="NZ113"/>
  <c r="MQ113"/>
  <c r="LG113"/>
  <c r="JX113"/>
  <c r="IN113"/>
  <c r="HD113"/>
  <c r="FU113"/>
  <c r="EK113"/>
  <c r="DB113"/>
  <c r="BR113"/>
  <c r="AJ113"/>
  <c r="PJ112"/>
  <c r="NZ112"/>
  <c r="MQ112"/>
  <c r="LG112"/>
  <c r="JX112"/>
  <c r="IN112"/>
  <c r="HD112"/>
  <c r="FU112"/>
  <c r="EK112"/>
  <c r="DB112"/>
  <c r="BR112"/>
  <c r="AJ112"/>
  <c r="PJ111"/>
  <c r="NZ111"/>
  <c r="MQ111"/>
  <c r="LG111"/>
  <c r="JX111"/>
  <c r="IN111"/>
  <c r="HD111"/>
  <c r="FU111"/>
  <c r="EK111"/>
  <c r="DB111"/>
  <c r="BR111"/>
  <c r="AJ111"/>
  <c r="PJ110"/>
  <c r="NZ110"/>
  <c r="MQ110"/>
  <c r="LG110"/>
  <c r="JX110"/>
  <c r="IN110"/>
  <c r="HD110"/>
  <c r="FU110"/>
  <c r="EK110"/>
  <c r="DB110"/>
  <c r="BR110"/>
  <c r="AJ110"/>
  <c r="PJ109"/>
  <c r="NZ109"/>
  <c r="MQ109"/>
  <c r="LG109"/>
  <c r="JX109"/>
  <c r="IN109"/>
  <c r="HD109"/>
  <c r="FU109"/>
  <c r="EK109"/>
  <c r="DB109"/>
  <c r="BR109"/>
  <c r="AJ109"/>
  <c r="PJ108"/>
  <c r="NZ108"/>
  <c r="MQ108"/>
  <c r="LG108"/>
  <c r="JX108"/>
  <c r="IN108"/>
  <c r="HD108"/>
  <c r="FU108"/>
  <c r="EK108"/>
  <c r="DB108"/>
  <c r="BR108"/>
  <c r="AJ108"/>
  <c r="PJ107"/>
  <c r="NZ107"/>
  <c r="MQ107"/>
  <c r="LG107"/>
  <c r="JX107"/>
  <c r="IN107"/>
  <c r="HD107"/>
  <c r="FU107"/>
  <c r="EK107"/>
  <c r="DB107"/>
  <c r="BR107"/>
  <c r="AJ107"/>
  <c r="PJ106"/>
  <c r="NZ106"/>
  <c r="MQ106"/>
  <c r="LG106"/>
  <c r="JX106"/>
  <c r="IN106"/>
  <c r="HD106"/>
  <c r="FU106"/>
  <c r="EK106"/>
  <c r="DB106"/>
  <c r="BR106"/>
  <c r="AJ106"/>
  <c r="PJ105"/>
  <c r="NZ105"/>
  <c r="MQ105"/>
  <c r="LG105"/>
  <c r="JX105"/>
  <c r="IN105"/>
  <c r="HD105"/>
  <c r="FU105"/>
  <c r="EK105"/>
  <c r="DB105"/>
  <c r="BR105"/>
  <c r="AJ105"/>
  <c r="PJ104"/>
  <c r="NZ104"/>
  <c r="MQ104"/>
  <c r="LG104"/>
  <c r="JX104"/>
  <c r="IN104"/>
  <c r="HD104"/>
  <c r="FU104"/>
  <c r="EK104"/>
  <c r="DB104"/>
  <c r="BR104"/>
  <c r="AJ104"/>
  <c r="PJ103"/>
  <c r="NZ103"/>
  <c r="MQ103"/>
  <c r="LG103"/>
  <c r="JX103"/>
  <c r="IN103"/>
  <c r="HD103"/>
  <c r="FU103"/>
  <c r="EK103"/>
  <c r="DB103"/>
  <c r="BR103"/>
  <c r="AJ103"/>
  <c r="PJ102"/>
  <c r="NZ102"/>
  <c r="MQ102"/>
  <c r="LG102"/>
  <c r="JX102"/>
  <c r="IN102"/>
  <c r="HD102"/>
  <c r="FU102"/>
  <c r="EK102"/>
  <c r="DB102"/>
  <c r="BR102"/>
  <c r="AJ102"/>
  <c r="PJ101"/>
  <c r="NZ101"/>
  <c r="MQ101"/>
  <c r="LG101"/>
  <c r="JX101"/>
  <c r="IN101"/>
  <c r="HD101"/>
  <c r="FU101"/>
  <c r="EK101"/>
  <c r="DB101"/>
  <c r="BR101"/>
  <c r="AJ101"/>
  <c r="PJ100"/>
  <c r="NZ100"/>
  <c r="MQ100"/>
  <c r="LG100"/>
  <c r="JX100"/>
  <c r="IN100"/>
  <c r="HD100"/>
  <c r="FU100"/>
  <c r="EK100"/>
  <c r="DB100"/>
  <c r="BR100"/>
  <c r="AJ100"/>
  <c r="PJ99"/>
  <c r="NZ99"/>
  <c r="MQ99"/>
  <c r="LG99"/>
  <c r="JX99"/>
  <c r="IN99"/>
  <c r="HD99"/>
  <c r="FU99"/>
  <c r="EK99"/>
  <c r="DB99"/>
  <c r="BR99"/>
  <c r="AJ99"/>
  <c r="PJ98"/>
  <c r="NZ98"/>
  <c r="MQ98"/>
  <c r="LG98"/>
  <c r="JX98"/>
  <c r="IN98"/>
  <c r="HD98"/>
  <c r="FU98"/>
  <c r="EK98"/>
  <c r="DB98"/>
  <c r="BR98"/>
  <c r="AJ98"/>
  <c r="PJ97"/>
  <c r="NZ97"/>
  <c r="MQ97"/>
  <c r="LG97"/>
  <c r="JX97"/>
  <c r="IN97"/>
  <c r="HD97"/>
  <c r="FU97"/>
  <c r="EK97"/>
  <c r="DB97"/>
  <c r="BR97"/>
  <c r="AJ97"/>
  <c r="PJ96"/>
  <c r="NZ96"/>
  <c r="MQ96"/>
  <c r="LG96"/>
  <c r="JX96"/>
  <c r="IN96"/>
  <c r="HD96"/>
  <c r="FU96"/>
  <c r="EK96"/>
  <c r="DB96"/>
  <c r="BR96"/>
  <c r="AJ96"/>
  <c r="PJ95"/>
  <c r="NZ95"/>
  <c r="MQ95"/>
  <c r="LG95"/>
  <c r="JX95"/>
  <c r="IN95"/>
  <c r="HD95"/>
  <c r="FU95"/>
  <c r="EK95"/>
  <c r="DB95"/>
  <c r="BR95"/>
  <c r="AJ95"/>
  <c r="PJ94"/>
  <c r="NZ94"/>
  <c r="MQ94"/>
  <c r="LG94"/>
  <c r="JX94"/>
  <c r="IN94"/>
  <c r="HD94"/>
  <c r="FU94"/>
  <c r="EK94"/>
  <c r="DB94"/>
  <c r="BR94"/>
  <c r="AJ94"/>
  <c r="PJ93"/>
  <c r="NZ93"/>
  <c r="MQ93"/>
  <c r="LG93"/>
  <c r="JX93"/>
  <c r="IN93"/>
  <c r="HD93"/>
  <c r="FU93"/>
  <c r="EK93"/>
  <c r="DB93"/>
  <c r="BR93"/>
  <c r="AJ93"/>
  <c r="PJ92"/>
  <c r="NZ92"/>
  <c r="MQ92"/>
  <c r="LG92"/>
  <c r="JX92"/>
  <c r="IN92"/>
  <c r="HD92"/>
  <c r="FU92"/>
  <c r="EK92"/>
  <c r="DB92"/>
  <c r="BR92"/>
  <c r="AJ92"/>
  <c r="PJ91"/>
  <c r="NZ91"/>
  <c r="MQ91"/>
  <c r="LG91"/>
  <c r="JX91"/>
  <c r="IN91"/>
  <c r="HD91"/>
  <c r="FU91"/>
  <c r="EK91"/>
  <c r="DB91"/>
  <c r="BR91"/>
  <c r="AJ91"/>
  <c r="PJ90"/>
  <c r="NZ90"/>
  <c r="MQ90"/>
  <c r="LG90"/>
  <c r="JX90"/>
  <c r="IN90"/>
  <c r="HD90"/>
  <c r="FU90"/>
  <c r="EK90"/>
  <c r="DB90"/>
  <c r="BR90"/>
  <c r="AJ90"/>
  <c r="PJ89"/>
  <c r="NZ89"/>
  <c r="MQ89"/>
  <c r="LG89"/>
  <c r="JX89"/>
  <c r="IN89"/>
  <c r="HD89"/>
  <c r="FU89"/>
  <c r="EK89"/>
  <c r="DB89"/>
  <c r="BR89"/>
  <c r="AJ89"/>
  <c r="PJ88"/>
  <c r="NZ88"/>
  <c r="MQ88"/>
  <c r="LG88"/>
  <c r="JX88"/>
  <c r="IN88"/>
  <c r="HD88"/>
  <c r="FU88"/>
  <c r="EK88"/>
  <c r="DB88"/>
  <c r="BR88"/>
  <c r="AJ88"/>
  <c r="PJ87"/>
  <c r="NZ87"/>
  <c r="MQ87"/>
  <c r="LG87"/>
  <c r="JX87"/>
  <c r="IN87"/>
  <c r="HD87"/>
  <c r="FU87"/>
  <c r="EK87"/>
  <c r="DB87"/>
  <c r="BR87"/>
  <c r="AJ87"/>
  <c r="PJ86"/>
  <c r="NZ86"/>
  <c r="MQ86"/>
  <c r="LG86"/>
  <c r="JX86"/>
  <c r="IN86"/>
  <c r="HD86"/>
  <c r="FU86"/>
  <c r="EK86"/>
  <c r="DB86"/>
  <c r="BR86"/>
  <c r="AJ86"/>
  <c r="PJ85"/>
  <c r="NZ85"/>
  <c r="MQ85"/>
  <c r="LG85"/>
  <c r="JX85"/>
  <c r="IN85"/>
  <c r="HD85"/>
  <c r="FU85"/>
  <c r="EK85"/>
  <c r="DB85"/>
  <c r="BR85"/>
  <c r="AJ85"/>
  <c r="PJ84"/>
  <c r="NZ84"/>
  <c r="MQ84"/>
  <c r="LG84"/>
  <c r="JX84"/>
  <c r="IN84"/>
  <c r="HD84"/>
  <c r="FU84"/>
  <c r="EK84"/>
  <c r="DB84"/>
  <c r="BR84"/>
  <c r="AJ84"/>
  <c r="PJ83"/>
  <c r="NZ83"/>
  <c r="MQ83"/>
  <c r="LG83"/>
  <c r="JX83"/>
  <c r="IN83"/>
  <c r="HD83"/>
  <c r="FU83"/>
  <c r="EK83"/>
  <c r="DB83"/>
  <c r="BR83"/>
  <c r="AJ83"/>
  <c r="PJ82"/>
  <c r="NZ82"/>
  <c r="MQ82"/>
  <c r="LG82"/>
  <c r="JX82"/>
  <c r="IN82"/>
  <c r="HD82"/>
  <c r="FU82"/>
  <c r="EK82"/>
  <c r="DB82"/>
  <c r="BR82"/>
  <c r="AJ82"/>
  <c r="PJ81"/>
  <c r="NZ81"/>
  <c r="MQ81"/>
  <c r="LG81"/>
  <c r="JX81"/>
  <c r="IN81"/>
  <c r="HD81"/>
  <c r="FU81"/>
  <c r="EK81"/>
  <c r="DB81"/>
  <c r="BR81"/>
  <c r="AJ81"/>
  <c r="PJ80"/>
  <c r="NZ80"/>
  <c r="MQ80"/>
  <c r="LG80"/>
  <c r="JX80"/>
  <c r="IN80"/>
  <c r="HD80"/>
  <c r="FU80"/>
  <c r="EK80"/>
  <c r="DB80"/>
  <c r="BR80"/>
  <c r="AJ80"/>
  <c r="PJ79"/>
  <c r="NZ79"/>
  <c r="MQ79"/>
  <c r="LG79"/>
  <c r="JX79"/>
  <c r="IN79"/>
  <c r="HD79"/>
  <c r="FU79"/>
  <c r="EK79"/>
  <c r="DB79"/>
  <c r="BR79"/>
  <c r="AJ79"/>
  <c r="PJ78"/>
  <c r="NZ78"/>
  <c r="MQ78"/>
  <c r="LG78"/>
  <c r="JX78"/>
  <c r="IN78"/>
  <c r="HD78"/>
  <c r="FU78"/>
  <c r="EK78"/>
  <c r="DB78"/>
  <c r="BR78"/>
  <c r="AJ78"/>
  <c r="PJ77"/>
  <c r="NZ77"/>
  <c r="MQ77"/>
  <c r="LG77"/>
  <c r="JX77"/>
  <c r="IN77"/>
  <c r="HD77"/>
  <c r="FU77"/>
  <c r="EK77"/>
  <c r="DB77"/>
  <c r="BR77"/>
  <c r="AJ77"/>
  <c r="PJ76"/>
  <c r="NZ76"/>
  <c r="MQ76"/>
  <c r="LG76"/>
  <c r="JX76"/>
  <c r="IN76"/>
  <c r="HD76"/>
  <c r="FU76"/>
  <c r="EK76"/>
  <c r="DB76"/>
  <c r="BR76"/>
  <c r="AJ76"/>
  <c r="PJ75"/>
  <c r="NZ75"/>
  <c r="MQ75"/>
  <c r="LG75"/>
  <c r="JX75"/>
  <c r="IN75"/>
  <c r="HD75"/>
  <c r="FU75"/>
  <c r="EK75"/>
  <c r="DB75"/>
  <c r="BR75"/>
  <c r="AJ75"/>
  <c r="PJ74"/>
  <c r="NZ74"/>
  <c r="MQ74"/>
  <c r="LG74"/>
  <c r="JX74"/>
  <c r="IN74"/>
  <c r="HD74"/>
  <c r="FU74"/>
  <c r="EK74"/>
  <c r="DB74"/>
  <c r="BR74"/>
  <c r="AJ74"/>
  <c r="PJ73"/>
  <c r="NZ73"/>
  <c r="MQ73"/>
  <c r="LG73"/>
  <c r="JX73"/>
  <c r="IN73"/>
  <c r="HD73"/>
  <c r="FU73"/>
  <c r="EK73"/>
  <c r="DB73"/>
  <c r="BR73"/>
  <c r="AJ73"/>
  <c r="PJ72"/>
  <c r="NZ72"/>
  <c r="MQ72"/>
  <c r="LG72"/>
  <c r="JX72"/>
  <c r="IN72"/>
  <c r="HD72"/>
  <c r="FU72"/>
  <c r="EK72"/>
  <c r="DB72"/>
  <c r="BR72"/>
  <c r="AJ72"/>
  <c r="PJ71"/>
  <c r="NZ71"/>
  <c r="MQ71"/>
  <c r="LG71"/>
  <c r="JX71"/>
  <c r="IN71"/>
  <c r="HD71"/>
  <c r="FU71"/>
  <c r="EK71"/>
  <c r="DB71"/>
  <c r="BR71"/>
  <c r="AJ71"/>
  <c r="PJ70"/>
  <c r="NZ70"/>
  <c r="MQ70"/>
  <c r="LG70"/>
  <c r="JX70"/>
  <c r="IN70"/>
  <c r="HD70"/>
  <c r="FU70"/>
  <c r="EK70"/>
  <c r="DB70"/>
  <c r="BR70"/>
  <c r="AJ70"/>
  <c r="PJ69"/>
  <c r="NZ69"/>
  <c r="MQ69"/>
  <c r="LG69"/>
  <c r="JX69"/>
  <c r="IN69"/>
  <c r="HD69"/>
  <c r="FU69"/>
  <c r="EK69"/>
  <c r="DB69"/>
  <c r="BR69"/>
  <c r="AJ69"/>
  <c r="PJ68"/>
  <c r="NZ68"/>
  <c r="MQ68"/>
  <c r="LG68"/>
  <c r="JX68"/>
  <c r="IN68"/>
  <c r="HD68"/>
  <c r="FU68"/>
  <c r="EK68"/>
  <c r="DB68"/>
  <c r="BR68"/>
  <c r="AJ68"/>
  <c r="PJ67"/>
  <c r="NZ67"/>
  <c r="MQ67"/>
  <c r="LG67"/>
  <c r="JX67"/>
  <c r="IN67"/>
  <c r="HD67"/>
  <c r="FU67"/>
  <c r="EK67"/>
  <c r="DB67"/>
  <c r="BR67"/>
  <c r="AJ67"/>
  <c r="PJ66"/>
  <c r="NZ66"/>
  <c r="MQ66"/>
  <c r="LG66"/>
  <c r="JX66"/>
  <c r="IN66"/>
  <c r="HD66"/>
  <c r="FU66"/>
  <c r="EK66"/>
  <c r="DB66"/>
  <c r="BR66"/>
  <c r="AJ66"/>
  <c r="PJ65"/>
  <c r="NZ65"/>
  <c r="MQ65"/>
  <c r="LG65"/>
  <c r="JX65"/>
  <c r="IN65"/>
  <c r="HD65"/>
  <c r="FU65"/>
  <c r="EK65"/>
  <c r="DB65"/>
  <c r="BR65"/>
  <c r="AJ65"/>
  <c r="OB123" i="6"/>
  <c r="OB121"/>
  <c r="OB119"/>
  <c r="OB117"/>
  <c r="OB115"/>
  <c r="OB113"/>
  <c r="OB111"/>
  <c r="OB109"/>
  <c r="OB107"/>
  <c r="OB105"/>
  <c r="OB103"/>
  <c r="OB101"/>
  <c r="OB99"/>
  <c r="OB97"/>
  <c r="OB95"/>
  <c r="OB93"/>
  <c r="OB91"/>
  <c r="OB89"/>
  <c r="OB87"/>
  <c r="OB85"/>
  <c r="OB83"/>
  <c r="OB81"/>
  <c r="OB79"/>
  <c r="OB77"/>
  <c r="OB75"/>
  <c r="OB73"/>
  <c r="OB71"/>
  <c r="OB69"/>
  <c r="OB67"/>
  <c r="OB65"/>
  <c r="MS123"/>
  <c r="MS121"/>
  <c r="MS119"/>
  <c r="MS117"/>
  <c r="MS115"/>
  <c r="MS113"/>
  <c r="MS111"/>
  <c r="MS109"/>
  <c r="MS107"/>
  <c r="MS105"/>
  <c r="MS103"/>
  <c r="MS101"/>
  <c r="MS99"/>
  <c r="MS97"/>
  <c r="MS95"/>
  <c r="MS93"/>
  <c r="MS91"/>
  <c r="MS89"/>
  <c r="MS87"/>
  <c r="MS85"/>
  <c r="MS83"/>
  <c r="MS81"/>
  <c r="MS79"/>
  <c r="MS77"/>
  <c r="MS75"/>
  <c r="MS73"/>
  <c r="MS71"/>
  <c r="MS69"/>
  <c r="MS67"/>
  <c r="MS65"/>
  <c r="LI123"/>
  <c r="LI121"/>
  <c r="LI119"/>
  <c r="LI117"/>
  <c r="LI115"/>
  <c r="LI113"/>
  <c r="LI111"/>
  <c r="LI109"/>
  <c r="LI107"/>
  <c r="LI105"/>
  <c r="LI103"/>
  <c r="LI101"/>
  <c r="LI99"/>
  <c r="LI97"/>
  <c r="LI95"/>
  <c r="LI93"/>
  <c r="LI91"/>
  <c r="LI89"/>
  <c r="LI87"/>
  <c r="LI85"/>
  <c r="LI83"/>
  <c r="LI81"/>
  <c r="LI79"/>
  <c r="LI77"/>
  <c r="LI75"/>
  <c r="LI73"/>
  <c r="LI71"/>
  <c r="LI69"/>
  <c r="LI67"/>
  <c r="LI65"/>
  <c r="JZ123"/>
  <c r="JZ121"/>
  <c r="JZ119"/>
  <c r="JZ117"/>
  <c r="JZ115"/>
  <c r="JZ113"/>
  <c r="JZ111"/>
  <c r="JZ109"/>
  <c r="JZ107"/>
  <c r="JZ105"/>
  <c r="JZ103"/>
  <c r="JZ101"/>
  <c r="JZ99"/>
  <c r="JZ97"/>
  <c r="JZ95"/>
  <c r="JZ93"/>
  <c r="JZ91"/>
  <c r="JZ89"/>
  <c r="JZ87"/>
  <c r="JZ85"/>
  <c r="JZ83"/>
  <c r="JZ81"/>
  <c r="JZ79"/>
  <c r="JZ77"/>
  <c r="JZ75"/>
  <c r="JZ73"/>
  <c r="JZ71"/>
  <c r="JZ69"/>
  <c r="JZ67"/>
  <c r="JZ65"/>
  <c r="IP123"/>
  <c r="IP121"/>
  <c r="IP119"/>
  <c r="IP117"/>
  <c r="IP115"/>
  <c r="IP113"/>
  <c r="IP111"/>
  <c r="IP109"/>
  <c r="IP107"/>
  <c r="IP105"/>
  <c r="IP103"/>
  <c r="IP101"/>
  <c r="IP99"/>
  <c r="IP97"/>
  <c r="IP95"/>
  <c r="IP93"/>
  <c r="IP91"/>
  <c r="IP89"/>
  <c r="IP87"/>
  <c r="IP85"/>
  <c r="IP83"/>
  <c r="IP81"/>
  <c r="IP79"/>
  <c r="IP77"/>
  <c r="IP75"/>
  <c r="IP73"/>
  <c r="IP71"/>
  <c r="IP69"/>
  <c r="IP67"/>
  <c r="IP65"/>
  <c r="HF123"/>
  <c r="HF119"/>
  <c r="HF117"/>
  <c r="HF115"/>
  <c r="HF113"/>
  <c r="HF111"/>
  <c r="HF109"/>
  <c r="HF107"/>
  <c r="HF105"/>
  <c r="HF103"/>
  <c r="HF101"/>
  <c r="HF99"/>
  <c r="HF97"/>
  <c r="HF95"/>
  <c r="HF93"/>
  <c r="HF91"/>
  <c r="HF89"/>
  <c r="HF87"/>
  <c r="HF85"/>
  <c r="HF83"/>
  <c r="HF81"/>
  <c r="HF79"/>
  <c r="HF77"/>
  <c r="HF75"/>
  <c r="HF73"/>
  <c r="HF71"/>
  <c r="HF69"/>
  <c r="HF67"/>
  <c r="HF65"/>
  <c r="FW123"/>
  <c r="FW121"/>
  <c r="FW119"/>
  <c r="FW117"/>
  <c r="FW115"/>
  <c r="FW113"/>
  <c r="FW111"/>
  <c r="FW109"/>
  <c r="FW107"/>
  <c r="FW105"/>
  <c r="FW103"/>
  <c r="FW101"/>
  <c r="FW99"/>
  <c r="FW97"/>
  <c r="FW95"/>
  <c r="FW93"/>
  <c r="FW91"/>
  <c r="FW89"/>
  <c r="FW87"/>
  <c r="FW85"/>
  <c r="FW83"/>
  <c r="FW81"/>
  <c r="FW79"/>
  <c r="FW77"/>
  <c r="FW75"/>
  <c r="FW73"/>
  <c r="FW71"/>
  <c r="FW69"/>
  <c r="FW67"/>
  <c r="FW65"/>
  <c r="EM123"/>
  <c r="EM121"/>
  <c r="EM119"/>
  <c r="EM117"/>
  <c r="EM115"/>
  <c r="EM113"/>
  <c r="EM111"/>
  <c r="EM109"/>
  <c r="EM107"/>
  <c r="EM105"/>
  <c r="EM103"/>
  <c r="EM101"/>
  <c r="EM99"/>
  <c r="EM97"/>
  <c r="EM95"/>
  <c r="EM93"/>
  <c r="EM91"/>
  <c r="EM89"/>
  <c r="EM87"/>
  <c r="EM85"/>
  <c r="EM83"/>
  <c r="EM81"/>
  <c r="EM79"/>
  <c r="EM77"/>
  <c r="EM75"/>
  <c r="EM73"/>
  <c r="EM71"/>
  <c r="EM69"/>
  <c r="EM67"/>
  <c r="EM65"/>
  <c r="DD123"/>
  <c r="DD121"/>
  <c r="DD119"/>
  <c r="DD117"/>
  <c r="DD115"/>
  <c r="DD113"/>
  <c r="DD111"/>
  <c r="DD109"/>
  <c r="DD107"/>
  <c r="DD105"/>
  <c r="DD103"/>
  <c r="DD101"/>
  <c r="DD99"/>
  <c r="DD97"/>
  <c r="DD95"/>
  <c r="DD93"/>
  <c r="DD91"/>
  <c r="DD89"/>
  <c r="DD87"/>
  <c r="DD85"/>
  <c r="DD83"/>
  <c r="DD81"/>
  <c r="DD79"/>
  <c r="DD77"/>
  <c r="DD75"/>
  <c r="DD73"/>
  <c r="DD71"/>
  <c r="DD69"/>
  <c r="DD67"/>
  <c r="DD65"/>
  <c r="BT123"/>
  <c r="BT121"/>
  <c r="BT119"/>
  <c r="BT117"/>
  <c r="BT115"/>
  <c r="BT113"/>
  <c r="BT111"/>
  <c r="BT109"/>
  <c r="BT107"/>
  <c r="BT105"/>
  <c r="BT103"/>
  <c r="BT101"/>
  <c r="BT99"/>
  <c r="BT97"/>
  <c r="BT95"/>
  <c r="BT93"/>
  <c r="BT91"/>
  <c r="BT89"/>
  <c r="BT87"/>
  <c r="BT85"/>
  <c r="BT83"/>
  <c r="BT81"/>
  <c r="BT79"/>
  <c r="BT77"/>
  <c r="BT75"/>
  <c r="BT73"/>
  <c r="BT71"/>
  <c r="BT69"/>
  <c r="BT67"/>
  <c r="BT65"/>
  <c r="AM123"/>
  <c r="AM121"/>
  <c r="AM119"/>
  <c r="AM117"/>
  <c r="AM115"/>
  <c r="AM113"/>
  <c r="AM111"/>
  <c r="AM109"/>
  <c r="AM107"/>
  <c r="AM105"/>
  <c r="AM103"/>
  <c r="AM101"/>
  <c r="AM99"/>
  <c r="AM97"/>
  <c r="AM95"/>
  <c r="AM93"/>
  <c r="AM91"/>
  <c r="AM89"/>
  <c r="AM87"/>
  <c r="AM85"/>
  <c r="AM83"/>
  <c r="AM81"/>
  <c r="AM79"/>
  <c r="AM77"/>
  <c r="AM75"/>
  <c r="AM73"/>
  <c r="AM71"/>
  <c r="AM69"/>
  <c r="AM67"/>
  <c r="AM65"/>
  <c r="C123"/>
  <c r="C121"/>
  <c r="C119"/>
  <c r="C117"/>
  <c r="C115"/>
  <c r="C113"/>
  <c r="C111"/>
  <c r="C109"/>
  <c r="C107"/>
  <c r="C105"/>
  <c r="C103"/>
  <c r="C101"/>
  <c r="C99"/>
  <c r="C97"/>
  <c r="C95"/>
  <c r="C93"/>
  <c r="C91"/>
  <c r="C89"/>
  <c r="C87"/>
  <c r="C85"/>
  <c r="C83"/>
  <c r="C81"/>
  <c r="C79"/>
  <c r="C77"/>
  <c r="C75"/>
  <c r="C73"/>
  <c r="C71"/>
  <c r="C69"/>
  <c r="C67"/>
  <c r="C65"/>
  <c r="PI124"/>
  <c r="NY124"/>
  <c r="MP124"/>
  <c r="LF124"/>
  <c r="JW124"/>
  <c r="IM124"/>
  <c r="HC124"/>
  <c r="FT124"/>
  <c r="EJ124"/>
  <c r="DA124"/>
  <c r="BQ124"/>
  <c r="AJ124"/>
  <c r="PI123"/>
  <c r="NY123"/>
  <c r="MP123"/>
  <c r="LF123"/>
  <c r="JW123"/>
  <c r="IM123"/>
  <c r="HC123"/>
  <c r="FT123"/>
  <c r="EJ123"/>
  <c r="DA123"/>
  <c r="BQ123"/>
  <c r="AJ123"/>
  <c r="PI122"/>
  <c r="NY122"/>
  <c r="MP122"/>
  <c r="LF122"/>
  <c r="JW122"/>
  <c r="IM122"/>
  <c r="HC122"/>
  <c r="FT122"/>
  <c r="EJ122"/>
  <c r="DA122"/>
  <c r="BQ122"/>
  <c r="AJ122"/>
  <c r="PI121"/>
  <c r="NY121"/>
  <c r="MP121"/>
  <c r="LF121"/>
  <c r="JW121"/>
  <c r="IM121"/>
  <c r="HC121"/>
  <c r="FT121"/>
  <c r="EJ121"/>
  <c r="DA121"/>
  <c r="BQ121"/>
  <c r="AJ121"/>
  <c r="PI120"/>
  <c r="NY120"/>
  <c r="MP120"/>
  <c r="LF120"/>
  <c r="JW120"/>
  <c r="IM120"/>
  <c r="HC120"/>
  <c r="FT120"/>
  <c r="EJ120"/>
  <c r="DA120"/>
  <c r="BQ120"/>
  <c r="AJ120"/>
  <c r="PI119"/>
  <c r="NY119"/>
  <c r="MP119"/>
  <c r="LF119"/>
  <c r="JW119"/>
  <c r="IM119"/>
  <c r="HC119"/>
  <c r="FT119"/>
  <c r="EJ119"/>
  <c r="DA119"/>
  <c r="BQ119"/>
  <c r="AJ119"/>
  <c r="PI118"/>
  <c r="NY118"/>
  <c r="MP118"/>
  <c r="LF118"/>
  <c r="JW118"/>
  <c r="IM118"/>
  <c r="HC118"/>
  <c r="FT118"/>
  <c r="EJ118"/>
  <c r="DA118"/>
  <c r="BQ118"/>
  <c r="AJ118"/>
  <c r="PI117"/>
  <c r="NY117"/>
  <c r="MP117"/>
  <c r="LF117"/>
  <c r="JW117"/>
  <c r="IM117"/>
  <c r="HC117"/>
  <c r="FT117"/>
  <c r="EJ117"/>
  <c r="DA117"/>
  <c r="BQ117"/>
  <c r="AJ117"/>
  <c r="PI116"/>
  <c r="NY116"/>
  <c r="MP116"/>
  <c r="LF116"/>
  <c r="JW116"/>
  <c r="IM116"/>
  <c r="HC116"/>
  <c r="FT116"/>
  <c r="EJ116"/>
  <c r="DA116"/>
  <c r="BQ116"/>
  <c r="AJ116"/>
  <c r="PI115"/>
  <c r="NY115"/>
  <c r="MP115"/>
  <c r="LF115"/>
  <c r="JW115"/>
  <c r="IM115"/>
  <c r="HC115"/>
  <c r="FT115"/>
  <c r="EJ115"/>
  <c r="DA115"/>
  <c r="BQ115"/>
  <c r="AJ115"/>
  <c r="PI114"/>
  <c r="NY114"/>
  <c r="MP114"/>
  <c r="LF114"/>
  <c r="JW114"/>
  <c r="IM114"/>
  <c r="HC114"/>
  <c r="FT114"/>
  <c r="EJ114"/>
  <c r="DA114"/>
  <c r="BQ114"/>
  <c r="AJ114"/>
  <c r="PI113"/>
  <c r="NY113"/>
  <c r="MP113"/>
  <c r="LF113"/>
  <c r="JW113"/>
  <c r="IM113"/>
  <c r="HC113"/>
  <c r="FT113"/>
  <c r="EJ113"/>
  <c r="DA113"/>
  <c r="BQ113"/>
  <c r="AJ113"/>
  <c r="PI112"/>
  <c r="NY112"/>
  <c r="MP112"/>
  <c r="LF112"/>
  <c r="JW112"/>
  <c r="IM112"/>
  <c r="HC112"/>
  <c r="FT112"/>
  <c r="EJ112"/>
  <c r="DA112"/>
  <c r="BQ112"/>
  <c r="AJ112"/>
  <c r="PI111"/>
  <c r="NY111"/>
  <c r="MP111"/>
  <c r="LF111"/>
  <c r="JW111"/>
  <c r="IM111"/>
  <c r="HC111"/>
  <c r="FT111"/>
  <c r="EJ111"/>
  <c r="DA111"/>
  <c r="BQ111"/>
  <c r="AJ111"/>
  <c r="PI110"/>
  <c r="NY110"/>
  <c r="MP110"/>
  <c r="LF110"/>
  <c r="JW110"/>
  <c r="IM110"/>
  <c r="HC110"/>
  <c r="FT110"/>
  <c r="EJ110"/>
  <c r="DA110"/>
  <c r="BQ110"/>
  <c r="AJ110"/>
  <c r="PI109"/>
  <c r="NY109"/>
  <c r="MP109"/>
  <c r="LF109"/>
  <c r="JW109"/>
  <c r="IM109"/>
  <c r="HC109"/>
  <c r="FT109"/>
  <c r="EJ109"/>
  <c r="DA109"/>
  <c r="BQ109"/>
  <c r="AJ109"/>
  <c r="PI108"/>
  <c r="NY108"/>
  <c r="MP108"/>
  <c r="LF108"/>
  <c r="JW108"/>
  <c r="IM108"/>
  <c r="HC108"/>
  <c r="FT108"/>
  <c r="EJ108"/>
  <c r="DA108"/>
  <c r="BQ108"/>
  <c r="AJ108"/>
  <c r="PI107"/>
  <c r="NY107"/>
  <c r="MP107"/>
  <c r="LF107"/>
  <c r="JW107"/>
  <c r="IM107"/>
  <c r="HC107"/>
  <c r="FT107"/>
  <c r="EJ107"/>
  <c r="DA107"/>
  <c r="BQ107"/>
  <c r="AJ107"/>
  <c r="PI106"/>
  <c r="NY106"/>
  <c r="MP106"/>
  <c r="LF106"/>
  <c r="JW106"/>
  <c r="IM106"/>
  <c r="HC106"/>
  <c r="FT106"/>
  <c r="EJ106"/>
  <c r="DA106"/>
  <c r="BQ106"/>
  <c r="AJ106"/>
  <c r="PI105"/>
  <c r="NY105"/>
  <c r="MP105"/>
  <c r="LF105"/>
  <c r="JW105"/>
  <c r="IM105"/>
  <c r="HC105"/>
  <c r="FT105"/>
  <c r="EJ105"/>
  <c r="DA105"/>
  <c r="BQ105"/>
  <c r="AJ105"/>
  <c r="PI104"/>
  <c r="NY104"/>
  <c r="MP104"/>
  <c r="LF104"/>
  <c r="JW104"/>
  <c r="IM104"/>
  <c r="HC104"/>
  <c r="FT104"/>
  <c r="EJ104"/>
  <c r="DA104"/>
  <c r="BQ104"/>
  <c r="AJ104"/>
  <c r="PI103"/>
  <c r="NY103"/>
  <c r="MP103"/>
  <c r="LF103"/>
  <c r="JW103"/>
  <c r="IM103"/>
  <c r="HC103"/>
  <c r="FT103"/>
  <c r="EJ103"/>
  <c r="DA103"/>
  <c r="BQ103"/>
  <c r="AJ103"/>
  <c r="PI102"/>
  <c r="NY102"/>
  <c r="MP102"/>
  <c r="LF102"/>
  <c r="JW102"/>
  <c r="IM102"/>
  <c r="HC102"/>
  <c r="FT102"/>
  <c r="EJ102"/>
  <c r="DA102"/>
  <c r="BQ102"/>
  <c r="AJ102"/>
  <c r="PI101"/>
  <c r="NY101"/>
  <c r="MP101"/>
  <c r="LF101"/>
  <c r="JW101"/>
  <c r="IM101"/>
  <c r="HC101"/>
  <c r="FT101"/>
  <c r="EJ101"/>
  <c r="DA101"/>
  <c r="BQ101"/>
  <c r="AJ101"/>
  <c r="PI100"/>
  <c r="NY100"/>
  <c r="MP100"/>
  <c r="LF100"/>
  <c r="JW100"/>
  <c r="IM100"/>
  <c r="HC100"/>
  <c r="FT100"/>
  <c r="EJ100"/>
  <c r="DA100"/>
  <c r="BQ100"/>
  <c r="AJ100"/>
  <c r="PI99"/>
  <c r="NY99"/>
  <c r="MP99"/>
  <c r="LF99"/>
  <c r="JW99"/>
  <c r="IM99"/>
  <c r="HC99"/>
  <c r="FT99"/>
  <c r="EJ99"/>
  <c r="DA99"/>
  <c r="BQ99"/>
  <c r="AJ99"/>
  <c r="PI98"/>
  <c r="NY98"/>
  <c r="MP98"/>
  <c r="LF98"/>
  <c r="JW98"/>
  <c r="IM98"/>
  <c r="HC98"/>
  <c r="FT98"/>
  <c r="EJ98"/>
  <c r="DA98"/>
  <c r="BQ98"/>
  <c r="AJ98"/>
  <c r="PI97"/>
  <c r="NY97"/>
  <c r="MP97"/>
  <c r="LF97"/>
  <c r="JW97"/>
  <c r="IM97"/>
  <c r="HC97"/>
  <c r="FT97"/>
  <c r="EJ97"/>
  <c r="DA97"/>
  <c r="BQ97"/>
  <c r="AJ97"/>
  <c r="PI96"/>
  <c r="NY96"/>
  <c r="MP96"/>
  <c r="LF96"/>
  <c r="JW96"/>
  <c r="IM96"/>
  <c r="HC96"/>
  <c r="FT96"/>
  <c r="EJ96"/>
  <c r="DA96"/>
  <c r="BQ96"/>
  <c r="AJ96"/>
  <c r="PI95"/>
  <c r="NY95"/>
  <c r="MP95"/>
  <c r="LF95"/>
  <c r="JW95"/>
  <c r="IM95"/>
  <c r="HC95"/>
  <c r="FT95"/>
  <c r="EJ95"/>
  <c r="DA95"/>
  <c r="BQ95"/>
  <c r="AJ95"/>
  <c r="PI94"/>
  <c r="NY94"/>
  <c r="MP94"/>
  <c r="LF94"/>
  <c r="JW94"/>
  <c r="IM94"/>
  <c r="HC94"/>
  <c r="FT94"/>
  <c r="EJ94"/>
  <c r="DA94"/>
  <c r="BQ94"/>
  <c r="AJ94"/>
  <c r="PI93"/>
  <c r="NY93"/>
  <c r="MP93"/>
  <c r="LF93"/>
  <c r="JW93"/>
  <c r="IM93"/>
  <c r="HC93"/>
  <c r="FT93"/>
  <c r="EJ93"/>
  <c r="DA93"/>
  <c r="BQ93"/>
  <c r="AJ93"/>
  <c r="PI92"/>
  <c r="NY92"/>
  <c r="MP92"/>
  <c r="LF92"/>
  <c r="JW92"/>
  <c r="IM92"/>
  <c r="HC92"/>
  <c r="FT92"/>
  <c r="EJ92"/>
  <c r="DA92"/>
  <c r="BQ92"/>
  <c r="AJ92"/>
  <c r="PI91"/>
  <c r="NY91"/>
  <c r="MP91"/>
  <c r="LF91"/>
  <c r="JW91"/>
  <c r="IM91"/>
  <c r="HC91"/>
  <c r="FT91"/>
  <c r="EJ91"/>
  <c r="DA91"/>
  <c r="BQ91"/>
  <c r="AJ91"/>
  <c r="PI90"/>
  <c r="NY90"/>
  <c r="MP90"/>
  <c r="LF90"/>
  <c r="JW90"/>
  <c r="IM90"/>
  <c r="HC90"/>
  <c r="FT90"/>
  <c r="EJ90"/>
  <c r="DA90"/>
  <c r="BQ90"/>
  <c r="AJ90"/>
  <c r="PI89"/>
  <c r="NY89"/>
  <c r="MP89"/>
  <c r="LF89"/>
  <c r="JW89"/>
  <c r="IM89"/>
  <c r="HC89"/>
  <c r="FT89"/>
  <c r="EJ89"/>
  <c r="DA89"/>
  <c r="BQ89"/>
  <c r="AJ89"/>
  <c r="PI88"/>
  <c r="NY88"/>
  <c r="MP88"/>
  <c r="LF88"/>
  <c r="JW88"/>
  <c r="IM88"/>
  <c r="HC88"/>
  <c r="FT88"/>
  <c r="EJ88"/>
  <c r="DA88"/>
  <c r="BQ88"/>
  <c r="AJ88"/>
  <c r="PI87"/>
  <c r="NY87"/>
  <c r="MP87"/>
  <c r="LF87"/>
  <c r="JW87"/>
  <c r="IM87"/>
  <c r="HC87"/>
  <c r="FT87"/>
  <c r="EJ87"/>
  <c r="DA87"/>
  <c r="BQ87"/>
  <c r="AJ87"/>
  <c r="PI86"/>
  <c r="NY86"/>
  <c r="MP86"/>
  <c r="LF86"/>
  <c r="JW86"/>
  <c r="IM86"/>
  <c r="HC86"/>
  <c r="FT86"/>
  <c r="EJ86"/>
  <c r="DA86"/>
  <c r="BQ86"/>
  <c r="AJ86"/>
  <c r="PI85"/>
  <c r="NY85"/>
  <c r="MP85"/>
  <c r="LF85"/>
  <c r="JW85"/>
  <c r="IM85"/>
  <c r="HC85"/>
  <c r="FT85"/>
  <c r="EJ85"/>
  <c r="DA85"/>
  <c r="BQ85"/>
  <c r="AJ85"/>
  <c r="PI84"/>
  <c r="NY84"/>
  <c r="MP84"/>
  <c r="LF84"/>
  <c r="JW84"/>
  <c r="IM84"/>
  <c r="HC84"/>
  <c r="FT84"/>
  <c r="EJ84"/>
  <c r="DA84"/>
  <c r="BQ84"/>
  <c r="AJ84"/>
  <c r="PI83"/>
  <c r="NY83"/>
  <c r="MP83"/>
  <c r="LF83"/>
  <c r="JW83"/>
  <c r="IM83"/>
  <c r="HC83"/>
  <c r="FT83"/>
  <c r="EJ83"/>
  <c r="DA83"/>
  <c r="BQ83"/>
  <c r="AJ83"/>
  <c r="PI82"/>
  <c r="NY82"/>
  <c r="MP82"/>
  <c r="LF82"/>
  <c r="JW82"/>
  <c r="IM82"/>
  <c r="HC82"/>
  <c r="FT82"/>
  <c r="EJ82"/>
  <c r="DA82"/>
  <c r="BQ82"/>
  <c r="AJ82"/>
  <c r="PI81"/>
  <c r="NY81"/>
  <c r="MP81"/>
  <c r="LF81"/>
  <c r="JW81"/>
  <c r="IM81"/>
  <c r="HC81"/>
  <c r="FT81"/>
  <c r="EJ81"/>
  <c r="DA81"/>
  <c r="BQ81"/>
  <c r="AJ81"/>
  <c r="PI80"/>
  <c r="NY80"/>
  <c r="MP80"/>
  <c r="LF80"/>
  <c r="JW80"/>
  <c r="IM80"/>
  <c r="HC80"/>
  <c r="FT80"/>
  <c r="EJ80"/>
  <c r="DA80"/>
  <c r="BQ80"/>
  <c r="AJ80"/>
  <c r="PI79"/>
  <c r="NY79"/>
  <c r="MP79"/>
  <c r="LF79"/>
  <c r="JW79"/>
  <c r="IM79"/>
  <c r="HC79"/>
  <c r="FT79"/>
  <c r="EJ79"/>
  <c r="DA79"/>
  <c r="BQ79"/>
  <c r="AJ79"/>
  <c r="PI78"/>
  <c r="NY78"/>
  <c r="MP78"/>
  <c r="LF78"/>
  <c r="JW78"/>
  <c r="IM78"/>
  <c r="HC78"/>
  <c r="FT78"/>
  <c r="EJ78"/>
  <c r="DA78"/>
  <c r="BQ78"/>
  <c r="AJ78"/>
  <c r="PI77"/>
  <c r="NY77"/>
  <c r="MP77"/>
  <c r="LF77"/>
  <c r="JW77"/>
  <c r="IM77"/>
  <c r="HC77"/>
  <c r="FT77"/>
  <c r="EJ77"/>
  <c r="DA77"/>
  <c r="BQ77"/>
  <c r="AJ77"/>
  <c r="PI76"/>
  <c r="NY76"/>
  <c r="MP76"/>
  <c r="LF76"/>
  <c r="JW76"/>
  <c r="IM76"/>
  <c r="HC76"/>
  <c r="FT76"/>
  <c r="EJ76"/>
  <c r="DA76"/>
  <c r="BQ76"/>
  <c r="AJ76"/>
  <c r="PI75"/>
  <c r="NY75"/>
  <c r="MP75"/>
  <c r="LF75"/>
  <c r="JW75"/>
  <c r="IM75"/>
  <c r="HC75"/>
  <c r="FT75"/>
  <c r="EJ75"/>
  <c r="DA75"/>
  <c r="BQ75"/>
  <c r="AJ75"/>
  <c r="PI74"/>
  <c r="NY74"/>
  <c r="MP74"/>
  <c r="LF74"/>
  <c r="JW74"/>
  <c r="IM74"/>
  <c r="HC74"/>
  <c r="FT74"/>
  <c r="EJ74"/>
  <c r="DA74"/>
  <c r="BQ74"/>
  <c r="AJ74"/>
  <c r="PI73"/>
  <c r="NY73"/>
  <c r="MP73"/>
  <c r="LF73"/>
  <c r="JW73"/>
  <c r="IM73"/>
  <c r="HC73"/>
  <c r="FT73"/>
  <c r="EJ73"/>
  <c r="DA73"/>
  <c r="BQ73"/>
  <c r="AJ73"/>
  <c r="PI72"/>
  <c r="NY72"/>
  <c r="MP72"/>
  <c r="LF72"/>
  <c r="JW72"/>
  <c r="IM72"/>
  <c r="HC72"/>
  <c r="FT72"/>
  <c r="EJ72"/>
  <c r="DA72"/>
  <c r="BQ72"/>
  <c r="AJ72"/>
  <c r="PI71"/>
  <c r="NY71"/>
  <c r="MP71"/>
  <c r="LF71"/>
  <c r="JW71"/>
  <c r="IM71"/>
  <c r="HC71"/>
  <c r="FT71"/>
  <c r="EJ71"/>
  <c r="DA71"/>
  <c r="BQ71"/>
  <c r="AJ71"/>
  <c r="PI70"/>
  <c r="NY70"/>
  <c r="MP70"/>
  <c r="LF70"/>
  <c r="JW70"/>
  <c r="IM70"/>
  <c r="HC70"/>
  <c r="FT70"/>
  <c r="EJ70"/>
  <c r="DA70"/>
  <c r="BQ70"/>
  <c r="AJ70"/>
  <c r="PI69"/>
  <c r="NY69"/>
  <c r="MP69"/>
  <c r="LF69"/>
  <c r="JW69"/>
  <c r="IM69"/>
  <c r="HC69"/>
  <c r="FT69"/>
  <c r="EJ69"/>
  <c r="DA69"/>
  <c r="BQ69"/>
  <c r="AJ69"/>
  <c r="PI68"/>
  <c r="NY68"/>
  <c r="MP68"/>
  <c r="LF68"/>
  <c r="JW68"/>
  <c r="IM68"/>
  <c r="HC68"/>
  <c r="FT68"/>
  <c r="EJ68"/>
  <c r="DA68"/>
  <c r="BQ68"/>
  <c r="AJ68"/>
  <c r="PI67"/>
  <c r="NY67"/>
  <c r="MP67"/>
  <c r="LF67"/>
  <c r="JW67"/>
  <c r="IM67"/>
  <c r="HC67"/>
  <c r="FT67"/>
  <c r="EJ67"/>
  <c r="DA67"/>
  <c r="BQ67"/>
  <c r="AJ67"/>
  <c r="PI66"/>
  <c r="NY66"/>
  <c r="MP66"/>
  <c r="LF66"/>
  <c r="JW66"/>
  <c r="IM66"/>
  <c r="HC66"/>
  <c r="FT66"/>
  <c r="EJ66"/>
  <c r="DA66"/>
  <c r="BQ66"/>
  <c r="AJ66"/>
  <c r="PI65"/>
  <c r="NY65"/>
  <c r="MP65"/>
  <c r="LF65"/>
  <c r="JW65"/>
  <c r="IM65"/>
  <c r="HC65"/>
  <c r="FT65"/>
  <c r="EJ65"/>
  <c r="DA65"/>
  <c r="BQ65"/>
  <c r="AJ65"/>
  <c r="KA123" i="4"/>
  <c r="KA121"/>
  <c r="KA119"/>
  <c r="KA117"/>
  <c r="KA115"/>
  <c r="KA113"/>
  <c r="KA111"/>
  <c r="KA109"/>
  <c r="KA107"/>
  <c r="KA105"/>
  <c r="KA103"/>
  <c r="KA101"/>
  <c r="KA99"/>
  <c r="KA97"/>
  <c r="KA95"/>
  <c r="KA93"/>
  <c r="KA91"/>
  <c r="KA89"/>
  <c r="KA87"/>
  <c r="KA85"/>
  <c r="KA83"/>
  <c r="KA81"/>
  <c r="KA79"/>
  <c r="KA77"/>
  <c r="KA75"/>
  <c r="KA73"/>
  <c r="KA71"/>
  <c r="KA69"/>
  <c r="KA67"/>
  <c r="KA65"/>
  <c r="IR123"/>
  <c r="IR121"/>
  <c r="IR119"/>
  <c r="IR117"/>
  <c r="IR115"/>
  <c r="IR113"/>
  <c r="IR111"/>
  <c r="IR109"/>
  <c r="IR107"/>
  <c r="IR105"/>
  <c r="IR103"/>
  <c r="IR101"/>
  <c r="IR99"/>
  <c r="IR97"/>
  <c r="IR95"/>
  <c r="IR93"/>
  <c r="IR91"/>
  <c r="IR89"/>
  <c r="IR87"/>
  <c r="IR85"/>
  <c r="IR83"/>
  <c r="IR81"/>
  <c r="IR79"/>
  <c r="IR77"/>
  <c r="IR75"/>
  <c r="IR73"/>
  <c r="IR71"/>
  <c r="IR69"/>
  <c r="IR67"/>
  <c r="IR65"/>
  <c r="HH123"/>
  <c r="HH121"/>
  <c r="HH119"/>
  <c r="HH117"/>
  <c r="HH115"/>
  <c r="HH113"/>
  <c r="HH111"/>
  <c r="HH109"/>
  <c r="HH107"/>
  <c r="HH105"/>
  <c r="HH103"/>
  <c r="HH101"/>
  <c r="HH99"/>
  <c r="HH97"/>
  <c r="HH95"/>
  <c r="HH93"/>
  <c r="HH91"/>
  <c r="HH89"/>
  <c r="HH87"/>
  <c r="HH85"/>
  <c r="HH83"/>
  <c r="HH81"/>
  <c r="HH79"/>
  <c r="HH77"/>
  <c r="HH75"/>
  <c r="HH73"/>
  <c r="HH71"/>
  <c r="HH69"/>
  <c r="HH67"/>
  <c r="HH65"/>
  <c r="FY123"/>
  <c r="FY121"/>
  <c r="FY119"/>
  <c r="FY117"/>
  <c r="FY115"/>
  <c r="FY113"/>
  <c r="FY111"/>
  <c r="FY109"/>
  <c r="FY107"/>
  <c r="FY105"/>
  <c r="FY103"/>
  <c r="FY101"/>
  <c r="FY99"/>
  <c r="FY97"/>
  <c r="FY95"/>
  <c r="FY93"/>
  <c r="FY91"/>
  <c r="FY89"/>
  <c r="FY87"/>
  <c r="FY85"/>
  <c r="FY83"/>
  <c r="FY81"/>
  <c r="FY79"/>
  <c r="FY77"/>
  <c r="FY75"/>
  <c r="FY73"/>
  <c r="FY71"/>
  <c r="FY69"/>
  <c r="FY67"/>
  <c r="FY65"/>
  <c r="EO123"/>
  <c r="EO121"/>
  <c r="EO119"/>
  <c r="EO117"/>
  <c r="EO115"/>
  <c r="EO113"/>
  <c r="EO111"/>
  <c r="EO109"/>
  <c r="EO107"/>
  <c r="EO105"/>
  <c r="EO103"/>
  <c r="EO101"/>
  <c r="EO99"/>
  <c r="EO97"/>
  <c r="EO95"/>
  <c r="EO93"/>
  <c r="EO91"/>
  <c r="EO89"/>
  <c r="EO87"/>
  <c r="EO85"/>
  <c r="EO83"/>
  <c r="EO81"/>
  <c r="EO79"/>
  <c r="EO77"/>
  <c r="EO75"/>
  <c r="EO73"/>
  <c r="EO71"/>
  <c r="EO69"/>
  <c r="EO67"/>
  <c r="EO65"/>
  <c r="DE123"/>
  <c r="DE121"/>
  <c r="DE119"/>
  <c r="DE117"/>
  <c r="DE115"/>
  <c r="DE113"/>
  <c r="DE111"/>
  <c r="DE109"/>
  <c r="DE107"/>
  <c r="DE105"/>
  <c r="DE103"/>
  <c r="DE101"/>
  <c r="DE99"/>
  <c r="DE97"/>
  <c r="DE95"/>
  <c r="DE93"/>
  <c r="DE91"/>
  <c r="DE89"/>
  <c r="DE87"/>
  <c r="DE85"/>
  <c r="DE83"/>
  <c r="DE81"/>
  <c r="DE79"/>
  <c r="DE77"/>
  <c r="DE75"/>
  <c r="DE73"/>
  <c r="DE71"/>
  <c r="DE69"/>
  <c r="DE67"/>
  <c r="DE65"/>
  <c r="BV123"/>
  <c r="BV121"/>
  <c r="BV119"/>
  <c r="BV117"/>
  <c r="BV115"/>
  <c r="BV113"/>
  <c r="BV111"/>
  <c r="BV109"/>
  <c r="BV107"/>
  <c r="BV105"/>
  <c r="BV103"/>
  <c r="BV101"/>
  <c r="BV99"/>
  <c r="BV97"/>
  <c r="BV95"/>
  <c r="BV93"/>
  <c r="BV91"/>
  <c r="BV89"/>
  <c r="BV87"/>
  <c r="BV85"/>
  <c r="BV83"/>
  <c r="BV81"/>
  <c r="BV79"/>
  <c r="BV77"/>
  <c r="BV75"/>
  <c r="BV73"/>
  <c r="BV71"/>
  <c r="BV69"/>
  <c r="BV67"/>
  <c r="BV65"/>
  <c r="AL123"/>
  <c r="AL121"/>
  <c r="AL119"/>
  <c r="AL117"/>
  <c r="AL115"/>
  <c r="AL113"/>
  <c r="AL111"/>
  <c r="AL109"/>
  <c r="AL107"/>
  <c r="AL105"/>
  <c r="AL103"/>
  <c r="AL101"/>
  <c r="AL99"/>
  <c r="AL97"/>
  <c r="AL95"/>
  <c r="AL93"/>
  <c r="AL91"/>
  <c r="AL89"/>
  <c r="AL87"/>
  <c r="AL85"/>
  <c r="AL83"/>
  <c r="AL81"/>
  <c r="AL79"/>
  <c r="AL77"/>
  <c r="AL75"/>
  <c r="AL73"/>
  <c r="AL71"/>
  <c r="AL69"/>
  <c r="AL67"/>
  <c r="AL65"/>
  <c r="C123"/>
  <c r="C121"/>
  <c r="C119"/>
  <c r="C117"/>
  <c r="C115"/>
  <c r="C113"/>
  <c r="C111"/>
  <c r="C109"/>
  <c r="C107"/>
  <c r="C105"/>
  <c r="C103"/>
  <c r="C101"/>
  <c r="C99"/>
  <c r="C97"/>
  <c r="C95"/>
  <c r="C93"/>
  <c r="C91"/>
  <c r="C89"/>
  <c r="C87"/>
  <c r="C85"/>
  <c r="C83"/>
  <c r="C81"/>
  <c r="C79"/>
  <c r="C77"/>
  <c r="C75"/>
  <c r="C73"/>
  <c r="C71"/>
  <c r="C69"/>
  <c r="C67"/>
  <c r="C65"/>
  <c r="LH124"/>
  <c r="JX124"/>
  <c r="IO124"/>
  <c r="HE124"/>
  <c r="FV124"/>
  <c r="EL124"/>
  <c r="DB124"/>
  <c r="BS124"/>
  <c r="AI124"/>
  <c r="LH123"/>
  <c r="JX123"/>
  <c r="IO123"/>
  <c r="HE123"/>
  <c r="FV123"/>
  <c r="EL123"/>
  <c r="DB123"/>
  <c r="BS123"/>
  <c r="AI123"/>
  <c r="LH122"/>
  <c r="JX122"/>
  <c r="IO122"/>
  <c r="HE122"/>
  <c r="FV122"/>
  <c r="EL122"/>
  <c r="DB122"/>
  <c r="BS122"/>
  <c r="AI122"/>
  <c r="LH121"/>
  <c r="JX121"/>
  <c r="IO121"/>
  <c r="HE121"/>
  <c r="FV121"/>
  <c r="EL121"/>
  <c r="DB121"/>
  <c r="BS121"/>
  <c r="AI121"/>
  <c r="LH120"/>
  <c r="JX120"/>
  <c r="IO120"/>
  <c r="HE120"/>
  <c r="FV120"/>
  <c r="EL120"/>
  <c r="DB120"/>
  <c r="BS120"/>
  <c r="AI120"/>
  <c r="LH119"/>
  <c r="JX119"/>
  <c r="IO119"/>
  <c r="HE119"/>
  <c r="FV119"/>
  <c r="EL119"/>
  <c r="DB119"/>
  <c r="BS119"/>
  <c r="AI119"/>
  <c r="LH118"/>
  <c r="JX118"/>
  <c r="IO118"/>
  <c r="HE118"/>
  <c r="FV118"/>
  <c r="EL118"/>
  <c r="DB118"/>
  <c r="BS118"/>
  <c r="AI118"/>
  <c r="LH117"/>
  <c r="JX117"/>
  <c r="IO117"/>
  <c r="HE117"/>
  <c r="FV117"/>
  <c r="EL117"/>
  <c r="DB117"/>
  <c r="BS117"/>
  <c r="AI117"/>
  <c r="LH116"/>
  <c r="JX116"/>
  <c r="IO116"/>
  <c r="HE116"/>
  <c r="FV116"/>
  <c r="EL116"/>
  <c r="DB116"/>
  <c r="BS116"/>
  <c r="AI116"/>
  <c r="LH115"/>
  <c r="JX115"/>
  <c r="IO115"/>
  <c r="HE115"/>
  <c r="FV115"/>
  <c r="EL115"/>
  <c r="DB115"/>
  <c r="BS115"/>
  <c r="AI115"/>
  <c r="LH114"/>
  <c r="JX114"/>
  <c r="IO114"/>
  <c r="HE114"/>
  <c r="FV114"/>
  <c r="EL114"/>
  <c r="DB114"/>
  <c r="BS114"/>
  <c r="AI114"/>
  <c r="LH113"/>
  <c r="JX113"/>
  <c r="IO113"/>
  <c r="HE113"/>
  <c r="FV113"/>
  <c r="EL113"/>
  <c r="DB113"/>
  <c r="BS113"/>
  <c r="AI113"/>
  <c r="LH112"/>
  <c r="JX112"/>
  <c r="IO112"/>
  <c r="HE112"/>
  <c r="FV112"/>
  <c r="EL112"/>
  <c r="DB112"/>
  <c r="BS112"/>
  <c r="AI112"/>
  <c r="LH111"/>
  <c r="JX111"/>
  <c r="IO111"/>
  <c r="HE111"/>
  <c r="FV111"/>
  <c r="EL111"/>
  <c r="DB111"/>
  <c r="BS111"/>
  <c r="AI111"/>
  <c r="LH110"/>
  <c r="JX110"/>
  <c r="IO110"/>
  <c r="HE110"/>
  <c r="FV110"/>
  <c r="EL110"/>
  <c r="DB110"/>
  <c r="BS110"/>
  <c r="AI110"/>
  <c r="LH109"/>
  <c r="JX109"/>
  <c r="IO109"/>
  <c r="HE109"/>
  <c r="FV109"/>
  <c r="EL109"/>
  <c r="DB109"/>
  <c r="BS109"/>
  <c r="AI109"/>
  <c r="LH108"/>
  <c r="JX108"/>
  <c r="IO108"/>
  <c r="HE108"/>
  <c r="FV108"/>
  <c r="EL108"/>
  <c r="DB108"/>
  <c r="BS108"/>
  <c r="AI108"/>
  <c r="LH107"/>
  <c r="JX107"/>
  <c r="IO107"/>
  <c r="HE107"/>
  <c r="FV107"/>
  <c r="EL107"/>
  <c r="DB107"/>
  <c r="BS107"/>
  <c r="AI107"/>
  <c r="LH106"/>
  <c r="JX106"/>
  <c r="IO106"/>
  <c r="HE106"/>
  <c r="FV106"/>
  <c r="EL106"/>
  <c r="DB106"/>
  <c r="BS106"/>
  <c r="AI106"/>
  <c r="LH105"/>
  <c r="JX105"/>
  <c r="IO105"/>
  <c r="HE105"/>
  <c r="FV105"/>
  <c r="EL105"/>
  <c r="DB105"/>
  <c r="BS105"/>
  <c r="AI105"/>
  <c r="LH104"/>
  <c r="JX104"/>
  <c r="IO104"/>
  <c r="HE104"/>
  <c r="FV104"/>
  <c r="EL104"/>
  <c r="DB104"/>
  <c r="BS104"/>
  <c r="AI104"/>
  <c r="LH103"/>
  <c r="JX103"/>
  <c r="IO103"/>
  <c r="HE103"/>
  <c r="FV103"/>
  <c r="EL103"/>
  <c r="DB103"/>
  <c r="BS103"/>
  <c r="AI103"/>
  <c r="LH102"/>
  <c r="JX102"/>
  <c r="IO102"/>
  <c r="HE102"/>
  <c r="FV102"/>
  <c r="EL102"/>
  <c r="DB102"/>
  <c r="BS102"/>
  <c r="AI102"/>
  <c r="LH101"/>
  <c r="JX101"/>
  <c r="IO101"/>
  <c r="HE101"/>
  <c r="FV101"/>
  <c r="EL101"/>
  <c r="DB101"/>
  <c r="BS101"/>
  <c r="AI101"/>
  <c r="LH100"/>
  <c r="JX100"/>
  <c r="IO100"/>
  <c r="HE100"/>
  <c r="FV100"/>
  <c r="EL100"/>
  <c r="DB100"/>
  <c r="BS100"/>
  <c r="AI100"/>
  <c r="LH99"/>
  <c r="JX99"/>
  <c r="IO99"/>
  <c r="HE99"/>
  <c r="FV99"/>
  <c r="EL99"/>
  <c r="DB99"/>
  <c r="BS99"/>
  <c r="AI99"/>
  <c r="LH98"/>
  <c r="JX98"/>
  <c r="IO98"/>
  <c r="HE98"/>
  <c r="FV98"/>
  <c r="EL98"/>
  <c r="DB98"/>
  <c r="BS98"/>
  <c r="AI98"/>
  <c r="LH97"/>
  <c r="JX97"/>
  <c r="IO97"/>
  <c r="HE97"/>
  <c r="FV97"/>
  <c r="EL97"/>
  <c r="DB97"/>
  <c r="BS97"/>
  <c r="AI97"/>
  <c r="LH96"/>
  <c r="JX96"/>
  <c r="IO96"/>
  <c r="HE96"/>
  <c r="FV96"/>
  <c r="EL96"/>
  <c r="DB96"/>
  <c r="BS96"/>
  <c r="AI96"/>
  <c r="LH95"/>
  <c r="JX95"/>
  <c r="IO95"/>
  <c r="HE95"/>
  <c r="FV95"/>
  <c r="EL95"/>
  <c r="DB95"/>
  <c r="BS95"/>
  <c r="AI95"/>
  <c r="LH94"/>
  <c r="JX94"/>
  <c r="IO94"/>
  <c r="HE94"/>
  <c r="FV94"/>
  <c r="EL94"/>
  <c r="DB94"/>
  <c r="BS94"/>
  <c r="AI94"/>
  <c r="LH93"/>
  <c r="JX93"/>
  <c r="IO93"/>
  <c r="HE93"/>
  <c r="FV93"/>
  <c r="EL93"/>
  <c r="DB93"/>
  <c r="BS93"/>
  <c r="AI93"/>
  <c r="LH92"/>
  <c r="JX92"/>
  <c r="IO92"/>
  <c r="HE92"/>
  <c r="FV92"/>
  <c r="EL92"/>
  <c r="DB92"/>
  <c r="BS92"/>
  <c r="AI92"/>
  <c r="LH91"/>
  <c r="JX91"/>
  <c r="IO91"/>
  <c r="HE91"/>
  <c r="FV91"/>
  <c r="EL91"/>
  <c r="DB91"/>
  <c r="BS91"/>
  <c r="AI91"/>
  <c r="LH90"/>
  <c r="JX90"/>
  <c r="IO90"/>
  <c r="HE90"/>
  <c r="FV90"/>
  <c r="EL90"/>
  <c r="DB90"/>
  <c r="BS90"/>
  <c r="AI90"/>
  <c r="LH89"/>
  <c r="JX89"/>
  <c r="IO89"/>
  <c r="HE89"/>
  <c r="FV89"/>
  <c r="EL89"/>
  <c r="DB89"/>
  <c r="BS89"/>
  <c r="AI89"/>
  <c r="LH88"/>
  <c r="JX88"/>
  <c r="IO88"/>
  <c r="HE88"/>
  <c r="FV88"/>
  <c r="EL88"/>
  <c r="DB88"/>
  <c r="BS88"/>
  <c r="AI88"/>
  <c r="LH87"/>
  <c r="JX87"/>
  <c r="IO87"/>
  <c r="HE87"/>
  <c r="FV87"/>
  <c r="EL87"/>
  <c r="DB87"/>
  <c r="BS87"/>
  <c r="AI87"/>
  <c r="LH86"/>
  <c r="JX86"/>
  <c r="IO86"/>
  <c r="HE86"/>
  <c r="FV86"/>
  <c r="EL86"/>
  <c r="DB86"/>
  <c r="BS86"/>
  <c r="AI86"/>
  <c r="LH85"/>
  <c r="JX85"/>
  <c r="IO85"/>
  <c r="HE85"/>
  <c r="FV85"/>
  <c r="EL85"/>
  <c r="DB85"/>
  <c r="BS85"/>
  <c r="AI85"/>
  <c r="LH84"/>
  <c r="JX84"/>
  <c r="IO84"/>
  <c r="HE84"/>
  <c r="FV84"/>
  <c r="EL84"/>
  <c r="DB84"/>
  <c r="BS84"/>
  <c r="AI84"/>
  <c r="LH83"/>
  <c r="JX83"/>
  <c r="IO83"/>
  <c r="HE83"/>
  <c r="FV83"/>
  <c r="EL83"/>
  <c r="DB83"/>
  <c r="BS83"/>
  <c r="AI83"/>
  <c r="LH82"/>
  <c r="JX82"/>
  <c r="IO82"/>
  <c r="HE82"/>
  <c r="FV82"/>
  <c r="EL82"/>
  <c r="DB82"/>
  <c r="BS82"/>
  <c r="AI82"/>
  <c r="LH81"/>
  <c r="JX81"/>
  <c r="IO81"/>
  <c r="HE81"/>
  <c r="FV81"/>
  <c r="EL81"/>
  <c r="DB81"/>
  <c r="BS81"/>
  <c r="AI81"/>
  <c r="LH80"/>
  <c r="JX80"/>
  <c r="IO80"/>
  <c r="HE80"/>
  <c r="FV80"/>
  <c r="EL80"/>
  <c r="DB80"/>
  <c r="BS80"/>
  <c r="AI80"/>
  <c r="LH79"/>
  <c r="JX79"/>
  <c r="IO79"/>
  <c r="HE79"/>
  <c r="FV79"/>
  <c r="EL79"/>
  <c r="DB79"/>
  <c r="BS79"/>
  <c r="AI79"/>
  <c r="LH78"/>
  <c r="JX78"/>
  <c r="IO78"/>
  <c r="HE78"/>
  <c r="FV78"/>
  <c r="EL78"/>
  <c r="DB78"/>
  <c r="BS78"/>
  <c r="AI78"/>
  <c r="LH77"/>
  <c r="JX77"/>
  <c r="IO77"/>
  <c r="HE77"/>
  <c r="FV77"/>
  <c r="EL77"/>
  <c r="DB77"/>
  <c r="BS77"/>
  <c r="AI77"/>
  <c r="LH76"/>
  <c r="JX76"/>
  <c r="IO76"/>
  <c r="HE76"/>
  <c r="FV76"/>
  <c r="EL76"/>
  <c r="DB76"/>
  <c r="BS76"/>
  <c r="AI76"/>
  <c r="LH75"/>
  <c r="JX75"/>
  <c r="IO75"/>
  <c r="HE75"/>
  <c r="FV75"/>
  <c r="EL75"/>
  <c r="DB75"/>
  <c r="BS75"/>
  <c r="AI75"/>
  <c r="LH74"/>
  <c r="JX74"/>
  <c r="IO74"/>
  <c r="HE74"/>
  <c r="FV74"/>
  <c r="EL74"/>
  <c r="DB74"/>
  <c r="BS74"/>
  <c r="AI74"/>
  <c r="LH73"/>
  <c r="JX73"/>
  <c r="IO73"/>
  <c r="HE73"/>
  <c r="FV73"/>
  <c r="EL73"/>
  <c r="DB73"/>
  <c r="BS73"/>
  <c r="AI73"/>
  <c r="LH72"/>
  <c r="JX72"/>
  <c r="IO72"/>
  <c r="HE72"/>
  <c r="FV72"/>
  <c r="EL72"/>
  <c r="DB72"/>
  <c r="BS72"/>
  <c r="AI72"/>
  <c r="LH71"/>
  <c r="JX71"/>
  <c r="IO71"/>
  <c r="HE71"/>
  <c r="FV71"/>
  <c r="EL71"/>
  <c r="DB71"/>
  <c r="BS71"/>
  <c r="AI71"/>
  <c r="LH70"/>
  <c r="JX70"/>
  <c r="IO70"/>
  <c r="HE70"/>
  <c r="FV70"/>
  <c r="EL70"/>
  <c r="DB70"/>
  <c r="BS70"/>
  <c r="AI70"/>
  <c r="LH69"/>
  <c r="JX69"/>
  <c r="IO69"/>
  <c r="HE69"/>
  <c r="FV69"/>
  <c r="EL69"/>
  <c r="DB69"/>
  <c r="BS69"/>
  <c r="AI69"/>
  <c r="LH68"/>
  <c r="JX68"/>
  <c r="IO68"/>
  <c r="HE68"/>
  <c r="FV68"/>
  <c r="EL68"/>
  <c r="DB68"/>
  <c r="BS68"/>
  <c r="AI68"/>
  <c r="LH67"/>
  <c r="JX67"/>
  <c r="IO67"/>
  <c r="HE67"/>
  <c r="FV67"/>
  <c r="EL67"/>
  <c r="DB67"/>
  <c r="BS67"/>
  <c r="AI67"/>
  <c r="LH66"/>
  <c r="JX66"/>
  <c r="IO66"/>
  <c r="HE66"/>
  <c r="FV66"/>
  <c r="EL66"/>
  <c r="DB66"/>
  <c r="BS66"/>
  <c r="AI66"/>
  <c r="LH65"/>
  <c r="JX65"/>
  <c r="IO65"/>
  <c r="HE65"/>
  <c r="FV65"/>
  <c r="EL65"/>
  <c r="DB65"/>
  <c r="BS65"/>
  <c r="AI65"/>
  <c r="B112" i="7" l="1"/>
  <c r="B118"/>
  <c r="B104"/>
  <c r="B68"/>
  <c r="B70"/>
  <c r="B76"/>
  <c r="B78"/>
  <c r="B84"/>
  <c r="B120"/>
  <c r="B86"/>
  <c r="B90"/>
  <c r="B114"/>
  <c r="B66"/>
  <c r="B72"/>
  <c r="B74"/>
  <c r="B80"/>
  <c r="B82"/>
  <c r="B92"/>
  <c r="B106"/>
  <c r="B116"/>
  <c r="B88"/>
  <c r="B94"/>
  <c r="B100"/>
  <c r="B102"/>
  <c r="B96"/>
  <c r="B98"/>
  <c r="B108"/>
  <c r="B110"/>
  <c r="B122"/>
  <c r="B124"/>
  <c r="B74" i="6"/>
  <c r="B98"/>
  <c r="B118"/>
  <c r="B106"/>
  <c r="B108"/>
  <c r="B114"/>
  <c r="B116"/>
  <c r="B122"/>
  <c r="B82"/>
  <c r="B94"/>
  <c r="B96"/>
  <c r="B100"/>
  <c r="B104"/>
  <c r="B70"/>
  <c r="B66"/>
  <c r="B78"/>
  <c r="B92"/>
  <c r="B84"/>
  <c r="B86"/>
  <c r="B68"/>
  <c r="B72"/>
  <c r="B76"/>
  <c r="B80"/>
  <c r="B88"/>
  <c r="B90"/>
  <c r="B102"/>
  <c r="B112"/>
  <c r="B110"/>
  <c r="B120"/>
  <c r="B124"/>
  <c r="B76" i="4"/>
  <c r="B122"/>
  <c r="B66"/>
  <c r="B74"/>
  <c r="B90"/>
  <c r="B100"/>
  <c r="B82"/>
  <c r="B70"/>
  <c r="B84"/>
  <c r="B92"/>
  <c r="B94"/>
  <c r="B98"/>
  <c r="B102"/>
  <c r="B104"/>
  <c r="B110"/>
  <c r="B112"/>
  <c r="B78"/>
  <c r="B68"/>
  <c r="B72"/>
  <c r="B96"/>
  <c r="B116"/>
  <c r="B118"/>
  <c r="B80"/>
  <c r="B86"/>
  <c r="B88"/>
  <c r="B108"/>
  <c r="B106"/>
  <c r="B114"/>
  <c r="B120"/>
  <c r="B124"/>
  <c r="F60" i="5" l="1"/>
  <c r="F68"/>
  <c r="F59"/>
  <c r="F46"/>
  <c r="F67"/>
  <c r="F65"/>
  <c r="F66"/>
  <c r="F73"/>
  <c r="F72"/>
  <c r="F71"/>
  <c r="F70"/>
  <c r="F69"/>
  <c r="F64"/>
  <c r="F63"/>
  <c r="F62"/>
  <c r="F61"/>
  <c r="F51"/>
  <c r="F54"/>
  <c r="F48"/>
  <c r="F45"/>
  <c r="F58"/>
  <c r="F57"/>
  <c r="F56"/>
  <c r="F55"/>
  <c r="F47"/>
  <c r="F52"/>
  <c r="F53"/>
  <c r="F44"/>
  <c r="F50"/>
  <c r="F49"/>
  <c r="S13" l="1"/>
  <c r="U13"/>
  <c r="OC63" i="7" l="1"/>
  <c r="OC61"/>
  <c r="OC59"/>
  <c r="OC57"/>
  <c r="OC55"/>
  <c r="OC53"/>
  <c r="OC51"/>
  <c r="OC49"/>
  <c r="OC47"/>
  <c r="OC45"/>
  <c r="OC43"/>
  <c r="OC41"/>
  <c r="OC39"/>
  <c r="OC37"/>
  <c r="OC35"/>
  <c r="OC33"/>
  <c r="OC31"/>
  <c r="OC29"/>
  <c r="OC27"/>
  <c r="OC25"/>
  <c r="OC23"/>
  <c r="OC21"/>
  <c r="OC19"/>
  <c r="OC17"/>
  <c r="OC15"/>
  <c r="OC13"/>
  <c r="OC11"/>
  <c r="OC9"/>
  <c r="OC7"/>
  <c r="MT63"/>
  <c r="MT61"/>
  <c r="MT59"/>
  <c r="MT57"/>
  <c r="MT55"/>
  <c r="MT53"/>
  <c r="MT51"/>
  <c r="MT49"/>
  <c r="MT47"/>
  <c r="MT45"/>
  <c r="MT43"/>
  <c r="MT41"/>
  <c r="MT39"/>
  <c r="MT37"/>
  <c r="MT35"/>
  <c r="MT33"/>
  <c r="MT31"/>
  <c r="MT29"/>
  <c r="MT27"/>
  <c r="MT25"/>
  <c r="MT23"/>
  <c r="MT21"/>
  <c r="MT19"/>
  <c r="MT17"/>
  <c r="MT15"/>
  <c r="MT13"/>
  <c r="MT11"/>
  <c r="MT9"/>
  <c r="MT7"/>
  <c r="LJ63"/>
  <c r="LJ61"/>
  <c r="LJ59"/>
  <c r="LJ57"/>
  <c r="LJ55"/>
  <c r="LJ53"/>
  <c r="LJ51"/>
  <c r="LJ49"/>
  <c r="LJ47"/>
  <c r="LJ45"/>
  <c r="LJ43"/>
  <c r="LJ41"/>
  <c r="LJ39"/>
  <c r="LJ37"/>
  <c r="LJ35"/>
  <c r="LJ33"/>
  <c r="LJ31"/>
  <c r="LJ29"/>
  <c r="LJ27"/>
  <c r="LJ25"/>
  <c r="LJ23"/>
  <c r="LJ21"/>
  <c r="LJ19"/>
  <c r="LJ17"/>
  <c r="LJ15"/>
  <c r="LJ13"/>
  <c r="LJ11"/>
  <c r="LJ9"/>
  <c r="LJ7"/>
  <c r="KA63"/>
  <c r="KA61"/>
  <c r="KA59"/>
  <c r="KA57"/>
  <c r="KA55"/>
  <c r="KA53"/>
  <c r="KA51"/>
  <c r="KA49"/>
  <c r="KA47"/>
  <c r="KA45"/>
  <c r="KA43"/>
  <c r="KA41"/>
  <c r="KA39"/>
  <c r="KA37"/>
  <c r="KA35"/>
  <c r="KA33"/>
  <c r="KA31"/>
  <c r="KA29"/>
  <c r="KA27"/>
  <c r="KA25"/>
  <c r="KA23"/>
  <c r="KA21"/>
  <c r="KA19"/>
  <c r="KA17"/>
  <c r="KA15"/>
  <c r="KA13"/>
  <c r="KA11"/>
  <c r="KA9"/>
  <c r="KA7"/>
  <c r="IQ63"/>
  <c r="IQ61"/>
  <c r="IQ59"/>
  <c r="IQ57"/>
  <c r="IQ55"/>
  <c r="IQ53"/>
  <c r="IQ51"/>
  <c r="IQ49"/>
  <c r="IQ47"/>
  <c r="IQ45"/>
  <c r="IQ43"/>
  <c r="IQ41"/>
  <c r="IQ39"/>
  <c r="IQ37"/>
  <c r="IQ35"/>
  <c r="IQ33"/>
  <c r="IQ31"/>
  <c r="IQ29"/>
  <c r="IQ27"/>
  <c r="IQ25"/>
  <c r="IQ23"/>
  <c r="IQ21"/>
  <c r="IQ19"/>
  <c r="IQ17"/>
  <c r="IQ15"/>
  <c r="IQ13"/>
  <c r="IQ11"/>
  <c r="IQ9"/>
  <c r="IQ7"/>
  <c r="HG63"/>
  <c r="HG61"/>
  <c r="HG59"/>
  <c r="HG57"/>
  <c r="HG55"/>
  <c r="HG53"/>
  <c r="HG51"/>
  <c r="HG49"/>
  <c r="HG47"/>
  <c r="HG45"/>
  <c r="HG43"/>
  <c r="HG41"/>
  <c r="HG39"/>
  <c r="HG37"/>
  <c r="HG35"/>
  <c r="HG33"/>
  <c r="HG31"/>
  <c r="HG29"/>
  <c r="HG27"/>
  <c r="HG25"/>
  <c r="HG23"/>
  <c r="HG21"/>
  <c r="HG19"/>
  <c r="HG17"/>
  <c r="HG15"/>
  <c r="HG13"/>
  <c r="HG11"/>
  <c r="HG9"/>
  <c r="HG7"/>
  <c r="FX63"/>
  <c r="FX61"/>
  <c r="FX59"/>
  <c r="FX57"/>
  <c r="FX55"/>
  <c r="FX53"/>
  <c r="FX51"/>
  <c r="FX49"/>
  <c r="FX47"/>
  <c r="FX45"/>
  <c r="FX43"/>
  <c r="FX41"/>
  <c r="FX39"/>
  <c r="FX37"/>
  <c r="FX35"/>
  <c r="FX33"/>
  <c r="FX31"/>
  <c r="FX29"/>
  <c r="FX27"/>
  <c r="FX25"/>
  <c r="FX23"/>
  <c r="FX21"/>
  <c r="FX19"/>
  <c r="FX17"/>
  <c r="FX15"/>
  <c r="FX13"/>
  <c r="FX11"/>
  <c r="FX9"/>
  <c r="FX7"/>
  <c r="EN63"/>
  <c r="EN61"/>
  <c r="EN59"/>
  <c r="EN57"/>
  <c r="EN55"/>
  <c r="EN53"/>
  <c r="EN51"/>
  <c r="EN49"/>
  <c r="EN47"/>
  <c r="EN45"/>
  <c r="EN43"/>
  <c r="EN41"/>
  <c r="EN39"/>
  <c r="EN37"/>
  <c r="EN35"/>
  <c r="EN33"/>
  <c r="EN31"/>
  <c r="EN29"/>
  <c r="EN27"/>
  <c r="EN25"/>
  <c r="EN23"/>
  <c r="EN21"/>
  <c r="EN19"/>
  <c r="EN17"/>
  <c r="EN15"/>
  <c r="EN13"/>
  <c r="EN11"/>
  <c r="EN9"/>
  <c r="EN7"/>
  <c r="DE63"/>
  <c r="DE61"/>
  <c r="DE59"/>
  <c r="DE57"/>
  <c r="DE55"/>
  <c r="DE53"/>
  <c r="DE51"/>
  <c r="DE49"/>
  <c r="DE47"/>
  <c r="DE45"/>
  <c r="DE43"/>
  <c r="DE41"/>
  <c r="DE39"/>
  <c r="DE37"/>
  <c r="DE35"/>
  <c r="DE33"/>
  <c r="DE31"/>
  <c r="DE29"/>
  <c r="DE27"/>
  <c r="DE25"/>
  <c r="DE23"/>
  <c r="DE21"/>
  <c r="DE19"/>
  <c r="DE17"/>
  <c r="DE15"/>
  <c r="DE13"/>
  <c r="DE11"/>
  <c r="DE9"/>
  <c r="DE7"/>
  <c r="BU63"/>
  <c r="BU61"/>
  <c r="BU59"/>
  <c r="BU57"/>
  <c r="BU55"/>
  <c r="BU53"/>
  <c r="BU51"/>
  <c r="BU49"/>
  <c r="BU47"/>
  <c r="BU45"/>
  <c r="BU43"/>
  <c r="BU41"/>
  <c r="BU39"/>
  <c r="BU37"/>
  <c r="BU35"/>
  <c r="BU33"/>
  <c r="BU31"/>
  <c r="BU29"/>
  <c r="BU27"/>
  <c r="BU25"/>
  <c r="BU23"/>
  <c r="BU21"/>
  <c r="BU19"/>
  <c r="BU17"/>
  <c r="BU15"/>
  <c r="BU13"/>
  <c r="BU11"/>
  <c r="BU9"/>
  <c r="BU7"/>
  <c r="AM63"/>
  <c r="AM61"/>
  <c r="AM59"/>
  <c r="AM57"/>
  <c r="AM55"/>
  <c r="AM53"/>
  <c r="AM51"/>
  <c r="AM49"/>
  <c r="AM47"/>
  <c r="AM45"/>
  <c r="AM43"/>
  <c r="AM41"/>
  <c r="AM39"/>
  <c r="AM37"/>
  <c r="AM35"/>
  <c r="AM33"/>
  <c r="AM31"/>
  <c r="AM29"/>
  <c r="AM27"/>
  <c r="AM25"/>
  <c r="AM23"/>
  <c r="AM21"/>
  <c r="AM19"/>
  <c r="AM17"/>
  <c r="AM15"/>
  <c r="AM13"/>
  <c r="AM11"/>
  <c r="AM9"/>
  <c r="AM7"/>
  <c r="C63"/>
  <c r="C61"/>
  <c r="C59"/>
  <c r="C57"/>
  <c r="C55"/>
  <c r="C53"/>
  <c r="C51"/>
  <c r="C49"/>
  <c r="C47"/>
  <c r="C45"/>
  <c r="C43"/>
  <c r="C41"/>
  <c r="C39"/>
  <c r="C37"/>
  <c r="C35"/>
  <c r="C33"/>
  <c r="C31"/>
  <c r="C29"/>
  <c r="C27"/>
  <c r="C25"/>
  <c r="C23"/>
  <c r="C21"/>
  <c r="C19"/>
  <c r="C17"/>
  <c r="C15"/>
  <c r="C13"/>
  <c r="C11"/>
  <c r="C9"/>
  <c r="C7"/>
  <c r="OB63" i="6"/>
  <c r="OB61"/>
  <c r="OB59"/>
  <c r="OB57"/>
  <c r="OB55"/>
  <c r="OB53"/>
  <c r="OB51"/>
  <c r="OB49"/>
  <c r="OB47"/>
  <c r="OB45"/>
  <c r="OB43"/>
  <c r="OB41"/>
  <c r="OB39"/>
  <c r="OB37"/>
  <c r="OB35"/>
  <c r="OB33"/>
  <c r="OB31"/>
  <c r="OB29"/>
  <c r="OB27"/>
  <c r="OB25"/>
  <c r="OB23"/>
  <c r="OB21"/>
  <c r="OB19"/>
  <c r="OB17"/>
  <c r="OB15"/>
  <c r="OB13"/>
  <c r="OB11"/>
  <c r="OB9"/>
  <c r="OB7"/>
  <c r="MS63"/>
  <c r="MS61"/>
  <c r="MS59"/>
  <c r="MS57"/>
  <c r="MS55"/>
  <c r="MS53"/>
  <c r="MS51"/>
  <c r="MS49"/>
  <c r="MS47"/>
  <c r="MS45"/>
  <c r="MS43"/>
  <c r="MS41"/>
  <c r="MS39"/>
  <c r="MS37"/>
  <c r="MS35"/>
  <c r="MS33"/>
  <c r="MS31"/>
  <c r="MS29"/>
  <c r="MS27"/>
  <c r="MS25"/>
  <c r="MS23"/>
  <c r="MS21"/>
  <c r="MS19"/>
  <c r="MS17"/>
  <c r="MS15"/>
  <c r="MS13"/>
  <c r="MS11"/>
  <c r="MS9"/>
  <c r="MS7"/>
  <c r="LI63"/>
  <c r="LI61"/>
  <c r="LI59"/>
  <c r="LI57"/>
  <c r="LI55"/>
  <c r="LI53"/>
  <c r="LI51"/>
  <c r="LI49"/>
  <c r="LI47"/>
  <c r="LI45"/>
  <c r="LI43"/>
  <c r="LI41"/>
  <c r="LI39"/>
  <c r="LI37"/>
  <c r="LI35"/>
  <c r="LI33"/>
  <c r="LI31"/>
  <c r="LI29"/>
  <c r="LI27"/>
  <c r="LI25"/>
  <c r="LI23"/>
  <c r="LI21"/>
  <c r="LI19"/>
  <c r="LI17"/>
  <c r="LI15"/>
  <c r="LI13"/>
  <c r="LI11"/>
  <c r="LI9"/>
  <c r="LI7"/>
  <c r="JZ63"/>
  <c r="JZ61"/>
  <c r="JZ59"/>
  <c r="JZ57"/>
  <c r="JZ55"/>
  <c r="JZ53"/>
  <c r="JZ51"/>
  <c r="JZ49"/>
  <c r="JZ47"/>
  <c r="JZ45"/>
  <c r="JZ43"/>
  <c r="JZ41"/>
  <c r="JZ39"/>
  <c r="JZ37"/>
  <c r="JZ35"/>
  <c r="JZ33"/>
  <c r="JZ31"/>
  <c r="JZ29"/>
  <c r="JZ27"/>
  <c r="JZ25"/>
  <c r="JZ23"/>
  <c r="JZ21"/>
  <c r="JZ19"/>
  <c r="JZ17"/>
  <c r="JZ15"/>
  <c r="JZ13"/>
  <c r="JZ11"/>
  <c r="JZ9"/>
  <c r="JZ7"/>
  <c r="IP63"/>
  <c r="IP61"/>
  <c r="IP59"/>
  <c r="IP57"/>
  <c r="IP55"/>
  <c r="IP53"/>
  <c r="IP51"/>
  <c r="IP49"/>
  <c r="IP47"/>
  <c r="IP45"/>
  <c r="IP43"/>
  <c r="IP41"/>
  <c r="IP39"/>
  <c r="IP37"/>
  <c r="IP35"/>
  <c r="IP33"/>
  <c r="IP31"/>
  <c r="IP29"/>
  <c r="IP27"/>
  <c r="IP25"/>
  <c r="IP23"/>
  <c r="IP21"/>
  <c r="IP19"/>
  <c r="IP17"/>
  <c r="IP15"/>
  <c r="IP13"/>
  <c r="IP11"/>
  <c r="IP9"/>
  <c r="IP7"/>
  <c r="HF63"/>
  <c r="HF61"/>
  <c r="HF59"/>
  <c r="HF57"/>
  <c r="HF55"/>
  <c r="HF53"/>
  <c r="HF51"/>
  <c r="HF49"/>
  <c r="HF47"/>
  <c r="HF45"/>
  <c r="HF43"/>
  <c r="HF41"/>
  <c r="HF39"/>
  <c r="HF37"/>
  <c r="HF35"/>
  <c r="HF33"/>
  <c r="HF31"/>
  <c r="HF29"/>
  <c r="HF27"/>
  <c r="HF25"/>
  <c r="HF23"/>
  <c r="HF21"/>
  <c r="HF19"/>
  <c r="HF17"/>
  <c r="HF15"/>
  <c r="HF13"/>
  <c r="HF11"/>
  <c r="HF9"/>
  <c r="HF7"/>
  <c r="FW63"/>
  <c r="FW61"/>
  <c r="FW59"/>
  <c r="FW57"/>
  <c r="FW55"/>
  <c r="FW53"/>
  <c r="FW51"/>
  <c r="FW49"/>
  <c r="FW47"/>
  <c r="FW45"/>
  <c r="FW43"/>
  <c r="FW41"/>
  <c r="FW39"/>
  <c r="FW37"/>
  <c r="FW35"/>
  <c r="FW33"/>
  <c r="FW31"/>
  <c r="FW29"/>
  <c r="FW27"/>
  <c r="FW25"/>
  <c r="FW23"/>
  <c r="FW21"/>
  <c r="FW19"/>
  <c r="FW17"/>
  <c r="FW15"/>
  <c r="FW13"/>
  <c r="FW11"/>
  <c r="FW9"/>
  <c r="FW7"/>
  <c r="EM63"/>
  <c r="EM61"/>
  <c r="EM59"/>
  <c r="EM57"/>
  <c r="EM55"/>
  <c r="EM53"/>
  <c r="EM51"/>
  <c r="EM49"/>
  <c r="EM47"/>
  <c r="EM45"/>
  <c r="EM43"/>
  <c r="EM41"/>
  <c r="EM39"/>
  <c r="EM37"/>
  <c r="EM35"/>
  <c r="EM33"/>
  <c r="EM31"/>
  <c r="EM29"/>
  <c r="EM27"/>
  <c r="EM25"/>
  <c r="EM23"/>
  <c r="EM21"/>
  <c r="EM19"/>
  <c r="EM17"/>
  <c r="EM15"/>
  <c r="EM13"/>
  <c r="EM11"/>
  <c r="EM9"/>
  <c r="EM7"/>
  <c r="DD63"/>
  <c r="DD61"/>
  <c r="DD59"/>
  <c r="DD57"/>
  <c r="DD55"/>
  <c r="DD53"/>
  <c r="DD51"/>
  <c r="DD49"/>
  <c r="DD47"/>
  <c r="DD45"/>
  <c r="DD43"/>
  <c r="DD41"/>
  <c r="DD39"/>
  <c r="DD37"/>
  <c r="DD35"/>
  <c r="DD33"/>
  <c r="DD31"/>
  <c r="DD29"/>
  <c r="DD27"/>
  <c r="DD25"/>
  <c r="DD23"/>
  <c r="DD21"/>
  <c r="DD19"/>
  <c r="DD17"/>
  <c r="DD15"/>
  <c r="DD13"/>
  <c r="DD11"/>
  <c r="DD9"/>
  <c r="DD7"/>
  <c r="BT63"/>
  <c r="BT61"/>
  <c r="BT59"/>
  <c r="BT57"/>
  <c r="BT55"/>
  <c r="BT53"/>
  <c r="BT51"/>
  <c r="BT49"/>
  <c r="BT47"/>
  <c r="BT45"/>
  <c r="BT43"/>
  <c r="BT41"/>
  <c r="BT39"/>
  <c r="BT37"/>
  <c r="BT35"/>
  <c r="BT33"/>
  <c r="BT31"/>
  <c r="BT29"/>
  <c r="BT27"/>
  <c r="BT25"/>
  <c r="BT23"/>
  <c r="BT21"/>
  <c r="BT19"/>
  <c r="BT17"/>
  <c r="BT15"/>
  <c r="BT13"/>
  <c r="BT11"/>
  <c r="BT9"/>
  <c r="BT7"/>
  <c r="AM63"/>
  <c r="AM61"/>
  <c r="AM59"/>
  <c r="AM57"/>
  <c r="AM55"/>
  <c r="AM53"/>
  <c r="AM51"/>
  <c r="AM49"/>
  <c r="AM47"/>
  <c r="AM45"/>
  <c r="AM43"/>
  <c r="AM41"/>
  <c r="AM39"/>
  <c r="AM37"/>
  <c r="AM35"/>
  <c r="AM33"/>
  <c r="AM31"/>
  <c r="AM29"/>
  <c r="AM27"/>
  <c r="AM25"/>
  <c r="AM23"/>
  <c r="AM21"/>
  <c r="AM19"/>
  <c r="AM17"/>
  <c r="AM15"/>
  <c r="AM13"/>
  <c r="AM11"/>
  <c r="AM9"/>
  <c r="AM7"/>
  <c r="C63"/>
  <c r="C61"/>
  <c r="C59"/>
  <c r="C57"/>
  <c r="C55"/>
  <c r="C53"/>
  <c r="C51"/>
  <c r="C49"/>
  <c r="C47"/>
  <c r="C45"/>
  <c r="C43"/>
  <c r="C41"/>
  <c r="C39"/>
  <c r="C37"/>
  <c r="C35"/>
  <c r="C33"/>
  <c r="C31"/>
  <c r="C29"/>
  <c r="C27"/>
  <c r="C25"/>
  <c r="C23"/>
  <c r="C21"/>
  <c r="C19"/>
  <c r="C17"/>
  <c r="C15"/>
  <c r="C13"/>
  <c r="C11"/>
  <c r="C9"/>
  <c r="C7"/>
  <c r="KA63" i="4"/>
  <c r="KA61"/>
  <c r="KA59"/>
  <c r="KA57"/>
  <c r="KA55"/>
  <c r="KA53"/>
  <c r="KA51"/>
  <c r="KA49"/>
  <c r="KA47"/>
  <c r="KA45"/>
  <c r="KA43"/>
  <c r="KA41"/>
  <c r="KA39"/>
  <c r="KA37"/>
  <c r="KA35"/>
  <c r="KA33"/>
  <c r="KA31"/>
  <c r="KA29"/>
  <c r="KA27"/>
  <c r="KA25"/>
  <c r="KA23"/>
  <c r="KA21"/>
  <c r="KA19"/>
  <c r="KA17"/>
  <c r="KA15"/>
  <c r="KA13"/>
  <c r="KA11"/>
  <c r="KA9"/>
  <c r="KA7"/>
  <c r="IR63"/>
  <c r="IR61"/>
  <c r="IR59"/>
  <c r="IR57"/>
  <c r="IR55"/>
  <c r="IR53"/>
  <c r="IR51"/>
  <c r="IR49"/>
  <c r="IR47"/>
  <c r="IR45"/>
  <c r="IR43"/>
  <c r="IR41"/>
  <c r="IR39"/>
  <c r="IR37"/>
  <c r="IR35"/>
  <c r="IR33"/>
  <c r="IR31"/>
  <c r="IR29"/>
  <c r="IR27"/>
  <c r="IR25"/>
  <c r="IR23"/>
  <c r="IR21"/>
  <c r="IR19"/>
  <c r="IR17"/>
  <c r="IR15"/>
  <c r="IR13"/>
  <c r="IR11"/>
  <c r="IR9"/>
  <c r="IR7"/>
  <c r="HH63"/>
  <c r="HH61"/>
  <c r="HH59"/>
  <c r="HH57"/>
  <c r="HH55"/>
  <c r="HH53"/>
  <c r="HH51"/>
  <c r="HH49"/>
  <c r="HH47"/>
  <c r="HH45"/>
  <c r="HH43"/>
  <c r="HH41"/>
  <c r="HH39"/>
  <c r="HH37"/>
  <c r="HH35"/>
  <c r="HH33"/>
  <c r="HH31"/>
  <c r="HH29"/>
  <c r="HH27"/>
  <c r="HH25"/>
  <c r="HH23"/>
  <c r="HH21"/>
  <c r="HH19"/>
  <c r="HH17"/>
  <c r="HH15"/>
  <c r="HH13"/>
  <c r="HH11"/>
  <c r="HH9"/>
  <c r="HH7"/>
  <c r="FY63"/>
  <c r="FY61"/>
  <c r="FY59"/>
  <c r="FY57"/>
  <c r="FY55"/>
  <c r="FY53"/>
  <c r="FY51"/>
  <c r="FY49"/>
  <c r="FY47"/>
  <c r="FY45"/>
  <c r="FY43"/>
  <c r="FY41"/>
  <c r="FY39"/>
  <c r="FY37"/>
  <c r="FY35"/>
  <c r="FY33"/>
  <c r="FY31"/>
  <c r="FY29"/>
  <c r="FY27"/>
  <c r="FY25"/>
  <c r="FY23"/>
  <c r="FY21"/>
  <c r="FY19"/>
  <c r="FY17"/>
  <c r="FY15"/>
  <c r="FY13"/>
  <c r="FY11"/>
  <c r="FY9"/>
  <c r="FY7"/>
  <c r="EO63"/>
  <c r="EO61"/>
  <c r="EO59"/>
  <c r="EO57"/>
  <c r="EO55"/>
  <c r="EO53"/>
  <c r="EO51"/>
  <c r="EO49"/>
  <c r="EO47"/>
  <c r="EO45"/>
  <c r="EO43"/>
  <c r="EO41"/>
  <c r="EO39"/>
  <c r="EO37"/>
  <c r="EO35"/>
  <c r="EO33"/>
  <c r="EO31"/>
  <c r="EO29"/>
  <c r="EO27"/>
  <c r="EO25"/>
  <c r="EO23"/>
  <c r="EO21"/>
  <c r="EO19"/>
  <c r="EO17"/>
  <c r="EO15"/>
  <c r="EO13"/>
  <c r="EO11"/>
  <c r="EO9"/>
  <c r="EO7"/>
  <c r="DE63"/>
  <c r="DE61"/>
  <c r="DE59"/>
  <c r="DE57"/>
  <c r="DE55"/>
  <c r="DE53"/>
  <c r="DE51"/>
  <c r="DE49"/>
  <c r="DE47"/>
  <c r="DE45"/>
  <c r="DE43"/>
  <c r="DE41"/>
  <c r="DE39"/>
  <c r="DE37"/>
  <c r="DE35"/>
  <c r="DE33"/>
  <c r="DE31"/>
  <c r="DE29"/>
  <c r="DE27"/>
  <c r="DE25"/>
  <c r="DE23"/>
  <c r="DE21"/>
  <c r="DE19"/>
  <c r="DE17"/>
  <c r="DE15"/>
  <c r="DE13"/>
  <c r="DE11"/>
  <c r="DE9"/>
  <c r="DE7"/>
  <c r="BV63"/>
  <c r="BV61"/>
  <c r="BV59"/>
  <c r="BV57"/>
  <c r="BV55"/>
  <c r="BV53"/>
  <c r="BV51"/>
  <c r="BV49"/>
  <c r="BV47"/>
  <c r="BV45"/>
  <c r="BV43"/>
  <c r="BV41"/>
  <c r="BV39"/>
  <c r="BV37"/>
  <c r="BV35"/>
  <c r="BV33"/>
  <c r="BV31"/>
  <c r="BV29"/>
  <c r="BV27"/>
  <c r="BV25"/>
  <c r="BV23"/>
  <c r="BV21"/>
  <c r="BV19"/>
  <c r="BV17"/>
  <c r="BV15"/>
  <c r="BV13"/>
  <c r="BV11"/>
  <c r="BV9"/>
  <c r="BV7"/>
  <c r="AL63"/>
  <c r="AL61"/>
  <c r="AL59"/>
  <c r="AL57"/>
  <c r="AL55"/>
  <c r="AL53"/>
  <c r="AL51"/>
  <c r="AL49"/>
  <c r="AL47"/>
  <c r="AL45"/>
  <c r="AL43"/>
  <c r="AL41"/>
  <c r="AL39"/>
  <c r="AL37"/>
  <c r="AL35"/>
  <c r="AL33"/>
  <c r="AL31"/>
  <c r="AL29"/>
  <c r="AL27"/>
  <c r="AL25"/>
  <c r="AL23"/>
  <c r="AL21"/>
  <c r="AL19"/>
  <c r="AL17"/>
  <c r="AL15"/>
  <c r="AL13"/>
  <c r="AL11"/>
  <c r="AL9"/>
  <c r="AL7"/>
  <c r="C63"/>
  <c r="C61"/>
  <c r="C59"/>
  <c r="C57"/>
  <c r="C55"/>
  <c r="C53"/>
  <c r="C51"/>
  <c r="C49"/>
  <c r="C47"/>
  <c r="C45"/>
  <c r="C43"/>
  <c r="C41"/>
  <c r="C39"/>
  <c r="C37"/>
  <c r="C35"/>
  <c r="C33"/>
  <c r="C31"/>
  <c r="C29"/>
  <c r="C27"/>
  <c r="C25"/>
  <c r="C23"/>
  <c r="C21"/>
  <c r="C19"/>
  <c r="C17"/>
  <c r="C15"/>
  <c r="C13"/>
  <c r="C11"/>
  <c r="C9"/>
  <c r="C7" l="1"/>
  <c r="OD1" i="7" l="1"/>
  <c r="MU1"/>
  <c r="LK1"/>
  <c r="KB1"/>
  <c r="IR1"/>
  <c r="HH1"/>
  <c r="FY1"/>
  <c r="EO1"/>
  <c r="DF1"/>
  <c r="BV1"/>
  <c r="AN1"/>
  <c r="D1"/>
  <c r="OC1" i="6"/>
  <c r="MT1"/>
  <c r="LJ1"/>
  <c r="KA1"/>
  <c r="IQ1"/>
  <c r="HG1"/>
  <c r="FX1"/>
  <c r="EN1"/>
  <c r="DE1"/>
  <c r="BU1"/>
  <c r="AN1"/>
  <c r="D1"/>
  <c r="KB1" i="4"/>
  <c r="IS1"/>
  <c r="HI1"/>
  <c r="FZ1"/>
  <c r="EP1"/>
  <c r="DF1"/>
  <c r="BW1"/>
  <c r="AM1"/>
  <c r="D1"/>
  <c r="V13" i="5" l="1"/>
  <c r="G14" s="1"/>
  <c r="R13"/>
  <c r="U14" l="1"/>
  <c r="T14"/>
  <c r="P13"/>
  <c r="Q14"/>
  <c r="V14" l="1"/>
  <c r="S14"/>
  <c r="P14"/>
  <c r="M14"/>
  <c r="W14"/>
  <c r="N14"/>
  <c r="R14"/>
  <c r="X14"/>
  <c r="O14"/>
  <c r="KA5" i="4" l="1"/>
  <c r="IR5"/>
  <c r="HH5"/>
  <c r="FY5"/>
  <c r="EO5"/>
  <c r="DE5"/>
  <c r="BV5"/>
  <c r="AL5"/>
  <c r="C5"/>
  <c r="OB5" i="6"/>
  <c r="MS5"/>
  <c r="LI5"/>
  <c r="JZ5"/>
  <c r="IP5"/>
  <c r="HF5"/>
  <c r="FW5"/>
  <c r="EM5"/>
  <c r="DD5"/>
  <c r="BT5"/>
  <c r="AM5"/>
  <c r="C5"/>
  <c r="OC5" i="7" l="1"/>
  <c r="MT5"/>
  <c r="KA5"/>
  <c r="LJ5"/>
  <c r="IQ5"/>
  <c r="HG5"/>
  <c r="FX5"/>
  <c r="EN5"/>
  <c r="DE5"/>
  <c r="BU5"/>
  <c r="AM5"/>
  <c r="C5"/>
  <c r="BP6"/>
  <c r="BP5"/>
  <c r="PJ64"/>
  <c r="NZ64"/>
  <c r="MQ64"/>
  <c r="LG64"/>
  <c r="JX64"/>
  <c r="IN64"/>
  <c r="HD64"/>
  <c r="FU64"/>
  <c r="EK64"/>
  <c r="DB64"/>
  <c r="BR64"/>
  <c r="AJ64"/>
  <c r="PJ63"/>
  <c r="NZ63"/>
  <c r="MQ63"/>
  <c r="LG63"/>
  <c r="JX63"/>
  <c r="IN63"/>
  <c r="HD63"/>
  <c r="FU63"/>
  <c r="EK63"/>
  <c r="DB63"/>
  <c r="BR63"/>
  <c r="AJ63"/>
  <c r="PJ62"/>
  <c r="NZ62"/>
  <c r="MQ62"/>
  <c r="LG62"/>
  <c r="JX62"/>
  <c r="IN62"/>
  <c r="HD62"/>
  <c r="FU62"/>
  <c r="EK62"/>
  <c r="DB62"/>
  <c r="BR62"/>
  <c r="AJ62"/>
  <c r="PJ61"/>
  <c r="NZ61"/>
  <c r="MQ61"/>
  <c r="LG61"/>
  <c r="JX61"/>
  <c r="IN61"/>
  <c r="HD61"/>
  <c r="FU61"/>
  <c r="EK61"/>
  <c r="DB61"/>
  <c r="BR61"/>
  <c r="AJ61"/>
  <c r="PJ60"/>
  <c r="NZ60"/>
  <c r="MQ60"/>
  <c r="LG60"/>
  <c r="JX60"/>
  <c r="IN60"/>
  <c r="HD60"/>
  <c r="FU60"/>
  <c r="EK60"/>
  <c r="DB60"/>
  <c r="BR60"/>
  <c r="AJ60"/>
  <c r="PJ59"/>
  <c r="NZ59"/>
  <c r="MQ59"/>
  <c r="LG59"/>
  <c r="JX59"/>
  <c r="IN59"/>
  <c r="HD59"/>
  <c r="FU59"/>
  <c r="EK59"/>
  <c r="DB59"/>
  <c r="BR59"/>
  <c r="AJ59"/>
  <c r="PJ58"/>
  <c r="NZ58"/>
  <c r="MQ58"/>
  <c r="LG58"/>
  <c r="JX58"/>
  <c r="IN58"/>
  <c r="HD58"/>
  <c r="FU58"/>
  <c r="EK58"/>
  <c r="DB58"/>
  <c r="BR58"/>
  <c r="AJ58"/>
  <c r="PJ57"/>
  <c r="NZ57"/>
  <c r="MQ57"/>
  <c r="LG57"/>
  <c r="JX57"/>
  <c r="IN57"/>
  <c r="HD57"/>
  <c r="FU57"/>
  <c r="EK57"/>
  <c r="DB57"/>
  <c r="BR57"/>
  <c r="AJ57"/>
  <c r="PJ56"/>
  <c r="NZ56"/>
  <c r="MQ56"/>
  <c r="LG56"/>
  <c r="JX56"/>
  <c r="IN56"/>
  <c r="HD56"/>
  <c r="FU56"/>
  <c r="EK56"/>
  <c r="DB56"/>
  <c r="BR56"/>
  <c r="AJ56"/>
  <c r="PJ55"/>
  <c r="NZ55"/>
  <c r="MQ55"/>
  <c r="LG55"/>
  <c r="JX55"/>
  <c r="IN55"/>
  <c r="HD55"/>
  <c r="FU55"/>
  <c r="EK55"/>
  <c r="DB55"/>
  <c r="BR55"/>
  <c r="AJ55"/>
  <c r="PJ54"/>
  <c r="NZ54"/>
  <c r="MQ54"/>
  <c r="LG54"/>
  <c r="JX54"/>
  <c r="IN54"/>
  <c r="HD54"/>
  <c r="FU54"/>
  <c r="EK54"/>
  <c r="DB54"/>
  <c r="BR54"/>
  <c r="AJ54"/>
  <c r="PJ53"/>
  <c r="NZ53"/>
  <c r="MQ53"/>
  <c r="LG53"/>
  <c r="JX53"/>
  <c r="IN53"/>
  <c r="HD53"/>
  <c r="FU53"/>
  <c r="EK53"/>
  <c r="DB53"/>
  <c r="BR53"/>
  <c r="AJ53"/>
  <c r="PJ52"/>
  <c r="NZ52"/>
  <c r="MQ52"/>
  <c r="LG52"/>
  <c r="JX52"/>
  <c r="IN52"/>
  <c r="HD52"/>
  <c r="FU52"/>
  <c r="EK52"/>
  <c r="DB52"/>
  <c r="BR52"/>
  <c r="AJ52"/>
  <c r="PJ51"/>
  <c r="NZ51"/>
  <c r="MQ51"/>
  <c r="LG51"/>
  <c r="JX51"/>
  <c r="IN51"/>
  <c r="HD51"/>
  <c r="FU51"/>
  <c r="EK51"/>
  <c r="DB51"/>
  <c r="BR51"/>
  <c r="AJ51"/>
  <c r="PJ50"/>
  <c r="NZ50"/>
  <c r="MQ50"/>
  <c r="LG50"/>
  <c r="JX50"/>
  <c r="IN50"/>
  <c r="HD50"/>
  <c r="FU50"/>
  <c r="EK50"/>
  <c r="DB50"/>
  <c r="BR50"/>
  <c r="AJ50"/>
  <c r="PJ49"/>
  <c r="NZ49"/>
  <c r="MQ49"/>
  <c r="LG49"/>
  <c r="JX49"/>
  <c r="IN49"/>
  <c r="HD49"/>
  <c r="FU49"/>
  <c r="EK49"/>
  <c r="DB49"/>
  <c r="BR49"/>
  <c r="AJ49"/>
  <c r="PJ48"/>
  <c r="NZ48"/>
  <c r="MQ48"/>
  <c r="LG48"/>
  <c r="JX48"/>
  <c r="IN48"/>
  <c r="HD48"/>
  <c r="FU48"/>
  <c r="EK48"/>
  <c r="DB48"/>
  <c r="BR48"/>
  <c r="AJ48"/>
  <c r="PJ47"/>
  <c r="NZ47"/>
  <c r="MQ47"/>
  <c r="LG47"/>
  <c r="JX47"/>
  <c r="IN47"/>
  <c r="HD47"/>
  <c r="FU47"/>
  <c r="EK47"/>
  <c r="DB47"/>
  <c r="BR47"/>
  <c r="AJ47"/>
  <c r="PJ46"/>
  <c r="NZ46"/>
  <c r="MQ46"/>
  <c r="LG46"/>
  <c r="JX46"/>
  <c r="IN46"/>
  <c r="HD46"/>
  <c r="FU46"/>
  <c r="EK46"/>
  <c r="DB46"/>
  <c r="BR46"/>
  <c r="AJ46"/>
  <c r="PJ45"/>
  <c r="NZ45"/>
  <c r="MQ45"/>
  <c r="LG45"/>
  <c r="JX45"/>
  <c r="IN45"/>
  <c r="HD45"/>
  <c r="FU45"/>
  <c r="EK45"/>
  <c r="DB45"/>
  <c r="BR45"/>
  <c r="AJ45"/>
  <c r="PJ44"/>
  <c r="NZ44"/>
  <c r="MQ44"/>
  <c r="LG44"/>
  <c r="JX44"/>
  <c r="IN44"/>
  <c r="HD44"/>
  <c r="FU44"/>
  <c r="EK44"/>
  <c r="DB44"/>
  <c r="BR44"/>
  <c r="AJ44"/>
  <c r="PJ43"/>
  <c r="NZ43"/>
  <c r="MQ43"/>
  <c r="LG43"/>
  <c r="JX43"/>
  <c r="IN43"/>
  <c r="HD43"/>
  <c r="FU43"/>
  <c r="EK43"/>
  <c r="DB43"/>
  <c r="BR43"/>
  <c r="AJ43"/>
  <c r="PJ42"/>
  <c r="NZ42"/>
  <c r="MQ42"/>
  <c r="LG42"/>
  <c r="JX42"/>
  <c r="IN42"/>
  <c r="HD42"/>
  <c r="FU42"/>
  <c r="EK42"/>
  <c r="DB42"/>
  <c r="BR42"/>
  <c r="AJ42"/>
  <c r="PJ41"/>
  <c r="NZ41"/>
  <c r="MQ41"/>
  <c r="LG41"/>
  <c r="JX41"/>
  <c r="IN41"/>
  <c r="HD41"/>
  <c r="FU41"/>
  <c r="EK41"/>
  <c r="DB41"/>
  <c r="BR41"/>
  <c r="AJ41"/>
  <c r="PJ40"/>
  <c r="NZ40"/>
  <c r="MQ40"/>
  <c r="LG40"/>
  <c r="JX40"/>
  <c r="IN40"/>
  <c r="HD40"/>
  <c r="FU40"/>
  <c r="EK40"/>
  <c r="DB40"/>
  <c r="BR40"/>
  <c r="AJ40"/>
  <c r="PJ39"/>
  <c r="NZ39"/>
  <c r="MQ39"/>
  <c r="LG39"/>
  <c r="JX39"/>
  <c r="IN39"/>
  <c r="HD39"/>
  <c r="FU39"/>
  <c r="EK39"/>
  <c r="DB39"/>
  <c r="BR39"/>
  <c r="AJ39"/>
  <c r="PJ38"/>
  <c r="NZ38"/>
  <c r="MQ38"/>
  <c r="LG38"/>
  <c r="JX38"/>
  <c r="IN38"/>
  <c r="HD38"/>
  <c r="FU38"/>
  <c r="EK38"/>
  <c r="DB38"/>
  <c r="BR38"/>
  <c r="AJ38"/>
  <c r="PJ37"/>
  <c r="NZ37"/>
  <c r="MQ37"/>
  <c r="LG37"/>
  <c r="JX37"/>
  <c r="IN37"/>
  <c r="HD37"/>
  <c r="FU37"/>
  <c r="EK37"/>
  <c r="DB37"/>
  <c r="BR37"/>
  <c r="AJ37"/>
  <c r="PJ36"/>
  <c r="NZ36"/>
  <c r="MQ36"/>
  <c r="LG36"/>
  <c r="JX36"/>
  <c r="IN36"/>
  <c r="HD36"/>
  <c r="FU36"/>
  <c r="EK36"/>
  <c r="DB36"/>
  <c r="BR36"/>
  <c r="AJ36"/>
  <c r="PJ35"/>
  <c r="NZ35"/>
  <c r="MQ35"/>
  <c r="LG35"/>
  <c r="JX35"/>
  <c r="IN35"/>
  <c r="HD35"/>
  <c r="FU35"/>
  <c r="EK35"/>
  <c r="DB35"/>
  <c r="BR35"/>
  <c r="AJ35"/>
  <c r="PJ34"/>
  <c r="NZ34"/>
  <c r="MQ34"/>
  <c r="LG34"/>
  <c r="JX34"/>
  <c r="IN34"/>
  <c r="HD34"/>
  <c r="FU34"/>
  <c r="EK34"/>
  <c r="DB34"/>
  <c r="BR34"/>
  <c r="AJ34"/>
  <c r="PJ33"/>
  <c r="NZ33"/>
  <c r="MQ33"/>
  <c r="LG33"/>
  <c r="JX33"/>
  <c r="IN33"/>
  <c r="HD33"/>
  <c r="FU33"/>
  <c r="EK33"/>
  <c r="DB33"/>
  <c r="BR33"/>
  <c r="AJ33"/>
  <c r="PJ32"/>
  <c r="NZ32"/>
  <c r="MQ32"/>
  <c r="LG32"/>
  <c r="JX32"/>
  <c r="IN32"/>
  <c r="HD32"/>
  <c r="FU32"/>
  <c r="EK32"/>
  <c r="DB32"/>
  <c r="BR32"/>
  <c r="AJ32"/>
  <c r="PJ31"/>
  <c r="NZ31"/>
  <c r="MQ31"/>
  <c r="LG31"/>
  <c r="JX31"/>
  <c r="IN31"/>
  <c r="HD31"/>
  <c r="FU31"/>
  <c r="EK31"/>
  <c r="DB31"/>
  <c r="BR31"/>
  <c r="AJ31"/>
  <c r="PJ30"/>
  <c r="NZ30"/>
  <c r="MQ30"/>
  <c r="LG30"/>
  <c r="JX30"/>
  <c r="IN30"/>
  <c r="HD30"/>
  <c r="FU30"/>
  <c r="EK30"/>
  <c r="DB30"/>
  <c r="BR30"/>
  <c r="AJ30"/>
  <c r="PJ29"/>
  <c r="NZ29"/>
  <c r="MQ29"/>
  <c r="LG29"/>
  <c r="JX29"/>
  <c r="IN29"/>
  <c r="HD29"/>
  <c r="FU29"/>
  <c r="EK29"/>
  <c r="DB29"/>
  <c r="BR29"/>
  <c r="AJ29"/>
  <c r="PJ28"/>
  <c r="NZ28"/>
  <c r="MQ28"/>
  <c r="LG28"/>
  <c r="JX28"/>
  <c r="IN28"/>
  <c r="HD28"/>
  <c r="FU28"/>
  <c r="EK28"/>
  <c r="DB28"/>
  <c r="BR28"/>
  <c r="AJ28"/>
  <c r="PJ27"/>
  <c r="NZ27"/>
  <c r="MQ27"/>
  <c r="LG27"/>
  <c r="JX27"/>
  <c r="IN27"/>
  <c r="HD27"/>
  <c r="FU27"/>
  <c r="EK27"/>
  <c r="DB27"/>
  <c r="BR27"/>
  <c r="AJ27"/>
  <c r="PJ26"/>
  <c r="NZ26"/>
  <c r="MQ26"/>
  <c r="LG26"/>
  <c r="JX26"/>
  <c r="IN26"/>
  <c r="HD26"/>
  <c r="FU26"/>
  <c r="EK26"/>
  <c r="DB26"/>
  <c r="BR26"/>
  <c r="AJ26"/>
  <c r="PJ25"/>
  <c r="NZ25"/>
  <c r="MQ25"/>
  <c r="LG25"/>
  <c r="JX25"/>
  <c r="IN25"/>
  <c r="HD25"/>
  <c r="FU25"/>
  <c r="EK25"/>
  <c r="DB25"/>
  <c r="BR25"/>
  <c r="AJ25"/>
  <c r="PJ24"/>
  <c r="NZ24"/>
  <c r="MQ24"/>
  <c r="LG24"/>
  <c r="JX24"/>
  <c r="IN24"/>
  <c r="HD24"/>
  <c r="FU24"/>
  <c r="EK24"/>
  <c r="DB24"/>
  <c r="BR24"/>
  <c r="AJ24"/>
  <c r="PJ23"/>
  <c r="NZ23"/>
  <c r="MQ23"/>
  <c r="LG23"/>
  <c r="JX23"/>
  <c r="IN23"/>
  <c r="HD23"/>
  <c r="FU23"/>
  <c r="EK23"/>
  <c r="DB23"/>
  <c r="BR23"/>
  <c r="AJ23"/>
  <c r="PJ22"/>
  <c r="NZ22"/>
  <c r="MQ22"/>
  <c r="LG22"/>
  <c r="JX22"/>
  <c r="IN22"/>
  <c r="HD22"/>
  <c r="FU22"/>
  <c r="EK22"/>
  <c r="DB22"/>
  <c r="BR22"/>
  <c r="AJ22"/>
  <c r="PJ21"/>
  <c r="NZ21"/>
  <c r="MQ21"/>
  <c r="LG21"/>
  <c r="JX21"/>
  <c r="IN21"/>
  <c r="HD21"/>
  <c r="FU21"/>
  <c r="EK21"/>
  <c r="DB21"/>
  <c r="BR21"/>
  <c r="AJ21"/>
  <c r="PJ20"/>
  <c r="NZ20"/>
  <c r="MQ20"/>
  <c r="LG20"/>
  <c r="JX20"/>
  <c r="IN20"/>
  <c r="HD20"/>
  <c r="FU20"/>
  <c r="EK20"/>
  <c r="DB20"/>
  <c r="BR20"/>
  <c r="AJ20"/>
  <c r="PJ19"/>
  <c r="NZ19"/>
  <c r="MQ19"/>
  <c r="LG19"/>
  <c r="JX19"/>
  <c r="IN19"/>
  <c r="HD19"/>
  <c r="FU19"/>
  <c r="EK19"/>
  <c r="DB19"/>
  <c r="BR19"/>
  <c r="AJ19"/>
  <c r="PJ18"/>
  <c r="NZ18"/>
  <c r="MQ18"/>
  <c r="LG18"/>
  <c r="JX18"/>
  <c r="IN18"/>
  <c r="HD18"/>
  <c r="FU18"/>
  <c r="EK18"/>
  <c r="DB18"/>
  <c r="BR18"/>
  <c r="AJ18"/>
  <c r="PJ17"/>
  <c r="NZ17"/>
  <c r="MQ17"/>
  <c r="LG17"/>
  <c r="JX17"/>
  <c r="IN17"/>
  <c r="HD17"/>
  <c r="FU17"/>
  <c r="EK17"/>
  <c r="DB17"/>
  <c r="BR17"/>
  <c r="AJ17"/>
  <c r="PJ16"/>
  <c r="NZ16"/>
  <c r="MQ16"/>
  <c r="LG16"/>
  <c r="JX16"/>
  <c r="IN16"/>
  <c r="HD16"/>
  <c r="FU16"/>
  <c r="EK16"/>
  <c r="DB16"/>
  <c r="BR16"/>
  <c r="AJ16"/>
  <c r="PJ15"/>
  <c r="NZ15"/>
  <c r="MQ15"/>
  <c r="LG15"/>
  <c r="JX15"/>
  <c r="IN15"/>
  <c r="HD15"/>
  <c r="FU15"/>
  <c r="EK15"/>
  <c r="DB15"/>
  <c r="BR15"/>
  <c r="AJ15"/>
  <c r="PJ14"/>
  <c r="NZ14"/>
  <c r="MQ14"/>
  <c r="LG14"/>
  <c r="JX14"/>
  <c r="IN14"/>
  <c r="HD14"/>
  <c r="FU14"/>
  <c r="EK14"/>
  <c r="DB14"/>
  <c r="BR14"/>
  <c r="AJ14"/>
  <c r="PJ13"/>
  <c r="NZ13"/>
  <c r="MQ13"/>
  <c r="LG13"/>
  <c r="JX13"/>
  <c r="IN13"/>
  <c r="HD13"/>
  <c r="FU13"/>
  <c r="EK13"/>
  <c r="DB13"/>
  <c r="BR13"/>
  <c r="AJ13"/>
  <c r="PJ12"/>
  <c r="NZ12"/>
  <c r="MQ12"/>
  <c r="LG12"/>
  <c r="JX12"/>
  <c r="IN12"/>
  <c r="HD12"/>
  <c r="FU12"/>
  <c r="EK12"/>
  <c r="DB12"/>
  <c r="BR12"/>
  <c r="AJ12"/>
  <c r="PJ11"/>
  <c r="NZ11"/>
  <c r="MQ11"/>
  <c r="LG11"/>
  <c r="JX11"/>
  <c r="IN11"/>
  <c r="HD11"/>
  <c r="FU11"/>
  <c r="EK11"/>
  <c r="DB11"/>
  <c r="BR11"/>
  <c r="AJ11"/>
  <c r="PJ10"/>
  <c r="NZ10"/>
  <c r="MQ10"/>
  <c r="LG10"/>
  <c r="JX10"/>
  <c r="IN10"/>
  <c r="HD10"/>
  <c r="FU10"/>
  <c r="EK10"/>
  <c r="DB10"/>
  <c r="BR10"/>
  <c r="AJ10"/>
  <c r="PJ9"/>
  <c r="NZ9"/>
  <c r="MQ9"/>
  <c r="LG9"/>
  <c r="JX9"/>
  <c r="IN9"/>
  <c r="HD9"/>
  <c r="FU9"/>
  <c r="EK9"/>
  <c r="DB9"/>
  <c r="BR9"/>
  <c r="AJ9"/>
  <c r="PJ8"/>
  <c r="NZ8"/>
  <c r="MQ8"/>
  <c r="LG8"/>
  <c r="JX8"/>
  <c r="IN8"/>
  <c r="HD8"/>
  <c r="FU8"/>
  <c r="EK8"/>
  <c r="DB8"/>
  <c r="BR8"/>
  <c r="AJ8"/>
  <c r="PJ7"/>
  <c r="NZ7"/>
  <c r="MQ7"/>
  <c r="LG7"/>
  <c r="JX7"/>
  <c r="IN7"/>
  <c r="HD7"/>
  <c r="FU7"/>
  <c r="EK7"/>
  <c r="DB7"/>
  <c r="BR7"/>
  <c r="AJ7"/>
  <c r="PI6"/>
  <c r="PH6"/>
  <c r="PG6"/>
  <c r="PF6"/>
  <c r="PE6"/>
  <c r="PD6"/>
  <c r="PC6"/>
  <c r="PB6"/>
  <c r="PA6"/>
  <c r="OZ6"/>
  <c r="OY6"/>
  <c r="OX6"/>
  <c r="OW6"/>
  <c r="OV6"/>
  <c r="OU6"/>
  <c r="OT6"/>
  <c r="OS6"/>
  <c r="OR6"/>
  <c r="OQ6"/>
  <c r="OP6"/>
  <c r="OO6"/>
  <c r="ON6"/>
  <c r="OM6"/>
  <c r="OL6"/>
  <c r="OK6"/>
  <c r="OJ6"/>
  <c r="OI6"/>
  <c r="OH6"/>
  <c r="OG6"/>
  <c r="OF6"/>
  <c r="OE6"/>
  <c r="NY6"/>
  <c r="NX6"/>
  <c r="NW6"/>
  <c r="NV6"/>
  <c r="NU6"/>
  <c r="NT6"/>
  <c r="NS6"/>
  <c r="NR6"/>
  <c r="NQ6"/>
  <c r="NP6"/>
  <c r="NO6"/>
  <c r="NN6"/>
  <c r="NM6"/>
  <c r="NL6"/>
  <c r="NK6"/>
  <c r="NJ6"/>
  <c r="NI6"/>
  <c r="NH6"/>
  <c r="NG6"/>
  <c r="NF6"/>
  <c r="NE6"/>
  <c r="ND6"/>
  <c r="NC6"/>
  <c r="NB6"/>
  <c r="NA6"/>
  <c r="MZ6"/>
  <c r="MY6"/>
  <c r="MX6"/>
  <c r="MW6"/>
  <c r="MV6"/>
  <c r="MP6"/>
  <c r="MO6"/>
  <c r="MN6"/>
  <c r="MM6"/>
  <c r="ML6"/>
  <c r="MK6"/>
  <c r="MJ6"/>
  <c r="MI6"/>
  <c r="MH6"/>
  <c r="MG6"/>
  <c r="MF6"/>
  <c r="ME6"/>
  <c r="MD6"/>
  <c r="MC6"/>
  <c r="MB6"/>
  <c r="MA6"/>
  <c r="LZ6"/>
  <c r="LY6"/>
  <c r="LX6"/>
  <c r="LW6"/>
  <c r="LV6"/>
  <c r="LU6"/>
  <c r="LT6"/>
  <c r="LS6"/>
  <c r="LR6"/>
  <c r="LQ6"/>
  <c r="LP6"/>
  <c r="LO6"/>
  <c r="LN6"/>
  <c r="LM6"/>
  <c r="LL6"/>
  <c r="LF6"/>
  <c r="LE6"/>
  <c r="LD6"/>
  <c r="LC6"/>
  <c r="LB6"/>
  <c r="LA6"/>
  <c r="KZ6"/>
  <c r="KY6"/>
  <c r="KX6"/>
  <c r="KW6"/>
  <c r="KV6"/>
  <c r="KU6"/>
  <c r="KT6"/>
  <c r="KS6"/>
  <c r="KR6"/>
  <c r="KQ6"/>
  <c r="KP6"/>
  <c r="KO6"/>
  <c r="KN6"/>
  <c r="KM6"/>
  <c r="KL6"/>
  <c r="KK6"/>
  <c r="KJ6"/>
  <c r="KI6"/>
  <c r="KH6"/>
  <c r="KG6"/>
  <c r="KF6"/>
  <c r="KE6"/>
  <c r="KD6"/>
  <c r="KC6"/>
  <c r="JW6"/>
  <c r="JV6"/>
  <c r="JU6"/>
  <c r="JT6"/>
  <c r="JS6"/>
  <c r="JR6"/>
  <c r="JQ6"/>
  <c r="JP6"/>
  <c r="JO6"/>
  <c r="JN6"/>
  <c r="JM6"/>
  <c r="JL6"/>
  <c r="JK6"/>
  <c r="JJ6"/>
  <c r="JI6"/>
  <c r="JH6"/>
  <c r="JG6"/>
  <c r="JF6"/>
  <c r="JE6"/>
  <c r="JD6"/>
  <c r="JC6"/>
  <c r="JB6"/>
  <c r="JA6"/>
  <c r="IZ6"/>
  <c r="IY6"/>
  <c r="IX6"/>
  <c r="IW6"/>
  <c r="IV6"/>
  <c r="IU6"/>
  <c r="IT6"/>
  <c r="IS6"/>
  <c r="IM6"/>
  <c r="IL6"/>
  <c r="IK6"/>
  <c r="IJ6"/>
  <c r="II6"/>
  <c r="IH6"/>
  <c r="IG6"/>
  <c r="IF6"/>
  <c r="IE6"/>
  <c r="ID6"/>
  <c r="IC6"/>
  <c r="IB6"/>
  <c r="IA6"/>
  <c r="HZ6"/>
  <c r="HY6"/>
  <c r="HX6"/>
  <c r="HW6"/>
  <c r="HV6"/>
  <c r="HU6"/>
  <c r="HT6"/>
  <c r="HS6"/>
  <c r="HR6"/>
  <c r="HQ6"/>
  <c r="HP6"/>
  <c r="HO6"/>
  <c r="HN6"/>
  <c r="HM6"/>
  <c r="HL6"/>
  <c r="HK6"/>
  <c r="HJ6"/>
  <c r="HI6"/>
  <c r="HC6"/>
  <c r="HB6"/>
  <c r="HA6"/>
  <c r="GZ6"/>
  <c r="GY6"/>
  <c r="GX6"/>
  <c r="GW6"/>
  <c r="GV6"/>
  <c r="GU6"/>
  <c r="GT6"/>
  <c r="GS6"/>
  <c r="GR6"/>
  <c r="GQ6"/>
  <c r="GP6"/>
  <c r="GO6"/>
  <c r="GN6"/>
  <c r="GM6"/>
  <c r="GL6"/>
  <c r="GK6"/>
  <c r="GJ6"/>
  <c r="GI6"/>
  <c r="GH6"/>
  <c r="GG6"/>
  <c r="GF6"/>
  <c r="GE6"/>
  <c r="GD6"/>
  <c r="GC6"/>
  <c r="GB6"/>
  <c r="GA6"/>
  <c r="FZ6"/>
  <c r="FT6"/>
  <c r="FS6"/>
  <c r="FR6"/>
  <c r="FQ6"/>
  <c r="FP6"/>
  <c r="FO6"/>
  <c r="FN6"/>
  <c r="FM6"/>
  <c r="FL6"/>
  <c r="FK6"/>
  <c r="FJ6"/>
  <c r="FI6"/>
  <c r="FH6"/>
  <c r="FG6"/>
  <c r="FF6"/>
  <c r="FE6"/>
  <c r="FD6"/>
  <c r="FC6"/>
  <c r="FB6"/>
  <c r="FA6"/>
  <c r="EZ6"/>
  <c r="EY6"/>
  <c r="EX6"/>
  <c r="EW6"/>
  <c r="EV6"/>
  <c r="EU6"/>
  <c r="ET6"/>
  <c r="ES6"/>
  <c r="ER6"/>
  <c r="EQ6"/>
  <c r="EP6"/>
  <c r="EJ6"/>
  <c r="EI6"/>
  <c r="EH6"/>
  <c r="EG6"/>
  <c r="EF6"/>
  <c r="EE6"/>
  <c r="ED6"/>
  <c r="EC6"/>
  <c r="EB6"/>
  <c r="EA6"/>
  <c r="DZ6"/>
  <c r="DY6"/>
  <c r="DX6"/>
  <c r="DW6"/>
  <c r="DV6"/>
  <c r="DU6"/>
  <c r="DT6"/>
  <c r="DS6"/>
  <c r="DR6"/>
  <c r="DQ6"/>
  <c r="DP6"/>
  <c r="DO6"/>
  <c r="DN6"/>
  <c r="DM6"/>
  <c r="DL6"/>
  <c r="DK6"/>
  <c r="DJ6"/>
  <c r="DI6"/>
  <c r="DH6"/>
  <c r="DG6"/>
  <c r="DA6"/>
  <c r="CZ6"/>
  <c r="CY6"/>
  <c r="CX6"/>
  <c r="CW6"/>
  <c r="CV6"/>
  <c r="CU6"/>
  <c r="CT6"/>
  <c r="CS6"/>
  <c r="CR6"/>
  <c r="CQ6"/>
  <c r="CP6"/>
  <c r="CO6"/>
  <c r="CN6"/>
  <c r="CM6"/>
  <c r="CL6"/>
  <c r="CK6"/>
  <c r="CJ6"/>
  <c r="CI6"/>
  <c r="CH6"/>
  <c r="CG6"/>
  <c r="CF6"/>
  <c r="CE6"/>
  <c r="CD6"/>
  <c r="CC6"/>
  <c r="CB6"/>
  <c r="CA6"/>
  <c r="BZ6"/>
  <c r="BY6"/>
  <c r="BX6"/>
  <c r="BW6"/>
  <c r="BQ6"/>
  <c r="BO6"/>
  <c r="BN6"/>
  <c r="BM6"/>
  <c r="BL6"/>
  <c r="BK6"/>
  <c r="BJ6"/>
  <c r="BI6"/>
  <c r="BH6"/>
  <c r="BG6"/>
  <c r="BF6"/>
  <c r="BE6"/>
  <c r="BD6"/>
  <c r="BC6"/>
  <c r="BB6"/>
  <c r="BA6"/>
  <c r="AZ6"/>
  <c r="AY6"/>
  <c r="AX6"/>
  <c r="AW6"/>
  <c r="AV6"/>
  <c r="AU6"/>
  <c r="AT6"/>
  <c r="AS6"/>
  <c r="AR6"/>
  <c r="AQ6"/>
  <c r="AP6"/>
  <c r="AO6"/>
  <c r="AI6"/>
  <c r="AH6"/>
  <c r="AG6"/>
  <c r="AF6"/>
  <c r="AE6"/>
  <c r="AD6"/>
  <c r="AC6"/>
  <c r="AB6"/>
  <c r="AA6"/>
  <c r="Z6"/>
  <c r="Y6"/>
  <c r="X6"/>
  <c r="W6"/>
  <c r="V6"/>
  <c r="U6"/>
  <c r="T6"/>
  <c r="S6"/>
  <c r="R6"/>
  <c r="Q6"/>
  <c r="P6"/>
  <c r="O6"/>
  <c r="N6"/>
  <c r="M6"/>
  <c r="L6"/>
  <c r="K6"/>
  <c r="J6"/>
  <c r="I6"/>
  <c r="H6"/>
  <c r="G6"/>
  <c r="F6"/>
  <c r="E6"/>
  <c r="PI5"/>
  <c r="PH5"/>
  <c r="PG5"/>
  <c r="PF5"/>
  <c r="PE5"/>
  <c r="PD5"/>
  <c r="PC5"/>
  <c r="PB5"/>
  <c r="PA5"/>
  <c r="OZ5"/>
  <c r="OY5"/>
  <c r="OX5"/>
  <c r="OW5"/>
  <c r="OV5"/>
  <c r="OU5"/>
  <c r="OT5"/>
  <c r="OS5"/>
  <c r="OR5"/>
  <c r="OQ5"/>
  <c r="OP5"/>
  <c r="OO5"/>
  <c r="ON5"/>
  <c r="OM5"/>
  <c r="OL5"/>
  <c r="OK5"/>
  <c r="OJ5"/>
  <c r="OI5"/>
  <c r="OH5"/>
  <c r="OG5"/>
  <c r="OF5"/>
  <c r="OE5"/>
  <c r="NY5"/>
  <c r="NX5"/>
  <c r="NW5"/>
  <c r="NV5"/>
  <c r="NU5"/>
  <c r="NT5"/>
  <c r="NS5"/>
  <c r="NR5"/>
  <c r="NQ5"/>
  <c r="NP5"/>
  <c r="NO5"/>
  <c r="NN5"/>
  <c r="NM5"/>
  <c r="NL5"/>
  <c r="NK5"/>
  <c r="NJ5"/>
  <c r="NI5"/>
  <c r="NH5"/>
  <c r="NG5"/>
  <c r="NF5"/>
  <c r="NE5"/>
  <c r="ND5"/>
  <c r="NC5"/>
  <c r="NB5"/>
  <c r="NA5"/>
  <c r="MZ5"/>
  <c r="MY5"/>
  <c r="MX5"/>
  <c r="MW5"/>
  <c r="MV5"/>
  <c r="MP5"/>
  <c r="MO5"/>
  <c r="MN5"/>
  <c r="MM5"/>
  <c r="ML5"/>
  <c r="MK5"/>
  <c r="MJ5"/>
  <c r="MI5"/>
  <c r="MH5"/>
  <c r="MG5"/>
  <c r="MF5"/>
  <c r="ME5"/>
  <c r="MD5"/>
  <c r="MC5"/>
  <c r="MB5"/>
  <c r="MA5"/>
  <c r="LZ5"/>
  <c r="LY5"/>
  <c r="LX5"/>
  <c r="LW5"/>
  <c r="LV5"/>
  <c r="LU5"/>
  <c r="LT5"/>
  <c r="LS5"/>
  <c r="LR5"/>
  <c r="LQ5"/>
  <c r="LP5"/>
  <c r="LO5"/>
  <c r="LN5"/>
  <c r="LM5"/>
  <c r="LL5"/>
  <c r="LF5"/>
  <c r="LE5"/>
  <c r="LD5"/>
  <c r="LC5"/>
  <c r="LB5"/>
  <c r="LA5"/>
  <c r="KZ5"/>
  <c r="KY5"/>
  <c r="KX5"/>
  <c r="KW5"/>
  <c r="KV5"/>
  <c r="KU5"/>
  <c r="KT5"/>
  <c r="KS5"/>
  <c r="KR5"/>
  <c r="KQ5"/>
  <c r="KP5"/>
  <c r="KO5"/>
  <c r="KN5"/>
  <c r="KM5"/>
  <c r="KL5"/>
  <c r="KK5"/>
  <c r="KJ5"/>
  <c r="KI5"/>
  <c r="KH5"/>
  <c r="KG5"/>
  <c r="KF5"/>
  <c r="KE5"/>
  <c r="KD5"/>
  <c r="KC5"/>
  <c r="JW5"/>
  <c r="JV5"/>
  <c r="JU5"/>
  <c r="JT5"/>
  <c r="JS5"/>
  <c r="JR5"/>
  <c r="JQ5"/>
  <c r="JP5"/>
  <c r="JO5"/>
  <c r="JN5"/>
  <c r="JM5"/>
  <c r="JL5"/>
  <c r="JK5"/>
  <c r="JJ5"/>
  <c r="JI5"/>
  <c r="JH5"/>
  <c r="JG5"/>
  <c r="JF5"/>
  <c r="JE5"/>
  <c r="JD5"/>
  <c r="JC5"/>
  <c r="JB5"/>
  <c r="JA5"/>
  <c r="IZ5"/>
  <c r="IY5"/>
  <c r="IX5"/>
  <c r="IW5"/>
  <c r="IV5"/>
  <c r="IU5"/>
  <c r="IT5"/>
  <c r="IS5"/>
  <c r="IM5"/>
  <c r="IL5"/>
  <c r="IK5"/>
  <c r="IJ5"/>
  <c r="II5"/>
  <c r="IH5"/>
  <c r="IG5"/>
  <c r="IF5"/>
  <c r="IE5"/>
  <c r="ID5"/>
  <c r="IC5"/>
  <c r="IB5"/>
  <c r="IA5"/>
  <c r="HZ5"/>
  <c r="HY5"/>
  <c r="HX5"/>
  <c r="HW5"/>
  <c r="HV5"/>
  <c r="HU5"/>
  <c r="HT5"/>
  <c r="HS5"/>
  <c r="HR5"/>
  <c r="HQ5"/>
  <c r="HP5"/>
  <c r="HO5"/>
  <c r="HN5"/>
  <c r="HM5"/>
  <c r="HL5"/>
  <c r="HK5"/>
  <c r="HJ5"/>
  <c r="HI5"/>
  <c r="HC5"/>
  <c r="HB5"/>
  <c r="HA5"/>
  <c r="GZ5"/>
  <c r="GY5"/>
  <c r="GX5"/>
  <c r="GW5"/>
  <c r="GV5"/>
  <c r="GU5"/>
  <c r="GT5"/>
  <c r="GS5"/>
  <c r="GR5"/>
  <c r="GQ5"/>
  <c r="GP5"/>
  <c r="GO5"/>
  <c r="GN5"/>
  <c r="GM5"/>
  <c r="GL5"/>
  <c r="GK5"/>
  <c r="GJ5"/>
  <c r="GI5"/>
  <c r="GH5"/>
  <c r="GG5"/>
  <c r="GF5"/>
  <c r="GE5"/>
  <c r="GD5"/>
  <c r="GC5"/>
  <c r="GB5"/>
  <c r="GA5"/>
  <c r="FZ5"/>
  <c r="FT5"/>
  <c r="FS5"/>
  <c r="FR5"/>
  <c r="FQ5"/>
  <c r="FP5"/>
  <c r="FO5"/>
  <c r="FN5"/>
  <c r="FM5"/>
  <c r="FL5"/>
  <c r="FK5"/>
  <c r="FJ5"/>
  <c r="FI5"/>
  <c r="FH5"/>
  <c r="FG5"/>
  <c r="FF5"/>
  <c r="FE5"/>
  <c r="FD5"/>
  <c r="FC5"/>
  <c r="FB5"/>
  <c r="FA5"/>
  <c r="EZ5"/>
  <c r="EY5"/>
  <c r="EX5"/>
  <c r="EW5"/>
  <c r="EV5"/>
  <c r="EU5"/>
  <c r="ET5"/>
  <c r="ES5"/>
  <c r="ER5"/>
  <c r="EQ5"/>
  <c r="EP5"/>
  <c r="EJ5"/>
  <c r="EI5"/>
  <c r="EH5"/>
  <c r="EG5"/>
  <c r="EF5"/>
  <c r="EE5"/>
  <c r="ED5"/>
  <c r="EC5"/>
  <c r="EB5"/>
  <c r="EA5"/>
  <c r="DZ5"/>
  <c r="DY5"/>
  <c r="DX5"/>
  <c r="DW5"/>
  <c r="DV5"/>
  <c r="DU5"/>
  <c r="DT5"/>
  <c r="DS5"/>
  <c r="DR5"/>
  <c r="DQ5"/>
  <c r="DP5"/>
  <c r="DO5"/>
  <c r="DN5"/>
  <c r="DM5"/>
  <c r="DL5"/>
  <c r="DK5"/>
  <c r="DJ5"/>
  <c r="DI5"/>
  <c r="DH5"/>
  <c r="DG5"/>
  <c r="DA5"/>
  <c r="CZ5"/>
  <c r="CY5"/>
  <c r="CX5"/>
  <c r="CW5"/>
  <c r="CV5"/>
  <c r="CU5"/>
  <c r="CT5"/>
  <c r="CS5"/>
  <c r="CR5"/>
  <c r="CQ5"/>
  <c r="CP5"/>
  <c r="CO5"/>
  <c r="CN5"/>
  <c r="CM5"/>
  <c r="CL5"/>
  <c r="CK5"/>
  <c r="CJ5"/>
  <c r="CI5"/>
  <c r="CH5"/>
  <c r="CG5"/>
  <c r="CF5"/>
  <c r="CE5"/>
  <c r="CD5"/>
  <c r="CC5"/>
  <c r="CB5"/>
  <c r="CA5"/>
  <c r="BZ5"/>
  <c r="BY5"/>
  <c r="BX5"/>
  <c r="BW5"/>
  <c r="BQ5"/>
  <c r="BO5"/>
  <c r="BN5"/>
  <c r="BM5"/>
  <c r="BL5"/>
  <c r="BK5"/>
  <c r="BJ5"/>
  <c r="BI5"/>
  <c r="BH5"/>
  <c r="BG5"/>
  <c r="BF5"/>
  <c r="BE5"/>
  <c r="BD5"/>
  <c r="BC5"/>
  <c r="BB5"/>
  <c r="BA5"/>
  <c r="AZ5"/>
  <c r="AY5"/>
  <c r="AX5"/>
  <c r="AW5"/>
  <c r="AV5"/>
  <c r="AU5"/>
  <c r="AT5"/>
  <c r="AS5"/>
  <c r="AR5"/>
  <c r="AQ5"/>
  <c r="AP5"/>
  <c r="AO5"/>
  <c r="AI5"/>
  <c r="AH5"/>
  <c r="AG5"/>
  <c r="AF5"/>
  <c r="AE5"/>
  <c r="AD5"/>
  <c r="AC5"/>
  <c r="AB5"/>
  <c r="AA5"/>
  <c r="Z5"/>
  <c r="Y5"/>
  <c r="X5"/>
  <c r="W5"/>
  <c r="V5"/>
  <c r="U5"/>
  <c r="T5"/>
  <c r="S5"/>
  <c r="R5"/>
  <c r="Q5"/>
  <c r="P5"/>
  <c r="O5"/>
  <c r="N5"/>
  <c r="M5"/>
  <c r="L5"/>
  <c r="K5"/>
  <c r="J5"/>
  <c r="I5"/>
  <c r="H5"/>
  <c r="G5"/>
  <c r="F5"/>
  <c r="E5"/>
  <c r="AJ64" i="6"/>
  <c r="AJ63"/>
  <c r="AJ62"/>
  <c r="AJ61"/>
  <c r="AJ60"/>
  <c r="AJ59"/>
  <c r="AJ58"/>
  <c r="AJ57"/>
  <c r="AJ56"/>
  <c r="AJ55"/>
  <c r="AJ54"/>
  <c r="AJ53"/>
  <c r="AJ52"/>
  <c r="AJ51"/>
  <c r="AJ50"/>
  <c r="AJ49"/>
  <c r="AJ48"/>
  <c r="AJ47"/>
  <c r="AJ46"/>
  <c r="AJ45"/>
  <c r="AJ44"/>
  <c r="AJ43"/>
  <c r="AJ42"/>
  <c r="AJ41"/>
  <c r="AJ40"/>
  <c r="AJ39"/>
  <c r="AJ38"/>
  <c r="AJ37"/>
  <c r="AJ36"/>
  <c r="AJ35"/>
  <c r="AJ34"/>
  <c r="AJ33"/>
  <c r="AJ32"/>
  <c r="AJ31"/>
  <c r="AJ30"/>
  <c r="AJ29"/>
  <c r="AJ28"/>
  <c r="AJ27"/>
  <c r="AJ26"/>
  <c r="AJ25"/>
  <c r="AJ24"/>
  <c r="AJ23"/>
  <c r="AJ22"/>
  <c r="AJ21"/>
  <c r="AJ20"/>
  <c r="AJ19"/>
  <c r="AJ18"/>
  <c r="AJ17"/>
  <c r="AJ16"/>
  <c r="AJ15"/>
  <c r="AJ14"/>
  <c r="AJ13"/>
  <c r="AJ12"/>
  <c r="AJ11"/>
  <c r="AJ10"/>
  <c r="AJ9"/>
  <c r="AJ8"/>
  <c r="AJ7"/>
  <c r="AI6"/>
  <c r="AH6"/>
  <c r="AG6"/>
  <c r="AF6"/>
  <c r="AE6"/>
  <c r="AD6"/>
  <c r="AC6"/>
  <c r="AB6"/>
  <c r="AA6"/>
  <c r="Z6"/>
  <c r="Y6"/>
  <c r="X6"/>
  <c r="W6"/>
  <c r="V6"/>
  <c r="U6"/>
  <c r="T6"/>
  <c r="S6"/>
  <c r="R6"/>
  <c r="Q6"/>
  <c r="P6"/>
  <c r="O6"/>
  <c r="N6"/>
  <c r="M6"/>
  <c r="L6"/>
  <c r="K6"/>
  <c r="J6"/>
  <c r="I6"/>
  <c r="H6"/>
  <c r="G6"/>
  <c r="F6"/>
  <c r="E6"/>
  <c r="AI5"/>
  <c r="AH5"/>
  <c r="AG5"/>
  <c r="AF5"/>
  <c r="AE5"/>
  <c r="AD5"/>
  <c r="AC5"/>
  <c r="AB5"/>
  <c r="AA5"/>
  <c r="Z5"/>
  <c r="Y5"/>
  <c r="X5"/>
  <c r="W5"/>
  <c r="V5"/>
  <c r="U5"/>
  <c r="T5"/>
  <c r="S5"/>
  <c r="R5"/>
  <c r="Q5"/>
  <c r="P5"/>
  <c r="O5"/>
  <c r="N5"/>
  <c r="M5"/>
  <c r="L5"/>
  <c r="K5"/>
  <c r="J5"/>
  <c r="I5"/>
  <c r="H5"/>
  <c r="G5"/>
  <c r="F5"/>
  <c r="E5"/>
  <c r="BP6"/>
  <c r="BQ64"/>
  <c r="BQ63"/>
  <c r="BQ62"/>
  <c r="BQ61"/>
  <c r="BQ60"/>
  <c r="BQ59"/>
  <c r="BQ58"/>
  <c r="BQ57"/>
  <c r="BQ56"/>
  <c r="BQ55"/>
  <c r="BQ54"/>
  <c r="BQ53"/>
  <c r="BQ52"/>
  <c r="BQ51"/>
  <c r="BQ50"/>
  <c r="BQ49"/>
  <c r="BQ48"/>
  <c r="BQ47"/>
  <c r="BQ46"/>
  <c r="BQ45"/>
  <c r="BQ44"/>
  <c r="BQ43"/>
  <c r="BQ42"/>
  <c r="BQ41"/>
  <c r="BQ40"/>
  <c r="BQ39"/>
  <c r="BQ38"/>
  <c r="BQ37"/>
  <c r="BQ36"/>
  <c r="BQ35"/>
  <c r="BQ34"/>
  <c r="BQ33"/>
  <c r="BQ32"/>
  <c r="BQ31"/>
  <c r="BQ30"/>
  <c r="BQ29"/>
  <c r="BQ28"/>
  <c r="BQ27"/>
  <c r="BQ26"/>
  <c r="BQ25"/>
  <c r="BQ24"/>
  <c r="BQ23"/>
  <c r="BQ22"/>
  <c r="BQ21"/>
  <c r="BQ20"/>
  <c r="BQ19"/>
  <c r="BQ18"/>
  <c r="BQ17"/>
  <c r="BQ16"/>
  <c r="BQ15"/>
  <c r="BQ14"/>
  <c r="BQ13"/>
  <c r="BQ12"/>
  <c r="BQ11"/>
  <c r="BQ10"/>
  <c r="BQ9"/>
  <c r="BQ8"/>
  <c r="BQ7"/>
  <c r="BO6"/>
  <c r="BN6"/>
  <c r="BM6"/>
  <c r="BL6"/>
  <c r="BK6"/>
  <c r="BJ6"/>
  <c r="BI6"/>
  <c r="BH6"/>
  <c r="BG6"/>
  <c r="BF6"/>
  <c r="BE6"/>
  <c r="BD6"/>
  <c r="BC6"/>
  <c r="BB6"/>
  <c r="BA6"/>
  <c r="AZ6"/>
  <c r="AY6"/>
  <c r="AX6"/>
  <c r="AW6"/>
  <c r="AV6"/>
  <c r="AU6"/>
  <c r="AT6"/>
  <c r="AS6"/>
  <c r="AR6"/>
  <c r="AQ6"/>
  <c r="AP6"/>
  <c r="AO6"/>
  <c r="BP5"/>
  <c r="BO5"/>
  <c r="BN5"/>
  <c r="BM5"/>
  <c r="BL5"/>
  <c r="BK5"/>
  <c r="BJ5"/>
  <c r="BI5"/>
  <c r="BH5"/>
  <c r="BG5"/>
  <c r="BF5"/>
  <c r="BE5"/>
  <c r="BD5"/>
  <c r="BC5"/>
  <c r="BB5"/>
  <c r="BA5"/>
  <c r="AZ5"/>
  <c r="AY5"/>
  <c r="AX5"/>
  <c r="AW5"/>
  <c r="AV5"/>
  <c r="AU5"/>
  <c r="AT5"/>
  <c r="AS5"/>
  <c r="AR5"/>
  <c r="AQ5"/>
  <c r="AP5"/>
  <c r="AO5"/>
  <c r="DA64"/>
  <c r="DA63"/>
  <c r="DA62"/>
  <c r="DA61"/>
  <c r="DA60"/>
  <c r="DA59"/>
  <c r="DA58"/>
  <c r="DA57"/>
  <c r="DA56"/>
  <c r="DA55"/>
  <c r="DA54"/>
  <c r="DA53"/>
  <c r="DA52"/>
  <c r="DA51"/>
  <c r="DA50"/>
  <c r="DA49"/>
  <c r="DA48"/>
  <c r="DA47"/>
  <c r="DA46"/>
  <c r="DA45"/>
  <c r="DA44"/>
  <c r="DA43"/>
  <c r="DA42"/>
  <c r="DA41"/>
  <c r="DA40"/>
  <c r="DA39"/>
  <c r="DA38"/>
  <c r="DA37"/>
  <c r="DA36"/>
  <c r="DA35"/>
  <c r="DA34"/>
  <c r="DA33"/>
  <c r="DA32"/>
  <c r="DA31"/>
  <c r="DA30"/>
  <c r="DA29"/>
  <c r="DA28"/>
  <c r="DA27"/>
  <c r="DA26"/>
  <c r="DA25"/>
  <c r="DA24"/>
  <c r="DA23"/>
  <c r="DA22"/>
  <c r="DA21"/>
  <c r="DA20"/>
  <c r="DA19"/>
  <c r="DA18"/>
  <c r="DA17"/>
  <c r="DA16"/>
  <c r="DA15"/>
  <c r="DA14"/>
  <c r="DA13"/>
  <c r="DA12"/>
  <c r="DA11"/>
  <c r="DA10"/>
  <c r="DA9"/>
  <c r="DA8"/>
  <c r="DA7"/>
  <c r="CZ6"/>
  <c r="CY6"/>
  <c r="CX6"/>
  <c r="CW6"/>
  <c r="CV6"/>
  <c r="CU6"/>
  <c r="CT6"/>
  <c r="CS6"/>
  <c r="CR6"/>
  <c r="CQ6"/>
  <c r="CP6"/>
  <c r="CO6"/>
  <c r="CN6"/>
  <c r="CM6"/>
  <c r="CL6"/>
  <c r="CK6"/>
  <c r="CJ6"/>
  <c r="CI6"/>
  <c r="CH6"/>
  <c r="CG6"/>
  <c r="CF6"/>
  <c r="CE6"/>
  <c r="CD6"/>
  <c r="CC6"/>
  <c r="CB6"/>
  <c r="CA6"/>
  <c r="BZ6"/>
  <c r="BY6"/>
  <c r="BX6"/>
  <c r="BW6"/>
  <c r="BV6"/>
  <c r="CZ5"/>
  <c r="CY5"/>
  <c r="CX5"/>
  <c r="CW5"/>
  <c r="CV5"/>
  <c r="CU5"/>
  <c r="CT5"/>
  <c r="CS5"/>
  <c r="CR5"/>
  <c r="CQ5"/>
  <c r="CP5"/>
  <c r="CO5"/>
  <c r="CN5"/>
  <c r="CM5"/>
  <c r="CL5"/>
  <c r="CK5"/>
  <c r="CJ5"/>
  <c r="CI5"/>
  <c r="CH5"/>
  <c r="CG5"/>
  <c r="CF5"/>
  <c r="CE5"/>
  <c r="CD5"/>
  <c r="CC5"/>
  <c r="CB5"/>
  <c r="CA5"/>
  <c r="BZ5"/>
  <c r="BY5"/>
  <c r="BX5"/>
  <c r="BW5"/>
  <c r="BV5"/>
  <c r="PI64"/>
  <c r="NY64"/>
  <c r="MP64"/>
  <c r="LF64"/>
  <c r="JW64"/>
  <c r="IM64"/>
  <c r="HC64"/>
  <c r="FT64"/>
  <c r="EJ64"/>
  <c r="PI63"/>
  <c r="NY63"/>
  <c r="MP63"/>
  <c r="LF63"/>
  <c r="JW63"/>
  <c r="IM63"/>
  <c r="HC63"/>
  <c r="FT63"/>
  <c r="EJ63"/>
  <c r="PI62"/>
  <c r="NY62"/>
  <c r="MP62"/>
  <c r="LF62"/>
  <c r="JW62"/>
  <c r="IM62"/>
  <c r="HC62"/>
  <c r="FT62"/>
  <c r="EJ62"/>
  <c r="PI61"/>
  <c r="NY61"/>
  <c r="MP61"/>
  <c r="LF61"/>
  <c r="JW61"/>
  <c r="IM61"/>
  <c r="HC61"/>
  <c r="FT61"/>
  <c r="EJ61"/>
  <c r="PI60"/>
  <c r="NY60"/>
  <c r="MP60"/>
  <c r="LF60"/>
  <c r="JW60"/>
  <c r="IM60"/>
  <c r="HC60"/>
  <c r="FT60"/>
  <c r="EJ60"/>
  <c r="PI59"/>
  <c r="NY59"/>
  <c r="MP59"/>
  <c r="LF59"/>
  <c r="JW59"/>
  <c r="IM59"/>
  <c r="HC59"/>
  <c r="FT59"/>
  <c r="EJ59"/>
  <c r="PI58"/>
  <c r="NY58"/>
  <c r="MP58"/>
  <c r="LF58"/>
  <c r="JW58"/>
  <c r="IM58"/>
  <c r="HC58"/>
  <c r="FT58"/>
  <c r="EJ58"/>
  <c r="PI57"/>
  <c r="NY57"/>
  <c r="MP57"/>
  <c r="LF57"/>
  <c r="JW57"/>
  <c r="IM57"/>
  <c r="HC57"/>
  <c r="FT57"/>
  <c r="EJ57"/>
  <c r="PI56"/>
  <c r="NY56"/>
  <c r="MP56"/>
  <c r="LF56"/>
  <c r="JW56"/>
  <c r="IM56"/>
  <c r="HC56"/>
  <c r="FT56"/>
  <c r="EJ56"/>
  <c r="PI55"/>
  <c r="NY55"/>
  <c r="MP55"/>
  <c r="LF55"/>
  <c r="JW55"/>
  <c r="IM55"/>
  <c r="HC55"/>
  <c r="FT55"/>
  <c r="EJ55"/>
  <c r="PI54"/>
  <c r="NY54"/>
  <c r="MP54"/>
  <c r="LF54"/>
  <c r="JW54"/>
  <c r="IM54"/>
  <c r="HC54"/>
  <c r="FT54"/>
  <c r="EJ54"/>
  <c r="PI53"/>
  <c r="NY53"/>
  <c r="MP53"/>
  <c r="LF53"/>
  <c r="JW53"/>
  <c r="IM53"/>
  <c r="HC53"/>
  <c r="FT53"/>
  <c r="EJ53"/>
  <c r="PI52"/>
  <c r="NY52"/>
  <c r="MP52"/>
  <c r="LF52"/>
  <c r="JW52"/>
  <c r="IM52"/>
  <c r="HC52"/>
  <c r="FT52"/>
  <c r="EJ52"/>
  <c r="PI51"/>
  <c r="NY51"/>
  <c r="MP51"/>
  <c r="LF51"/>
  <c r="JW51"/>
  <c r="IM51"/>
  <c r="HC51"/>
  <c r="FT51"/>
  <c r="EJ51"/>
  <c r="PI50"/>
  <c r="NY50"/>
  <c r="MP50"/>
  <c r="LF50"/>
  <c r="JW50"/>
  <c r="IM50"/>
  <c r="HC50"/>
  <c r="FT50"/>
  <c r="EJ50"/>
  <c r="PI49"/>
  <c r="NY49"/>
  <c r="MP49"/>
  <c r="LF49"/>
  <c r="JW49"/>
  <c r="IM49"/>
  <c r="HC49"/>
  <c r="FT49"/>
  <c r="EJ49"/>
  <c r="PI48"/>
  <c r="NY48"/>
  <c r="MP48"/>
  <c r="LF48"/>
  <c r="JW48"/>
  <c r="IM48"/>
  <c r="HC48"/>
  <c r="FT48"/>
  <c r="EJ48"/>
  <c r="PI47"/>
  <c r="NY47"/>
  <c r="MP47"/>
  <c r="LF47"/>
  <c r="JW47"/>
  <c r="IM47"/>
  <c r="HC47"/>
  <c r="FT47"/>
  <c r="EJ47"/>
  <c r="PI46"/>
  <c r="NY46"/>
  <c r="MP46"/>
  <c r="LF46"/>
  <c r="JW46"/>
  <c r="IM46"/>
  <c r="HC46"/>
  <c r="FT46"/>
  <c r="EJ46"/>
  <c r="PI45"/>
  <c r="NY45"/>
  <c r="MP45"/>
  <c r="LF45"/>
  <c r="JW45"/>
  <c r="IM45"/>
  <c r="HC45"/>
  <c r="FT45"/>
  <c r="EJ45"/>
  <c r="PI44"/>
  <c r="NY44"/>
  <c r="MP44"/>
  <c r="LF44"/>
  <c r="JW44"/>
  <c r="IM44"/>
  <c r="HC44"/>
  <c r="FT44"/>
  <c r="EJ44"/>
  <c r="PI43"/>
  <c r="NY43"/>
  <c r="MP43"/>
  <c r="LF43"/>
  <c r="JW43"/>
  <c r="IM43"/>
  <c r="HC43"/>
  <c r="FT43"/>
  <c r="EJ43"/>
  <c r="PI42"/>
  <c r="NY42"/>
  <c r="MP42"/>
  <c r="LF42"/>
  <c r="JW42"/>
  <c r="IM42"/>
  <c r="HC42"/>
  <c r="FT42"/>
  <c r="EJ42"/>
  <c r="PI41"/>
  <c r="NY41"/>
  <c r="MP41"/>
  <c r="LF41"/>
  <c r="JW41"/>
  <c r="IM41"/>
  <c r="HC41"/>
  <c r="FT41"/>
  <c r="EJ41"/>
  <c r="PI40"/>
  <c r="NY40"/>
  <c r="MP40"/>
  <c r="LF40"/>
  <c r="JW40"/>
  <c r="IM40"/>
  <c r="HC40"/>
  <c r="FT40"/>
  <c r="EJ40"/>
  <c r="PI39"/>
  <c r="NY39"/>
  <c r="MP39"/>
  <c r="LF39"/>
  <c r="JW39"/>
  <c r="IM39"/>
  <c r="HC39"/>
  <c r="FT39"/>
  <c r="EJ39"/>
  <c r="PI38"/>
  <c r="NY38"/>
  <c r="MP38"/>
  <c r="LF38"/>
  <c r="JW38"/>
  <c r="IM38"/>
  <c r="HC38"/>
  <c r="FT38"/>
  <c r="EJ38"/>
  <c r="PI37"/>
  <c r="NY37"/>
  <c r="MP37"/>
  <c r="LF37"/>
  <c r="JW37"/>
  <c r="IM37"/>
  <c r="HC37"/>
  <c r="FT37"/>
  <c r="EJ37"/>
  <c r="PI36"/>
  <c r="NY36"/>
  <c r="MP36"/>
  <c r="LF36"/>
  <c r="JW36"/>
  <c r="IM36"/>
  <c r="HC36"/>
  <c r="FT36"/>
  <c r="EJ36"/>
  <c r="PI35"/>
  <c r="NY35"/>
  <c r="MP35"/>
  <c r="LF35"/>
  <c r="JW35"/>
  <c r="IM35"/>
  <c r="HC35"/>
  <c r="FT35"/>
  <c r="EJ35"/>
  <c r="PI34"/>
  <c r="NY34"/>
  <c r="MP34"/>
  <c r="LF34"/>
  <c r="JW34"/>
  <c r="IM34"/>
  <c r="HC34"/>
  <c r="FT34"/>
  <c r="EJ34"/>
  <c r="PI33"/>
  <c r="NY33"/>
  <c r="MP33"/>
  <c r="LF33"/>
  <c r="JW33"/>
  <c r="IM33"/>
  <c r="HC33"/>
  <c r="FT33"/>
  <c r="EJ33"/>
  <c r="PI32"/>
  <c r="NY32"/>
  <c r="MP32"/>
  <c r="LF32"/>
  <c r="JW32"/>
  <c r="IM32"/>
  <c r="HC32"/>
  <c r="FT32"/>
  <c r="EJ32"/>
  <c r="PI31"/>
  <c r="NY31"/>
  <c r="MP31"/>
  <c r="LF31"/>
  <c r="JW31"/>
  <c r="IM31"/>
  <c r="HC31"/>
  <c r="FT31"/>
  <c r="EJ31"/>
  <c r="PI30"/>
  <c r="NY30"/>
  <c r="MP30"/>
  <c r="LF30"/>
  <c r="JW30"/>
  <c r="IM30"/>
  <c r="HC30"/>
  <c r="FT30"/>
  <c r="EJ30"/>
  <c r="PI29"/>
  <c r="NY29"/>
  <c r="MP29"/>
  <c r="LF29"/>
  <c r="JW29"/>
  <c r="IM29"/>
  <c r="HC29"/>
  <c r="FT29"/>
  <c r="EJ29"/>
  <c r="PI28"/>
  <c r="NY28"/>
  <c r="MP28"/>
  <c r="LF28"/>
  <c r="JW28"/>
  <c r="IM28"/>
  <c r="HC28"/>
  <c r="FT28"/>
  <c r="EJ28"/>
  <c r="PI27"/>
  <c r="NY27"/>
  <c r="MP27"/>
  <c r="LF27"/>
  <c r="JW27"/>
  <c r="IM27"/>
  <c r="HC27"/>
  <c r="FT27"/>
  <c r="EJ27"/>
  <c r="PI26"/>
  <c r="NY26"/>
  <c r="MP26"/>
  <c r="LF26"/>
  <c r="JW26"/>
  <c r="IM26"/>
  <c r="HC26"/>
  <c r="FT26"/>
  <c r="EJ26"/>
  <c r="PI25"/>
  <c r="NY25"/>
  <c r="MP25"/>
  <c r="LF25"/>
  <c r="JW25"/>
  <c r="IM25"/>
  <c r="HC25"/>
  <c r="FT25"/>
  <c r="EJ25"/>
  <c r="PI24"/>
  <c r="NY24"/>
  <c r="MP24"/>
  <c r="LF24"/>
  <c r="JW24"/>
  <c r="IM24"/>
  <c r="HC24"/>
  <c r="FT24"/>
  <c r="EJ24"/>
  <c r="PI23"/>
  <c r="NY23"/>
  <c r="MP23"/>
  <c r="LF23"/>
  <c r="JW23"/>
  <c r="IM23"/>
  <c r="HC23"/>
  <c r="FT23"/>
  <c r="EJ23"/>
  <c r="PI22"/>
  <c r="NY22"/>
  <c r="MP22"/>
  <c r="LF22"/>
  <c r="JW22"/>
  <c r="IM22"/>
  <c r="HC22"/>
  <c r="FT22"/>
  <c r="EJ22"/>
  <c r="PI21"/>
  <c r="NY21"/>
  <c r="MP21"/>
  <c r="LF21"/>
  <c r="JW21"/>
  <c r="IM21"/>
  <c r="HC21"/>
  <c r="FT21"/>
  <c r="EJ21"/>
  <c r="PI20"/>
  <c r="NY20"/>
  <c r="MP20"/>
  <c r="LF20"/>
  <c r="JW20"/>
  <c r="IM20"/>
  <c r="HC20"/>
  <c r="FT20"/>
  <c r="EJ20"/>
  <c r="PI19"/>
  <c r="NY19"/>
  <c r="MP19"/>
  <c r="LF19"/>
  <c r="JW19"/>
  <c r="IM19"/>
  <c r="HC19"/>
  <c r="FT19"/>
  <c r="EJ19"/>
  <c r="PI18"/>
  <c r="NY18"/>
  <c r="MP18"/>
  <c r="LF18"/>
  <c r="JW18"/>
  <c r="IM18"/>
  <c r="HC18"/>
  <c r="FT18"/>
  <c r="EJ18"/>
  <c r="PI17"/>
  <c r="NY17"/>
  <c r="MP17"/>
  <c r="LF17"/>
  <c r="JW17"/>
  <c r="IM17"/>
  <c r="HC17"/>
  <c r="FT17"/>
  <c r="EJ17"/>
  <c r="PI16"/>
  <c r="NY16"/>
  <c r="MP16"/>
  <c r="LF16"/>
  <c r="JW16"/>
  <c r="IM16"/>
  <c r="HC16"/>
  <c r="FT16"/>
  <c r="EJ16"/>
  <c r="PI15"/>
  <c r="NY15"/>
  <c r="MP15"/>
  <c r="LF15"/>
  <c r="JW15"/>
  <c r="IM15"/>
  <c r="HC15"/>
  <c r="FT15"/>
  <c r="EJ15"/>
  <c r="PI14"/>
  <c r="NY14"/>
  <c r="MP14"/>
  <c r="LF14"/>
  <c r="JW14"/>
  <c r="IM14"/>
  <c r="HC14"/>
  <c r="FT14"/>
  <c r="EJ14"/>
  <c r="PI13"/>
  <c r="NY13"/>
  <c r="MP13"/>
  <c r="LF13"/>
  <c r="JW13"/>
  <c r="IM13"/>
  <c r="HC13"/>
  <c r="FT13"/>
  <c r="EJ13"/>
  <c r="PI12"/>
  <c r="NY12"/>
  <c r="MP12"/>
  <c r="LF12"/>
  <c r="JW12"/>
  <c r="IM12"/>
  <c r="HC12"/>
  <c r="FT12"/>
  <c r="EJ12"/>
  <c r="PI11"/>
  <c r="NY11"/>
  <c r="MP11"/>
  <c r="LF11"/>
  <c r="JW11"/>
  <c r="IM11"/>
  <c r="HC11"/>
  <c r="FT11"/>
  <c r="EJ11"/>
  <c r="PI10"/>
  <c r="NY10"/>
  <c r="MP10"/>
  <c r="LF10"/>
  <c r="JW10"/>
  <c r="IM10"/>
  <c r="HC10"/>
  <c r="FT10"/>
  <c r="EJ10"/>
  <c r="PI9"/>
  <c r="NY9"/>
  <c r="MP9"/>
  <c r="LF9"/>
  <c r="JW9"/>
  <c r="IM9"/>
  <c r="HC9"/>
  <c r="FT9"/>
  <c r="EJ9"/>
  <c r="PI8"/>
  <c r="NY8"/>
  <c r="MP8"/>
  <c r="LF8"/>
  <c r="JW8"/>
  <c r="IM8"/>
  <c r="HC8"/>
  <c r="FT8"/>
  <c r="EJ8"/>
  <c r="PI7"/>
  <c r="NY7"/>
  <c r="MP7"/>
  <c r="LF7"/>
  <c r="JW7"/>
  <c r="IM7"/>
  <c r="HC7"/>
  <c r="FT7"/>
  <c r="EJ7"/>
  <c r="PH6"/>
  <c r="PG6"/>
  <c r="PF6"/>
  <c r="PE6"/>
  <c r="PD6"/>
  <c r="PC6"/>
  <c r="PB6"/>
  <c r="PA6"/>
  <c r="OZ6"/>
  <c r="OY6"/>
  <c r="OX6"/>
  <c r="OW6"/>
  <c r="OV6"/>
  <c r="OU6"/>
  <c r="OT6"/>
  <c r="OS6"/>
  <c r="OR6"/>
  <c r="OQ6"/>
  <c r="OP6"/>
  <c r="OO6"/>
  <c r="ON6"/>
  <c r="OM6"/>
  <c r="OL6"/>
  <c r="OK6"/>
  <c r="OJ6"/>
  <c r="OI6"/>
  <c r="OH6"/>
  <c r="OG6"/>
  <c r="OF6"/>
  <c r="OE6"/>
  <c r="OD6"/>
  <c r="NX6"/>
  <c r="NW6"/>
  <c r="NV6"/>
  <c r="NU6"/>
  <c r="NT6"/>
  <c r="NS6"/>
  <c r="NR6"/>
  <c r="NQ6"/>
  <c r="NP6"/>
  <c r="NO6"/>
  <c r="NN6"/>
  <c r="NM6"/>
  <c r="NL6"/>
  <c r="NK6"/>
  <c r="NJ6"/>
  <c r="NI6"/>
  <c r="NH6"/>
  <c r="NG6"/>
  <c r="NF6"/>
  <c r="NE6"/>
  <c r="ND6"/>
  <c r="NC6"/>
  <c r="NB6"/>
  <c r="NA6"/>
  <c r="MZ6"/>
  <c r="MY6"/>
  <c r="MX6"/>
  <c r="MW6"/>
  <c r="MV6"/>
  <c r="MU6"/>
  <c r="MO6"/>
  <c r="MN6"/>
  <c r="MM6"/>
  <c r="ML6"/>
  <c r="MK6"/>
  <c r="MJ6"/>
  <c r="MI6"/>
  <c r="MH6"/>
  <c r="MG6"/>
  <c r="MF6"/>
  <c r="ME6"/>
  <c r="MD6"/>
  <c r="MC6"/>
  <c r="MB6"/>
  <c r="MA6"/>
  <c r="LZ6"/>
  <c r="LY6"/>
  <c r="LX6"/>
  <c r="LW6"/>
  <c r="LV6"/>
  <c r="LU6"/>
  <c r="LT6"/>
  <c r="LS6"/>
  <c r="LR6"/>
  <c r="LQ6"/>
  <c r="LP6"/>
  <c r="LO6"/>
  <c r="LN6"/>
  <c r="LM6"/>
  <c r="LL6"/>
  <c r="LK6"/>
  <c r="LE6"/>
  <c r="LD6"/>
  <c r="LC6"/>
  <c r="LB6"/>
  <c r="LA6"/>
  <c r="KZ6"/>
  <c r="KY6"/>
  <c r="KX6"/>
  <c r="KW6"/>
  <c r="KV6"/>
  <c r="KU6"/>
  <c r="KT6"/>
  <c r="KS6"/>
  <c r="KR6"/>
  <c r="KQ6"/>
  <c r="KP6"/>
  <c r="KO6"/>
  <c r="KN6"/>
  <c r="KM6"/>
  <c r="KL6"/>
  <c r="KK6"/>
  <c r="KJ6"/>
  <c r="KI6"/>
  <c r="KH6"/>
  <c r="KG6"/>
  <c r="KF6"/>
  <c r="KE6"/>
  <c r="KD6"/>
  <c r="KC6"/>
  <c r="KB6"/>
  <c r="JV6"/>
  <c r="JU6"/>
  <c r="JT6"/>
  <c r="JS6"/>
  <c r="JR6"/>
  <c r="JQ6"/>
  <c r="JP6"/>
  <c r="JO6"/>
  <c r="JN6"/>
  <c r="JM6"/>
  <c r="JL6"/>
  <c r="JK6"/>
  <c r="JJ6"/>
  <c r="JI6"/>
  <c r="JH6"/>
  <c r="JG6"/>
  <c r="JF6"/>
  <c r="JE6"/>
  <c r="JD6"/>
  <c r="JC6"/>
  <c r="JB6"/>
  <c r="JA6"/>
  <c r="IZ6"/>
  <c r="IY6"/>
  <c r="IX6"/>
  <c r="IW6"/>
  <c r="IV6"/>
  <c r="IU6"/>
  <c r="IT6"/>
  <c r="IS6"/>
  <c r="IR6"/>
  <c r="IL6"/>
  <c r="IK6"/>
  <c r="IJ6"/>
  <c r="II6"/>
  <c r="IH6"/>
  <c r="IG6"/>
  <c r="IF6"/>
  <c r="IE6"/>
  <c r="ID6"/>
  <c r="IC6"/>
  <c r="IB6"/>
  <c r="IA6"/>
  <c r="HZ6"/>
  <c r="HY6"/>
  <c r="HX6"/>
  <c r="HW6"/>
  <c r="HV6"/>
  <c r="HU6"/>
  <c r="HT6"/>
  <c r="HS6"/>
  <c r="HR6"/>
  <c r="HQ6"/>
  <c r="HP6"/>
  <c r="HO6"/>
  <c r="HN6"/>
  <c r="HM6"/>
  <c r="HL6"/>
  <c r="HK6"/>
  <c r="HJ6"/>
  <c r="HI6"/>
  <c r="HH6"/>
  <c r="HB6"/>
  <c r="HA6"/>
  <c r="GZ6"/>
  <c r="GY6"/>
  <c r="GX6"/>
  <c r="GW6"/>
  <c r="GV6"/>
  <c r="GU6"/>
  <c r="GT6"/>
  <c r="GS6"/>
  <c r="GR6"/>
  <c r="GQ6"/>
  <c r="GP6"/>
  <c r="GO6"/>
  <c r="GN6"/>
  <c r="GM6"/>
  <c r="GL6"/>
  <c r="GK6"/>
  <c r="GJ6"/>
  <c r="GI6"/>
  <c r="GH6"/>
  <c r="GG6"/>
  <c r="GF6"/>
  <c r="GE6"/>
  <c r="GD6"/>
  <c r="GC6"/>
  <c r="GB6"/>
  <c r="GA6"/>
  <c r="FZ6"/>
  <c r="FY6"/>
  <c r="FS6"/>
  <c r="FR6"/>
  <c r="FQ6"/>
  <c r="FP6"/>
  <c r="FO6"/>
  <c r="FN6"/>
  <c r="FM6"/>
  <c r="FL6"/>
  <c r="FK6"/>
  <c r="FJ6"/>
  <c r="FI6"/>
  <c r="FH6"/>
  <c r="FG6"/>
  <c r="FF6"/>
  <c r="FE6"/>
  <c r="FD6"/>
  <c r="FC6"/>
  <c r="FB6"/>
  <c r="FA6"/>
  <c r="EZ6"/>
  <c r="EY6"/>
  <c r="EX6"/>
  <c r="EW6"/>
  <c r="EV6"/>
  <c r="EU6"/>
  <c r="ET6"/>
  <c r="ES6"/>
  <c r="ER6"/>
  <c r="EQ6"/>
  <c r="EP6"/>
  <c r="EO6"/>
  <c r="EI6"/>
  <c r="EH6"/>
  <c r="EG6"/>
  <c r="EF6"/>
  <c r="EE6"/>
  <c r="ED6"/>
  <c r="EC6"/>
  <c r="EB6"/>
  <c r="EA6"/>
  <c r="DZ6"/>
  <c r="DY6"/>
  <c r="DX6"/>
  <c r="DW6"/>
  <c r="DV6"/>
  <c r="DU6"/>
  <c r="DT6"/>
  <c r="DS6"/>
  <c r="DR6"/>
  <c r="DQ6"/>
  <c r="DP6"/>
  <c r="DO6"/>
  <c r="DN6"/>
  <c r="DM6"/>
  <c r="DL6"/>
  <c r="DK6"/>
  <c r="DJ6"/>
  <c r="DI6"/>
  <c r="DH6"/>
  <c r="DG6"/>
  <c r="DF6"/>
  <c r="PH5"/>
  <c r="PG5"/>
  <c r="PF5"/>
  <c r="PE5"/>
  <c r="PD5"/>
  <c r="PC5"/>
  <c r="PB5"/>
  <c r="PA5"/>
  <c r="OZ5"/>
  <c r="OY5"/>
  <c r="OX5"/>
  <c r="OW5"/>
  <c r="OV5"/>
  <c r="OU5"/>
  <c r="OT5"/>
  <c r="OS5"/>
  <c r="OR5"/>
  <c r="OQ5"/>
  <c r="OP5"/>
  <c r="OO5"/>
  <c r="ON5"/>
  <c r="OM5"/>
  <c r="OL5"/>
  <c r="OK5"/>
  <c r="OJ5"/>
  <c r="OI5"/>
  <c r="OH5"/>
  <c r="OG5"/>
  <c r="OF5"/>
  <c r="OE5"/>
  <c r="OD5"/>
  <c r="NX5"/>
  <c r="NW5"/>
  <c r="NV5"/>
  <c r="NU5"/>
  <c r="NT5"/>
  <c r="NS5"/>
  <c r="NR5"/>
  <c r="NQ5"/>
  <c r="NP5"/>
  <c r="NO5"/>
  <c r="NN5"/>
  <c r="NM5"/>
  <c r="NL5"/>
  <c r="NK5"/>
  <c r="NJ5"/>
  <c r="NI5"/>
  <c r="NH5"/>
  <c r="NG5"/>
  <c r="NF5"/>
  <c r="NE5"/>
  <c r="ND5"/>
  <c r="NC5"/>
  <c r="NB5"/>
  <c r="NA5"/>
  <c r="MZ5"/>
  <c r="MY5"/>
  <c r="MX5"/>
  <c r="MW5"/>
  <c r="MV5"/>
  <c r="MU5"/>
  <c r="MO5"/>
  <c r="MN5"/>
  <c r="MM5"/>
  <c r="ML5"/>
  <c r="MK5"/>
  <c r="MJ5"/>
  <c r="MI5"/>
  <c r="MH5"/>
  <c r="MG5"/>
  <c r="MF5"/>
  <c r="ME5"/>
  <c r="MD5"/>
  <c r="MC5"/>
  <c r="MB5"/>
  <c r="MA5"/>
  <c r="LZ5"/>
  <c r="LY5"/>
  <c r="LX5"/>
  <c r="LW5"/>
  <c r="LV5"/>
  <c r="LU5"/>
  <c r="LT5"/>
  <c r="LS5"/>
  <c r="LR5"/>
  <c r="LQ5"/>
  <c r="LP5"/>
  <c r="LO5"/>
  <c r="LN5"/>
  <c r="LM5"/>
  <c r="LL5"/>
  <c r="LK5"/>
  <c r="LE5"/>
  <c r="LD5"/>
  <c r="LC5"/>
  <c r="LB5"/>
  <c r="LA5"/>
  <c r="KZ5"/>
  <c r="KY5"/>
  <c r="KX5"/>
  <c r="KW5"/>
  <c r="KV5"/>
  <c r="KU5"/>
  <c r="KT5"/>
  <c r="KS5"/>
  <c r="KR5"/>
  <c r="KQ5"/>
  <c r="KP5"/>
  <c r="KO5"/>
  <c r="KN5"/>
  <c r="KM5"/>
  <c r="KL5"/>
  <c r="KK5"/>
  <c r="KJ5"/>
  <c r="KI5"/>
  <c r="KH5"/>
  <c r="KG5"/>
  <c r="KF5"/>
  <c r="KE5"/>
  <c r="KD5"/>
  <c r="KC5"/>
  <c r="KB5"/>
  <c r="JV5"/>
  <c r="JU5"/>
  <c r="JT5"/>
  <c r="JS5"/>
  <c r="JR5"/>
  <c r="JQ5"/>
  <c r="JP5"/>
  <c r="JO5"/>
  <c r="JN5"/>
  <c r="JM5"/>
  <c r="JL5"/>
  <c r="JK5"/>
  <c r="JJ5"/>
  <c r="JI5"/>
  <c r="JH5"/>
  <c r="JG5"/>
  <c r="JF5"/>
  <c r="JE5"/>
  <c r="JD5"/>
  <c r="JC5"/>
  <c r="JB5"/>
  <c r="JA5"/>
  <c r="IZ5"/>
  <c r="IY5"/>
  <c r="IX5"/>
  <c r="IW5"/>
  <c r="IV5"/>
  <c r="IU5"/>
  <c r="IT5"/>
  <c r="IS5"/>
  <c r="IR5"/>
  <c r="IL5"/>
  <c r="IK5"/>
  <c r="IJ5"/>
  <c r="II5"/>
  <c r="IH5"/>
  <c r="IG5"/>
  <c r="IF5"/>
  <c r="IE5"/>
  <c r="ID5"/>
  <c r="IC5"/>
  <c r="IB5"/>
  <c r="IA5"/>
  <c r="HZ5"/>
  <c r="HY5"/>
  <c r="HX5"/>
  <c r="HW5"/>
  <c r="HV5"/>
  <c r="HU5"/>
  <c r="HT5"/>
  <c r="HS5"/>
  <c r="HR5"/>
  <c r="HQ5"/>
  <c r="HP5"/>
  <c r="HO5"/>
  <c r="HN5"/>
  <c r="HM5"/>
  <c r="HL5"/>
  <c r="HK5"/>
  <c r="HJ5"/>
  <c r="HI5"/>
  <c r="HH5"/>
  <c r="HB5"/>
  <c r="HA5"/>
  <c r="GZ5"/>
  <c r="GY5"/>
  <c r="GX5"/>
  <c r="GW5"/>
  <c r="GV5"/>
  <c r="GU5"/>
  <c r="GT5"/>
  <c r="GS5"/>
  <c r="GR5"/>
  <c r="GQ5"/>
  <c r="GP5"/>
  <c r="GO5"/>
  <c r="GN5"/>
  <c r="GM5"/>
  <c r="GL5"/>
  <c r="GK5"/>
  <c r="GJ5"/>
  <c r="GI5"/>
  <c r="GH5"/>
  <c r="GG5"/>
  <c r="GF5"/>
  <c r="GE5"/>
  <c r="GD5"/>
  <c r="GC5"/>
  <c r="GB5"/>
  <c r="GA5"/>
  <c r="FZ5"/>
  <c r="FY5"/>
  <c r="FS5"/>
  <c r="FR5"/>
  <c r="FQ5"/>
  <c r="FP5"/>
  <c r="FO5"/>
  <c r="FN5"/>
  <c r="FM5"/>
  <c r="FL5"/>
  <c r="FK5"/>
  <c r="FJ5"/>
  <c r="FI5"/>
  <c r="FH5"/>
  <c r="FG5"/>
  <c r="FF5"/>
  <c r="FE5"/>
  <c r="FD5"/>
  <c r="FC5"/>
  <c r="FB5"/>
  <c r="FA5"/>
  <c r="EZ5"/>
  <c r="EY5"/>
  <c r="EX5"/>
  <c r="EW5"/>
  <c r="EV5"/>
  <c r="EU5"/>
  <c r="ET5"/>
  <c r="ES5"/>
  <c r="ER5"/>
  <c r="EQ5"/>
  <c r="EP5"/>
  <c r="EO5"/>
  <c r="EI5"/>
  <c r="EH5"/>
  <c r="EG5"/>
  <c r="EF5"/>
  <c r="EE5"/>
  <c r="ED5"/>
  <c r="EC5"/>
  <c r="EB5"/>
  <c r="EA5"/>
  <c r="DZ5"/>
  <c r="DY5"/>
  <c r="DX5"/>
  <c r="DW5"/>
  <c r="DV5"/>
  <c r="DU5"/>
  <c r="DT5"/>
  <c r="DS5"/>
  <c r="DR5"/>
  <c r="DQ5"/>
  <c r="DP5"/>
  <c r="DO5"/>
  <c r="DN5"/>
  <c r="DM5"/>
  <c r="DL5"/>
  <c r="DK5"/>
  <c r="DJ5"/>
  <c r="DI5"/>
  <c r="DH5"/>
  <c r="DG5"/>
  <c r="DF5"/>
  <c r="B46" i="7" l="1"/>
  <c r="B64"/>
  <c r="B22"/>
  <c r="B30"/>
  <c r="B48"/>
  <c r="B60"/>
  <c r="B58"/>
  <c r="B12"/>
  <c r="B38"/>
  <c r="B56"/>
  <c r="B18"/>
  <c r="B42"/>
  <c r="B16"/>
  <c r="B20"/>
  <c r="B26"/>
  <c r="B34"/>
  <c r="B8"/>
  <c r="B10"/>
  <c r="B14"/>
  <c r="B24"/>
  <c r="B28"/>
  <c r="B32"/>
  <c r="B40"/>
  <c r="B50"/>
  <c r="B36"/>
  <c r="B44"/>
  <c r="B54"/>
  <c r="B52"/>
  <c r="B62"/>
  <c r="B64" i="6"/>
  <c r="B62"/>
  <c r="B60"/>
  <c r="B58"/>
  <c r="B56"/>
  <c r="B54"/>
  <c r="B52"/>
  <c r="B50"/>
  <c r="B48"/>
  <c r="B46"/>
  <c r="B44"/>
  <c r="B42"/>
  <c r="B40"/>
  <c r="B38"/>
  <c r="B36"/>
  <c r="B34"/>
  <c r="B32"/>
  <c r="B30"/>
  <c r="B28"/>
  <c r="B26"/>
  <c r="B24"/>
  <c r="B22"/>
  <c r="B20"/>
  <c r="B18"/>
  <c r="B16"/>
  <c r="B14"/>
  <c r="B10"/>
  <c r="B12"/>
  <c r="B8"/>
  <c r="B12" i="4" l="1"/>
  <c r="F17" i="5" s="1"/>
  <c r="B20" i="4"/>
  <c r="F21" i="5" s="1"/>
  <c r="B28" i="4"/>
  <c r="F25" i="5" s="1"/>
  <c r="B36" i="4"/>
  <c r="F29" i="5" s="1"/>
  <c r="B44" i="4"/>
  <c r="F33" i="5" s="1"/>
  <c r="B52" i="4"/>
  <c r="F37" i="5" s="1"/>
  <c r="B60" i="4"/>
  <c r="F41" i="5" s="1"/>
  <c r="B10" i="4"/>
  <c r="F16" i="5" s="1"/>
  <c r="B18" i="4"/>
  <c r="F20" i="5" s="1"/>
  <c r="B26" i="4"/>
  <c r="F24" i="5" s="1"/>
  <c r="B34" i="4"/>
  <c r="F28" i="5" s="1"/>
  <c r="B42" i="4"/>
  <c r="F32" i="5" s="1"/>
  <c r="B14" i="4"/>
  <c r="F18" i="5" s="1"/>
  <c r="B22" i="4"/>
  <c r="F22" i="5" s="1"/>
  <c r="B30" i="4"/>
  <c r="F26" i="5" s="1"/>
  <c r="B38" i="4"/>
  <c r="F30" i="5" s="1"/>
  <c r="B46" i="4"/>
  <c r="F34" i="5" s="1"/>
  <c r="B54" i="4"/>
  <c r="F38" i="5" s="1"/>
  <c r="B62" i="4"/>
  <c r="F42" i="5" s="1"/>
  <c r="B16" i="4"/>
  <c r="F19" i="5" s="1"/>
  <c r="B24" i="4"/>
  <c r="F23" i="5" s="1"/>
  <c r="B32" i="4"/>
  <c r="F27" i="5" s="1"/>
  <c r="B40" i="4"/>
  <c r="F31" i="5" s="1"/>
  <c r="B48" i="4"/>
  <c r="F35" i="5" s="1"/>
  <c r="B56" i="4"/>
  <c r="F39" i="5" s="1"/>
  <c r="B64" i="4"/>
  <c r="F43" i="5" s="1"/>
  <c r="B50" i="4"/>
  <c r="F36" i="5" s="1"/>
  <c r="B58" i="4"/>
  <c r="F40" i="5" s="1"/>
  <c r="B8" i="4"/>
  <c r="F15" i="5" s="1"/>
  <c r="H15" s="1"/>
  <c r="I15" s="1"/>
  <c r="LH64" i="4"/>
  <c r="JX64"/>
  <c r="LH63"/>
  <c r="JX63"/>
  <c r="LH62"/>
  <c r="JX62"/>
  <c r="LH61"/>
  <c r="JX61"/>
  <c r="LH60"/>
  <c r="JX60"/>
  <c r="LH59"/>
  <c r="JX59"/>
  <c r="LH58"/>
  <c r="JX58"/>
  <c r="LH57"/>
  <c r="JX57"/>
  <c r="LH56"/>
  <c r="JX56"/>
  <c r="LH55"/>
  <c r="JX55"/>
  <c r="LH54"/>
  <c r="JX54"/>
  <c r="LH53"/>
  <c r="JX53"/>
  <c r="LH52"/>
  <c r="JX52"/>
  <c r="LH51"/>
  <c r="JX51"/>
  <c r="LH50"/>
  <c r="JX50"/>
  <c r="LH49"/>
  <c r="JX49"/>
  <c r="LH48"/>
  <c r="JX48"/>
  <c r="LH47"/>
  <c r="JX47"/>
  <c r="LH46"/>
  <c r="JX46"/>
  <c r="LH45"/>
  <c r="JX45"/>
  <c r="LH44"/>
  <c r="JX44"/>
  <c r="LH43"/>
  <c r="JX43"/>
  <c r="LH42"/>
  <c r="JX42"/>
  <c r="LH41"/>
  <c r="JX41"/>
  <c r="LH40"/>
  <c r="JX40"/>
  <c r="LH39"/>
  <c r="JX39"/>
  <c r="LH38"/>
  <c r="JX38"/>
  <c r="LH37"/>
  <c r="JX37"/>
  <c r="LH36"/>
  <c r="JX36"/>
  <c r="LH35"/>
  <c r="JX35"/>
  <c r="LH34"/>
  <c r="JX34"/>
  <c r="LH33"/>
  <c r="JX33"/>
  <c r="LH32"/>
  <c r="JX32"/>
  <c r="LH31"/>
  <c r="JX31"/>
  <c r="LH30"/>
  <c r="JX30"/>
  <c r="LH29"/>
  <c r="JX29"/>
  <c r="LH28"/>
  <c r="JX28"/>
  <c r="LH27"/>
  <c r="JX27"/>
  <c r="LH26"/>
  <c r="JX26"/>
  <c r="LH25"/>
  <c r="JX25"/>
  <c r="LH24"/>
  <c r="JX24"/>
  <c r="LH23"/>
  <c r="JX23"/>
  <c r="LH22"/>
  <c r="JX22"/>
  <c r="LH21"/>
  <c r="JX21"/>
  <c r="LH20"/>
  <c r="JX20"/>
  <c r="LH19"/>
  <c r="JX19"/>
  <c r="LH18"/>
  <c r="JX18"/>
  <c r="LH17"/>
  <c r="JX17"/>
  <c r="LH16"/>
  <c r="JX16"/>
  <c r="LH15"/>
  <c r="JX15"/>
  <c r="LH14"/>
  <c r="JX14"/>
  <c r="LH13"/>
  <c r="JX13"/>
  <c r="LH12"/>
  <c r="JX12"/>
  <c r="LH11"/>
  <c r="JX11"/>
  <c r="LH10"/>
  <c r="JX10"/>
  <c r="LH9"/>
  <c r="JX9"/>
  <c r="LH8"/>
  <c r="JX8"/>
  <c r="LH7"/>
  <c r="JX7"/>
  <c r="LG6"/>
  <c r="LF6"/>
  <c r="LE6"/>
  <c r="LD6"/>
  <c r="LC6"/>
  <c r="LB6"/>
  <c r="LA6"/>
  <c r="KZ6"/>
  <c r="KY6"/>
  <c r="KX6"/>
  <c r="KW6"/>
  <c r="KV6"/>
  <c r="KU6"/>
  <c r="KT6"/>
  <c r="KS6"/>
  <c r="KR6"/>
  <c r="KQ6"/>
  <c r="KP6"/>
  <c r="KO6"/>
  <c r="KN6"/>
  <c r="KM6"/>
  <c r="KL6"/>
  <c r="KK6"/>
  <c r="KJ6"/>
  <c r="KI6"/>
  <c r="KH6"/>
  <c r="KG6"/>
  <c r="KF6"/>
  <c r="KE6"/>
  <c r="KD6"/>
  <c r="KC6"/>
  <c r="JW6"/>
  <c r="JV6"/>
  <c r="JU6"/>
  <c r="JT6"/>
  <c r="JS6"/>
  <c r="JR6"/>
  <c r="JQ6"/>
  <c r="JP6"/>
  <c r="JO6"/>
  <c r="JN6"/>
  <c r="JM6"/>
  <c r="JL6"/>
  <c r="JK6"/>
  <c r="JJ6"/>
  <c r="JI6"/>
  <c r="JH6"/>
  <c r="JG6"/>
  <c r="JF6"/>
  <c r="JE6"/>
  <c r="JD6"/>
  <c r="JC6"/>
  <c r="JB6"/>
  <c r="JA6"/>
  <c r="IZ6"/>
  <c r="IY6"/>
  <c r="IX6"/>
  <c r="IW6"/>
  <c r="IV6"/>
  <c r="IU6"/>
  <c r="IT6"/>
  <c r="LG5"/>
  <c r="LF5"/>
  <c r="LE5"/>
  <c r="LD5"/>
  <c r="LC5"/>
  <c r="LB5"/>
  <c r="LA5"/>
  <c r="KZ5"/>
  <c r="KY5"/>
  <c r="KX5"/>
  <c r="KW5"/>
  <c r="KV5"/>
  <c r="KU5"/>
  <c r="KT5"/>
  <c r="KS5"/>
  <c r="KR5"/>
  <c r="KQ5"/>
  <c r="KP5"/>
  <c r="KO5"/>
  <c r="KN5"/>
  <c r="KM5"/>
  <c r="KL5"/>
  <c r="KK5"/>
  <c r="KJ5"/>
  <c r="KI5"/>
  <c r="KH5"/>
  <c r="KG5"/>
  <c r="KF5"/>
  <c r="KE5"/>
  <c r="KD5"/>
  <c r="KC5"/>
  <c r="JW5"/>
  <c r="JV5"/>
  <c r="JU5"/>
  <c r="JT5"/>
  <c r="JS5"/>
  <c r="JR5"/>
  <c r="JQ5"/>
  <c r="JP5"/>
  <c r="JO5"/>
  <c r="JN5"/>
  <c r="JM5"/>
  <c r="JL5"/>
  <c r="JK5"/>
  <c r="JJ5"/>
  <c r="JI5"/>
  <c r="JH5"/>
  <c r="JG5"/>
  <c r="JF5"/>
  <c r="JE5"/>
  <c r="JD5"/>
  <c r="JC5"/>
  <c r="JB5"/>
  <c r="JA5"/>
  <c r="IZ5"/>
  <c r="IY5"/>
  <c r="IX5"/>
  <c r="IW5"/>
  <c r="IV5"/>
  <c r="IU5"/>
  <c r="IT5"/>
  <c r="LH3"/>
  <c r="JX3"/>
  <c r="IO64"/>
  <c r="HE64"/>
  <c r="IO63"/>
  <c r="HE63"/>
  <c r="IO62"/>
  <c r="HE62"/>
  <c r="IO61"/>
  <c r="HE61"/>
  <c r="IO60"/>
  <c r="HE60"/>
  <c r="IO59"/>
  <c r="HE59"/>
  <c r="IO58"/>
  <c r="HE58"/>
  <c r="IO57"/>
  <c r="HE57"/>
  <c r="IO56"/>
  <c r="HE56"/>
  <c r="IO55"/>
  <c r="HE55"/>
  <c r="IO54"/>
  <c r="HE54"/>
  <c r="IO53"/>
  <c r="HE53"/>
  <c r="IO52"/>
  <c r="HE52"/>
  <c r="IO51"/>
  <c r="HE51"/>
  <c r="IO50"/>
  <c r="HE50"/>
  <c r="IO49"/>
  <c r="HE49"/>
  <c r="IO48"/>
  <c r="HE48"/>
  <c r="IO47"/>
  <c r="HE47"/>
  <c r="IO46"/>
  <c r="HE46"/>
  <c r="IO45"/>
  <c r="HE45"/>
  <c r="IO44"/>
  <c r="HE44"/>
  <c r="IO43"/>
  <c r="HE43"/>
  <c r="IO42"/>
  <c r="HE42"/>
  <c r="IO41"/>
  <c r="HE41"/>
  <c r="IO40"/>
  <c r="HE40"/>
  <c r="IO39"/>
  <c r="HE39"/>
  <c r="IO38"/>
  <c r="HE38"/>
  <c r="IO37"/>
  <c r="HE37"/>
  <c r="IO36"/>
  <c r="HE36"/>
  <c r="IO35"/>
  <c r="HE35"/>
  <c r="IO34"/>
  <c r="HE34"/>
  <c r="IO33"/>
  <c r="HE33"/>
  <c r="IO32"/>
  <c r="HE32"/>
  <c r="IO31"/>
  <c r="HE31"/>
  <c r="IO30"/>
  <c r="HE30"/>
  <c r="IO29"/>
  <c r="HE29"/>
  <c r="IO28"/>
  <c r="HE28"/>
  <c r="IO27"/>
  <c r="HE27"/>
  <c r="IO26"/>
  <c r="HE26"/>
  <c r="IO25"/>
  <c r="HE25"/>
  <c r="IO24"/>
  <c r="HE24"/>
  <c r="IO23"/>
  <c r="HE23"/>
  <c r="IO22"/>
  <c r="HE22"/>
  <c r="IO21"/>
  <c r="HE21"/>
  <c r="IO20"/>
  <c r="HE20"/>
  <c r="IO19"/>
  <c r="HE19"/>
  <c r="IO18"/>
  <c r="HE18"/>
  <c r="IO17"/>
  <c r="HE17"/>
  <c r="IO16"/>
  <c r="HE16"/>
  <c r="IO15"/>
  <c r="HE15"/>
  <c r="IO14"/>
  <c r="HE14"/>
  <c r="IO13"/>
  <c r="HE13"/>
  <c r="IO12"/>
  <c r="HE12"/>
  <c r="IO11"/>
  <c r="HE11"/>
  <c r="IO10"/>
  <c r="HE10"/>
  <c r="IO9"/>
  <c r="HE9"/>
  <c r="IO8"/>
  <c r="HE8"/>
  <c r="IO7"/>
  <c r="HE7"/>
  <c r="IN6"/>
  <c r="IM6"/>
  <c r="IL6"/>
  <c r="IK6"/>
  <c r="IJ6"/>
  <c r="II6"/>
  <c r="IH6"/>
  <c r="IG6"/>
  <c r="IF6"/>
  <c r="IE6"/>
  <c r="ID6"/>
  <c r="IC6"/>
  <c r="IB6"/>
  <c r="IA6"/>
  <c r="HZ6"/>
  <c r="HY6"/>
  <c r="HX6"/>
  <c r="HW6"/>
  <c r="HV6"/>
  <c r="HU6"/>
  <c r="HT6"/>
  <c r="HS6"/>
  <c r="HR6"/>
  <c r="HQ6"/>
  <c r="HP6"/>
  <c r="HO6"/>
  <c r="HN6"/>
  <c r="HM6"/>
  <c r="HL6"/>
  <c r="HK6"/>
  <c r="HJ6"/>
  <c r="HD6"/>
  <c r="HC6"/>
  <c r="HB6"/>
  <c r="HA6"/>
  <c r="GZ6"/>
  <c r="GY6"/>
  <c r="GX6"/>
  <c r="GW6"/>
  <c r="GV6"/>
  <c r="GU6"/>
  <c r="GT6"/>
  <c r="GS6"/>
  <c r="GR6"/>
  <c r="GQ6"/>
  <c r="GP6"/>
  <c r="GO6"/>
  <c r="GN6"/>
  <c r="GM6"/>
  <c r="GL6"/>
  <c r="GK6"/>
  <c r="GJ6"/>
  <c r="GI6"/>
  <c r="GH6"/>
  <c r="GG6"/>
  <c r="GF6"/>
  <c r="GE6"/>
  <c r="GD6"/>
  <c r="GC6"/>
  <c r="GB6"/>
  <c r="GA6"/>
  <c r="IN5"/>
  <c r="IM5"/>
  <c r="IL5"/>
  <c r="IK5"/>
  <c r="IJ5"/>
  <c r="II5"/>
  <c r="IH5"/>
  <c r="IG5"/>
  <c r="IF5"/>
  <c r="IE5"/>
  <c r="ID5"/>
  <c r="IC5"/>
  <c r="IB5"/>
  <c r="IA5"/>
  <c r="HZ5"/>
  <c r="HY5"/>
  <c r="HX5"/>
  <c r="HW5"/>
  <c r="HV5"/>
  <c r="HU5"/>
  <c r="HT5"/>
  <c r="HS5"/>
  <c r="HR5"/>
  <c r="HQ5"/>
  <c r="HP5"/>
  <c r="HO5"/>
  <c r="HN5"/>
  <c r="HM5"/>
  <c r="HL5"/>
  <c r="HK5"/>
  <c r="HJ5"/>
  <c r="HD5"/>
  <c r="HC5"/>
  <c r="HB5"/>
  <c r="HA5"/>
  <c r="GZ5"/>
  <c r="GY5"/>
  <c r="GX5"/>
  <c r="GW5"/>
  <c r="GV5"/>
  <c r="GU5"/>
  <c r="GT5"/>
  <c r="GS5"/>
  <c r="GR5"/>
  <c r="GQ5"/>
  <c r="GP5"/>
  <c r="GO5"/>
  <c r="GN5"/>
  <c r="GM5"/>
  <c r="GL5"/>
  <c r="GK5"/>
  <c r="GJ5"/>
  <c r="GI5"/>
  <c r="GH5"/>
  <c r="GG5"/>
  <c r="GF5"/>
  <c r="GE5"/>
  <c r="GD5"/>
  <c r="GC5"/>
  <c r="GB5"/>
  <c r="GA5"/>
  <c r="IO3"/>
  <c r="HE3"/>
  <c r="FV64"/>
  <c r="FV63"/>
  <c r="FV62"/>
  <c r="FV61"/>
  <c r="FV60"/>
  <c r="FV59"/>
  <c r="FV58"/>
  <c r="FV57"/>
  <c r="FV56"/>
  <c r="FV55"/>
  <c r="FV54"/>
  <c r="FV53"/>
  <c r="FV52"/>
  <c r="FV51"/>
  <c r="FV50"/>
  <c r="FV49"/>
  <c r="FV48"/>
  <c r="FV47"/>
  <c r="FV46"/>
  <c r="FV45"/>
  <c r="FV44"/>
  <c r="FV43"/>
  <c r="FV42"/>
  <c r="FV41"/>
  <c r="FV40"/>
  <c r="FV39"/>
  <c r="FV38"/>
  <c r="FV37"/>
  <c r="FV36"/>
  <c r="FV35"/>
  <c r="FV34"/>
  <c r="FV33"/>
  <c r="FV32"/>
  <c r="FV31"/>
  <c r="FV30"/>
  <c r="FV29"/>
  <c r="FV28"/>
  <c r="FV27"/>
  <c r="FV26"/>
  <c r="FV25"/>
  <c r="FV24"/>
  <c r="FV23"/>
  <c r="FV22"/>
  <c r="FV21"/>
  <c r="FV20"/>
  <c r="FV19"/>
  <c r="FV18"/>
  <c r="FV17"/>
  <c r="FV16"/>
  <c r="FV15"/>
  <c r="FV14"/>
  <c r="FV13"/>
  <c r="FV12"/>
  <c r="FV11"/>
  <c r="FV10"/>
  <c r="FV9"/>
  <c r="FV8"/>
  <c r="FV7"/>
  <c r="FU6"/>
  <c r="FT6"/>
  <c r="FS6"/>
  <c r="FR6"/>
  <c r="FQ6"/>
  <c r="FP6"/>
  <c r="FO6"/>
  <c r="FN6"/>
  <c r="FM6"/>
  <c r="FL6"/>
  <c r="FK6"/>
  <c r="FJ6"/>
  <c r="FI6"/>
  <c r="FH6"/>
  <c r="FG6"/>
  <c r="FF6"/>
  <c r="FE6"/>
  <c r="FD6"/>
  <c r="FC6"/>
  <c r="FB6"/>
  <c r="FA6"/>
  <c r="EZ6"/>
  <c r="EY6"/>
  <c r="EX6"/>
  <c r="EW6"/>
  <c r="EV6"/>
  <c r="EU6"/>
  <c r="ET6"/>
  <c r="ES6"/>
  <c r="ER6"/>
  <c r="EQ6"/>
  <c r="FU5"/>
  <c r="FT5"/>
  <c r="FS5"/>
  <c r="FR5"/>
  <c r="FQ5"/>
  <c r="FP5"/>
  <c r="FO5"/>
  <c r="FN5"/>
  <c r="FM5"/>
  <c r="FL5"/>
  <c r="FK5"/>
  <c r="FJ5"/>
  <c r="FI5"/>
  <c r="FH5"/>
  <c r="FG5"/>
  <c r="FF5"/>
  <c r="FE5"/>
  <c r="FD5"/>
  <c r="FC5"/>
  <c r="FB5"/>
  <c r="FA5"/>
  <c r="EZ5"/>
  <c r="EY5"/>
  <c r="EX5"/>
  <c r="EW5"/>
  <c r="EV5"/>
  <c r="EU5"/>
  <c r="ET5"/>
  <c r="ES5"/>
  <c r="ER5"/>
  <c r="EQ5"/>
  <c r="FV3"/>
  <c r="EL64"/>
  <c r="EL63"/>
  <c r="EL62"/>
  <c r="EL61"/>
  <c r="EL60"/>
  <c r="EL59"/>
  <c r="EL58"/>
  <c r="EL57"/>
  <c r="EL56"/>
  <c r="EL55"/>
  <c r="EL54"/>
  <c r="EL53"/>
  <c r="EL52"/>
  <c r="EL51"/>
  <c r="EL50"/>
  <c r="EL49"/>
  <c r="EL48"/>
  <c r="EL47"/>
  <c r="EL46"/>
  <c r="EL45"/>
  <c r="EL44"/>
  <c r="EL43"/>
  <c r="EL42"/>
  <c r="EL41"/>
  <c r="EL40"/>
  <c r="EL39"/>
  <c r="EL38"/>
  <c r="EL37"/>
  <c r="EL36"/>
  <c r="EL35"/>
  <c r="EL34"/>
  <c r="EL33"/>
  <c r="EL32"/>
  <c r="EL31"/>
  <c r="EL30"/>
  <c r="EL29"/>
  <c r="EL28"/>
  <c r="EL27"/>
  <c r="EL26"/>
  <c r="EL25"/>
  <c r="EL24"/>
  <c r="EL23"/>
  <c r="EL22"/>
  <c r="EL21"/>
  <c r="EL20"/>
  <c r="EL19"/>
  <c r="EL18"/>
  <c r="EL17"/>
  <c r="EL16"/>
  <c r="EL15"/>
  <c r="EL14"/>
  <c r="EL13"/>
  <c r="EL12"/>
  <c r="EL11"/>
  <c r="EL10"/>
  <c r="EL9"/>
  <c r="EL8"/>
  <c r="EL7"/>
  <c r="EK6"/>
  <c r="EJ6"/>
  <c r="EI6"/>
  <c r="EH6"/>
  <c r="EG6"/>
  <c r="EF6"/>
  <c r="EE6"/>
  <c r="ED6"/>
  <c r="EC6"/>
  <c r="EB6"/>
  <c r="EA6"/>
  <c r="DZ6"/>
  <c r="DY6"/>
  <c r="DX6"/>
  <c r="DW6"/>
  <c r="DV6"/>
  <c r="DU6"/>
  <c r="DT6"/>
  <c r="DS6"/>
  <c r="DR6"/>
  <c r="DQ6"/>
  <c r="DP6"/>
  <c r="DO6"/>
  <c r="DN6"/>
  <c r="DM6"/>
  <c r="DL6"/>
  <c r="DK6"/>
  <c r="DJ6"/>
  <c r="DI6"/>
  <c r="DH6"/>
  <c r="DG6"/>
  <c r="EK5"/>
  <c r="EJ5"/>
  <c r="EI5"/>
  <c r="EH5"/>
  <c r="EG5"/>
  <c r="EF5"/>
  <c r="EE5"/>
  <c r="ED5"/>
  <c r="EC5"/>
  <c r="EB5"/>
  <c r="EA5"/>
  <c r="DZ5"/>
  <c r="DY5"/>
  <c r="DX5"/>
  <c r="DW5"/>
  <c r="DV5"/>
  <c r="DU5"/>
  <c r="DT5"/>
  <c r="DS5"/>
  <c r="DR5"/>
  <c r="DQ5"/>
  <c r="DP5"/>
  <c r="DO5"/>
  <c r="DN5"/>
  <c r="DM5"/>
  <c r="DL5"/>
  <c r="DK5"/>
  <c r="DJ5"/>
  <c r="DI5"/>
  <c r="DH5"/>
  <c r="DG5"/>
  <c r="EL3"/>
  <c r="DB3"/>
  <c r="BS3"/>
  <c r="DB64"/>
  <c r="DB63"/>
  <c r="DB62"/>
  <c r="DB61"/>
  <c r="DB60"/>
  <c r="DB59"/>
  <c r="DB58"/>
  <c r="DB57"/>
  <c r="DB56"/>
  <c r="DB55"/>
  <c r="DB54"/>
  <c r="DB53"/>
  <c r="DB52"/>
  <c r="DB51"/>
  <c r="DB50"/>
  <c r="DB49"/>
  <c r="DB48"/>
  <c r="DB47"/>
  <c r="DB46"/>
  <c r="DB45"/>
  <c r="DB44"/>
  <c r="DB43"/>
  <c r="DB42"/>
  <c r="DB41"/>
  <c r="DB40"/>
  <c r="DB39"/>
  <c r="DB38"/>
  <c r="DB37"/>
  <c r="DB36"/>
  <c r="DB35"/>
  <c r="DB34"/>
  <c r="DB33"/>
  <c r="DB32"/>
  <c r="DB31"/>
  <c r="DB30"/>
  <c r="DB29"/>
  <c r="DB28"/>
  <c r="DB27"/>
  <c r="DB26"/>
  <c r="DB25"/>
  <c r="DB24"/>
  <c r="DB23"/>
  <c r="DB22"/>
  <c r="DB21"/>
  <c r="DB20"/>
  <c r="DB19"/>
  <c r="DB18"/>
  <c r="DB17"/>
  <c r="DB16"/>
  <c r="DB15"/>
  <c r="DB14"/>
  <c r="DB13"/>
  <c r="DB12"/>
  <c r="DB11"/>
  <c r="DB10"/>
  <c r="DB9"/>
  <c r="DB8"/>
  <c r="DB7"/>
  <c r="DA6"/>
  <c r="CZ6"/>
  <c r="CY6"/>
  <c r="CX6"/>
  <c r="CW6"/>
  <c r="CV6"/>
  <c r="CU6"/>
  <c r="CT6"/>
  <c r="CS6"/>
  <c r="CR6"/>
  <c r="CQ6"/>
  <c r="CP6"/>
  <c r="CO6"/>
  <c r="CN6"/>
  <c r="CM6"/>
  <c r="CL6"/>
  <c r="CK6"/>
  <c r="CJ6"/>
  <c r="CI6"/>
  <c r="CH6"/>
  <c r="CG6"/>
  <c r="CF6"/>
  <c r="CE6"/>
  <c r="CD6"/>
  <c r="CC6"/>
  <c r="CB6"/>
  <c r="CA6"/>
  <c r="BZ6"/>
  <c r="BY6"/>
  <c r="BX6"/>
  <c r="DA5"/>
  <c r="CZ5"/>
  <c r="CY5"/>
  <c r="CX5"/>
  <c r="CW5"/>
  <c r="CV5"/>
  <c r="CU5"/>
  <c r="CT5"/>
  <c r="CS5"/>
  <c r="CR5"/>
  <c r="CQ5"/>
  <c r="CP5"/>
  <c r="CO5"/>
  <c r="CN5"/>
  <c r="CM5"/>
  <c r="CL5"/>
  <c r="CK5"/>
  <c r="CJ5"/>
  <c r="CI5"/>
  <c r="CH5"/>
  <c r="CG5"/>
  <c r="CF5"/>
  <c r="CE5"/>
  <c r="CD5"/>
  <c r="CC5"/>
  <c r="CB5"/>
  <c r="CA5"/>
  <c r="BZ5"/>
  <c r="BY5"/>
  <c r="BX5"/>
  <c r="BQ6"/>
  <c r="BQ5"/>
  <c r="BS64"/>
  <c r="BS63"/>
  <c r="BS62"/>
  <c r="BS61"/>
  <c r="BS60"/>
  <c r="BS59"/>
  <c r="BS58"/>
  <c r="BS57"/>
  <c r="BS56"/>
  <c r="BS55"/>
  <c r="BS54"/>
  <c r="BS53"/>
  <c r="BS52"/>
  <c r="BS51"/>
  <c r="BS50"/>
  <c r="BS49"/>
  <c r="BS48"/>
  <c r="BS47"/>
  <c r="BS46"/>
  <c r="BS45"/>
  <c r="BS44"/>
  <c r="BS43"/>
  <c r="BS42"/>
  <c r="BS41"/>
  <c r="BS40"/>
  <c r="BS39"/>
  <c r="BS38"/>
  <c r="BS37"/>
  <c r="BS36"/>
  <c r="BS35"/>
  <c r="BS34"/>
  <c r="BS33"/>
  <c r="BS32"/>
  <c r="BS31"/>
  <c r="BS30"/>
  <c r="BS29"/>
  <c r="BS28"/>
  <c r="BS27"/>
  <c r="BS26"/>
  <c r="BS25"/>
  <c r="BS24"/>
  <c r="BS23"/>
  <c r="BS22"/>
  <c r="BS21"/>
  <c r="BS20"/>
  <c r="BS19"/>
  <c r="BS18"/>
  <c r="BS17"/>
  <c r="BS16"/>
  <c r="BS15"/>
  <c r="BS14"/>
  <c r="BS13"/>
  <c r="BS12"/>
  <c r="BS11"/>
  <c r="BS10"/>
  <c r="BS9"/>
  <c r="BS8"/>
  <c r="BS7"/>
  <c r="BR6"/>
  <c r="BP6"/>
  <c r="BO6"/>
  <c r="BN6"/>
  <c r="BM6"/>
  <c r="BL6"/>
  <c r="BK6"/>
  <c r="BJ6"/>
  <c r="BI6"/>
  <c r="BH6"/>
  <c r="BG6"/>
  <c r="BF6"/>
  <c r="BE6"/>
  <c r="BD6"/>
  <c r="BC6"/>
  <c r="BB6"/>
  <c r="BA6"/>
  <c r="AZ6"/>
  <c r="AY6"/>
  <c r="AX6"/>
  <c r="AW6"/>
  <c r="AV6"/>
  <c r="AU6"/>
  <c r="AT6"/>
  <c r="AS6"/>
  <c r="AR6"/>
  <c r="AQ6"/>
  <c r="AP6"/>
  <c r="AO6"/>
  <c r="AN6"/>
  <c r="BR5"/>
  <c r="BP5"/>
  <c r="BO5"/>
  <c r="BN5"/>
  <c r="BM5"/>
  <c r="BL5"/>
  <c r="BK5"/>
  <c r="BJ5"/>
  <c r="BI5"/>
  <c r="BH5"/>
  <c r="BG5"/>
  <c r="BF5"/>
  <c r="BE5"/>
  <c r="BD5"/>
  <c r="BC5"/>
  <c r="BB5"/>
  <c r="BA5"/>
  <c r="AZ5"/>
  <c r="AY5"/>
  <c r="AX5"/>
  <c r="AW5"/>
  <c r="AV5"/>
  <c r="AU5"/>
  <c r="AT5"/>
  <c r="AS5"/>
  <c r="AR5"/>
  <c r="AQ5"/>
  <c r="AP5"/>
  <c r="AO5"/>
  <c r="AN5"/>
  <c r="L73" i="5" l="1"/>
  <c r="L63"/>
  <c r="L72"/>
  <c r="L68"/>
  <c r="L64"/>
  <c r="L70"/>
  <c r="L69"/>
  <c r="L71"/>
  <c r="L67"/>
  <c r="L66"/>
  <c r="L65"/>
  <c r="L62"/>
  <c r="L61"/>
  <c r="L59"/>
  <c r="L60"/>
  <c r="L58"/>
  <c r="L56"/>
  <c r="L57"/>
  <c r="L55"/>
  <c r="L54"/>
  <c r="L53"/>
  <c r="L51"/>
  <c r="L52"/>
  <c r="L50"/>
  <c r="L49"/>
  <c r="L48"/>
  <c r="L46"/>
  <c r="L47"/>
  <c r="L45"/>
  <c r="L44"/>
  <c r="L43"/>
  <c r="L42"/>
  <c r="L41"/>
  <c r="L40"/>
  <c r="L39"/>
  <c r="L38"/>
  <c r="L37"/>
  <c r="L36"/>
  <c r="L34"/>
  <c r="L35"/>
  <c r="L32"/>
  <c r="L33"/>
  <c r="L31"/>
  <c r="L29"/>
  <c r="L30"/>
  <c r="L28"/>
  <c r="L27"/>
  <c r="L26"/>
  <c r="L25"/>
  <c r="L24"/>
  <c r="L22"/>
  <c r="L23"/>
  <c r="L21"/>
  <c r="L20"/>
  <c r="L19"/>
  <c r="L18"/>
  <c r="L17"/>
  <c r="L15"/>
  <c r="L16"/>
  <c r="R73"/>
  <c r="G73" s="1"/>
  <c r="R72"/>
  <c r="G72" s="1"/>
  <c r="R70"/>
  <c r="G70" s="1"/>
  <c r="R71"/>
  <c r="G71" s="1"/>
  <c r="R69"/>
  <c r="G69" s="1"/>
  <c r="R67"/>
  <c r="G67" s="1"/>
  <c r="R68"/>
  <c r="G68" s="1"/>
  <c r="R65"/>
  <c r="G65" s="1"/>
  <c r="R66"/>
  <c r="G66" s="1"/>
  <c r="R63"/>
  <c r="G63" s="1"/>
  <c r="R64"/>
  <c r="G64" s="1"/>
  <c r="R61"/>
  <c r="G61" s="1"/>
  <c r="R62"/>
  <c r="G62" s="1"/>
  <c r="R59"/>
  <c r="G59" s="1"/>
  <c r="R60"/>
  <c r="G60" s="1"/>
  <c r="R58"/>
  <c r="G58" s="1"/>
  <c r="R56"/>
  <c r="G56" s="1"/>
  <c r="R57"/>
  <c r="G57" s="1"/>
  <c r="R55"/>
  <c r="G55" s="1"/>
  <c r="R54"/>
  <c r="G54" s="1"/>
  <c r="R53"/>
  <c r="G53" s="1"/>
  <c r="R52"/>
  <c r="G52" s="1"/>
  <c r="R51"/>
  <c r="G51" s="1"/>
  <c r="R49"/>
  <c r="G49" s="1"/>
  <c r="R50"/>
  <c r="G50" s="1"/>
  <c r="R47"/>
  <c r="G47" s="1"/>
  <c r="R48"/>
  <c r="G48" s="1"/>
  <c r="R46"/>
  <c r="G46" s="1"/>
  <c r="R45"/>
  <c r="G45" s="1"/>
  <c r="R43"/>
  <c r="G43" s="1"/>
  <c r="R44"/>
  <c r="G44" s="1"/>
  <c r="R42"/>
  <c r="G42" s="1"/>
  <c r="R41"/>
  <c r="G41" s="1"/>
  <c r="R39"/>
  <c r="G39" s="1"/>
  <c r="R40"/>
  <c r="G40" s="1"/>
  <c r="R38"/>
  <c r="G38" s="1"/>
  <c r="R37"/>
  <c r="G37" s="1"/>
  <c r="R36"/>
  <c r="G36" s="1"/>
  <c r="R34"/>
  <c r="G34" s="1"/>
  <c r="R35"/>
  <c r="G35" s="1"/>
  <c r="R33"/>
  <c r="G33" s="1"/>
  <c r="R32"/>
  <c r="G32" s="1"/>
  <c r="R31"/>
  <c r="G31" s="1"/>
  <c r="R29"/>
  <c r="G29" s="1"/>
  <c r="R30"/>
  <c r="G30" s="1"/>
  <c r="R27"/>
  <c r="G27" s="1"/>
  <c r="R28"/>
  <c r="G28" s="1"/>
  <c r="R26"/>
  <c r="G26" s="1"/>
  <c r="R25"/>
  <c r="G25" s="1"/>
  <c r="R24"/>
  <c r="G24" s="1"/>
  <c r="R23"/>
  <c r="G23" s="1"/>
  <c r="R21"/>
  <c r="G21" s="1"/>
  <c r="R22"/>
  <c r="G22" s="1"/>
  <c r="R20"/>
  <c r="G20" s="1"/>
  <c r="R18"/>
  <c r="G18" s="1"/>
  <c r="R19"/>
  <c r="G19" s="1"/>
  <c r="R17"/>
  <c r="G17" s="1"/>
  <c r="R16"/>
  <c r="G16" s="1"/>
  <c r="R15"/>
  <c r="G15" s="1"/>
  <c r="Q73"/>
  <c r="Q72"/>
  <c r="Q71"/>
  <c r="Q70"/>
  <c r="Q68"/>
  <c r="Q69"/>
  <c r="Q66"/>
  <c r="Q67"/>
  <c r="Q64"/>
  <c r="Q65"/>
  <c r="Q63"/>
  <c r="Q62"/>
  <c r="Q60"/>
  <c r="Q61"/>
  <c r="Q59"/>
  <c r="Q58"/>
  <c r="Q57"/>
  <c r="Q56"/>
  <c r="Q55"/>
  <c r="Q54"/>
  <c r="Q53"/>
  <c r="Q52"/>
  <c r="Q50"/>
  <c r="Q51"/>
  <c r="Q49"/>
  <c r="Q48"/>
  <c r="Q47"/>
  <c r="Q45"/>
  <c r="Q46"/>
  <c r="Q44"/>
  <c r="Q43"/>
  <c r="Q41"/>
  <c r="Q42"/>
  <c r="Q40"/>
  <c r="Q39"/>
  <c r="Q38"/>
  <c r="Q36"/>
  <c r="Q37"/>
  <c r="Q35"/>
  <c r="Q33"/>
  <c r="Q34"/>
  <c r="Q32"/>
  <c r="Q30"/>
  <c r="Q31"/>
  <c r="Q29"/>
  <c r="Q28"/>
  <c r="Q26"/>
  <c r="Q27"/>
  <c r="Q25"/>
  <c r="Q23"/>
  <c r="Q24"/>
  <c r="Q21"/>
  <c r="Q22"/>
  <c r="Q19"/>
  <c r="Q20"/>
  <c r="Q18"/>
  <c r="Q16"/>
  <c r="Q17"/>
  <c r="P73"/>
  <c r="Q15"/>
  <c r="P71"/>
  <c r="P72"/>
  <c r="P69"/>
  <c r="P70"/>
  <c r="P67"/>
  <c r="P68"/>
  <c r="P65"/>
  <c r="P66"/>
  <c r="P64"/>
  <c r="P63"/>
  <c r="P62"/>
  <c r="P61"/>
  <c r="P60"/>
  <c r="P59"/>
  <c r="P57"/>
  <c r="P58"/>
  <c r="P55"/>
  <c r="P56"/>
  <c r="P53"/>
  <c r="P54"/>
  <c r="P51"/>
  <c r="P52"/>
  <c r="P49"/>
  <c r="P50"/>
  <c r="P48"/>
  <c r="P47"/>
  <c r="P45"/>
  <c r="P46"/>
  <c r="P43"/>
  <c r="P44"/>
  <c r="P42"/>
  <c r="P40"/>
  <c r="P41"/>
  <c r="P38"/>
  <c r="P39"/>
  <c r="P37"/>
  <c r="P35"/>
  <c r="P36"/>
  <c r="P34"/>
  <c r="P32"/>
  <c r="P33"/>
  <c r="P30"/>
  <c r="P31"/>
  <c r="P29"/>
  <c r="P28"/>
  <c r="P27"/>
  <c r="P26"/>
  <c r="P25"/>
  <c r="P23"/>
  <c r="P24"/>
  <c r="P22"/>
  <c r="P21"/>
  <c r="P20"/>
  <c r="P19"/>
  <c r="P18"/>
  <c r="P17"/>
  <c r="P15"/>
  <c r="P16"/>
  <c r="O72"/>
  <c r="U72" s="1"/>
  <c r="X72" s="1"/>
  <c r="M72"/>
  <c r="S72" s="1"/>
  <c r="N72"/>
  <c r="T72" s="1"/>
  <c r="N62"/>
  <c r="T62" s="1"/>
  <c r="M62"/>
  <c r="S62" s="1"/>
  <c r="O62"/>
  <c r="U62" s="1"/>
  <c r="O73"/>
  <c r="U73" s="1"/>
  <c r="O70"/>
  <c r="U70" s="1"/>
  <c r="O71"/>
  <c r="U71" s="1"/>
  <c r="O69"/>
  <c r="U69" s="1"/>
  <c r="O68"/>
  <c r="U68" s="1"/>
  <c r="O66"/>
  <c r="U66" s="1"/>
  <c r="O67"/>
  <c r="U67" s="1"/>
  <c r="O65"/>
  <c r="U65" s="1"/>
  <c r="O64"/>
  <c r="U64" s="1"/>
  <c r="O63"/>
  <c r="U63" s="1"/>
  <c r="O61"/>
  <c r="U61" s="1"/>
  <c r="O59"/>
  <c r="U59" s="1"/>
  <c r="O60"/>
  <c r="U60" s="1"/>
  <c r="O58"/>
  <c r="U58" s="1"/>
  <c r="O57"/>
  <c r="U57" s="1"/>
  <c r="O56"/>
  <c r="U56" s="1"/>
  <c r="O55"/>
  <c r="U55" s="1"/>
  <c r="O54"/>
  <c r="U54" s="1"/>
  <c r="O53"/>
  <c r="U53" s="1"/>
  <c r="O51"/>
  <c r="U51" s="1"/>
  <c r="O52"/>
  <c r="U52" s="1"/>
  <c r="O50"/>
  <c r="U50" s="1"/>
  <c r="O48"/>
  <c r="U48" s="1"/>
  <c r="O49"/>
  <c r="U49" s="1"/>
  <c r="O46"/>
  <c r="U46" s="1"/>
  <c r="O47"/>
  <c r="U47" s="1"/>
  <c r="O45"/>
  <c r="U45" s="1"/>
  <c r="O44"/>
  <c r="U44" s="1"/>
  <c r="O43"/>
  <c r="U43" s="1"/>
  <c r="O42"/>
  <c r="U42" s="1"/>
  <c r="O41"/>
  <c r="U41" s="1"/>
  <c r="O39"/>
  <c r="U39" s="1"/>
  <c r="O40"/>
  <c r="U40" s="1"/>
  <c r="O38"/>
  <c r="U38" s="1"/>
  <c r="O37"/>
  <c r="U37" s="1"/>
  <c r="O36"/>
  <c r="U36" s="1"/>
  <c r="O34"/>
  <c r="U34" s="1"/>
  <c r="O35"/>
  <c r="U35" s="1"/>
  <c r="O33"/>
  <c r="U33" s="1"/>
  <c r="O32"/>
  <c r="U32" s="1"/>
  <c r="O31"/>
  <c r="U31" s="1"/>
  <c r="O30"/>
  <c r="U30" s="1"/>
  <c r="O29"/>
  <c r="U29" s="1"/>
  <c r="O27"/>
  <c r="U27" s="1"/>
  <c r="O28"/>
  <c r="U28" s="1"/>
  <c r="O26"/>
  <c r="U26" s="1"/>
  <c r="O24"/>
  <c r="U24" s="1"/>
  <c r="O25"/>
  <c r="U25" s="1"/>
  <c r="O22"/>
  <c r="U22" s="1"/>
  <c r="O23"/>
  <c r="U23" s="1"/>
  <c r="O21"/>
  <c r="U21" s="1"/>
  <c r="O20"/>
  <c r="U20" s="1"/>
  <c r="O19"/>
  <c r="U19" s="1"/>
  <c r="O18"/>
  <c r="U18" s="1"/>
  <c r="O17"/>
  <c r="U17" s="1"/>
  <c r="O16"/>
  <c r="U16" s="1"/>
  <c r="O15"/>
  <c r="U15" s="1"/>
  <c r="N73"/>
  <c r="T73" s="1"/>
  <c r="N71"/>
  <c r="T71" s="1"/>
  <c r="N69"/>
  <c r="T69" s="1"/>
  <c r="N70"/>
  <c r="T70" s="1"/>
  <c r="N67"/>
  <c r="T67" s="1"/>
  <c r="N68"/>
  <c r="T68" s="1"/>
  <c r="N66"/>
  <c r="T66" s="1"/>
  <c r="N65"/>
  <c r="T65" s="1"/>
  <c r="N64"/>
  <c r="T64" s="1"/>
  <c r="N63"/>
  <c r="T63" s="1"/>
  <c r="N61"/>
  <c r="T61" s="1"/>
  <c r="N59"/>
  <c r="T59" s="1"/>
  <c r="N60"/>
  <c r="T60" s="1"/>
  <c r="N58"/>
  <c r="T58" s="1"/>
  <c r="N56"/>
  <c r="T56" s="1"/>
  <c r="N57"/>
  <c r="T57" s="1"/>
  <c r="N55"/>
  <c r="T55" s="1"/>
  <c r="N54"/>
  <c r="T54" s="1"/>
  <c r="N53"/>
  <c r="T53" s="1"/>
  <c r="N52"/>
  <c r="T52" s="1"/>
  <c r="N51"/>
  <c r="T51" s="1"/>
  <c r="N49"/>
  <c r="T49" s="1"/>
  <c r="N50"/>
  <c r="T50" s="1"/>
  <c r="N47"/>
  <c r="T47" s="1"/>
  <c r="N48"/>
  <c r="T48" s="1"/>
  <c r="N45"/>
  <c r="T45" s="1"/>
  <c r="N46"/>
  <c r="T46" s="1"/>
  <c r="N43"/>
  <c r="T43" s="1"/>
  <c r="N44"/>
  <c r="T44" s="1"/>
  <c r="N42"/>
  <c r="T42" s="1"/>
  <c r="N41"/>
  <c r="T41" s="1"/>
  <c r="N40"/>
  <c r="T40" s="1"/>
  <c r="N39"/>
  <c r="T39" s="1"/>
  <c r="N37"/>
  <c r="T37" s="1"/>
  <c r="N38"/>
  <c r="T38" s="1"/>
  <c r="N35"/>
  <c r="T35" s="1"/>
  <c r="N36"/>
  <c r="T36" s="1"/>
  <c r="N34"/>
  <c r="T34" s="1"/>
  <c r="N33"/>
  <c r="T33" s="1"/>
  <c r="N31"/>
  <c r="T31" s="1"/>
  <c r="N32"/>
  <c r="T32" s="1"/>
  <c r="N30"/>
  <c r="T30" s="1"/>
  <c r="N29"/>
  <c r="T29" s="1"/>
  <c r="N28"/>
  <c r="T28" s="1"/>
  <c r="N27"/>
  <c r="T27" s="1"/>
  <c r="N26"/>
  <c r="T26" s="1"/>
  <c r="N24"/>
  <c r="T24" s="1"/>
  <c r="N25"/>
  <c r="T25" s="1"/>
  <c r="N22"/>
  <c r="T22" s="1"/>
  <c r="N23"/>
  <c r="T23" s="1"/>
  <c r="N21"/>
  <c r="T21" s="1"/>
  <c r="N20"/>
  <c r="T20" s="1"/>
  <c r="N19"/>
  <c r="T19" s="1"/>
  <c r="N18"/>
  <c r="T18" s="1"/>
  <c r="N17"/>
  <c r="T17" s="1"/>
  <c r="N16"/>
  <c r="T16" s="1"/>
  <c r="N15"/>
  <c r="T15" s="1"/>
  <c r="M73"/>
  <c r="S73" s="1"/>
  <c r="M70"/>
  <c r="S70" s="1"/>
  <c r="M71"/>
  <c r="S71" s="1"/>
  <c r="M68"/>
  <c r="S68" s="1"/>
  <c r="M69"/>
  <c r="S69" s="1"/>
  <c r="M66"/>
  <c r="S66" s="1"/>
  <c r="M67"/>
  <c r="S67" s="1"/>
  <c r="M64"/>
  <c r="S64" s="1"/>
  <c r="M65"/>
  <c r="S65" s="1"/>
  <c r="M63"/>
  <c r="S63" s="1"/>
  <c r="M61"/>
  <c r="S61" s="1"/>
  <c r="M60"/>
  <c r="S60" s="1"/>
  <c r="M59"/>
  <c r="S59" s="1"/>
  <c r="M57"/>
  <c r="S57" s="1"/>
  <c r="M58"/>
  <c r="S58" s="1"/>
  <c r="M56"/>
  <c r="S56" s="1"/>
  <c r="M55"/>
  <c r="S55" s="1"/>
  <c r="M53"/>
  <c r="S53" s="1"/>
  <c r="M54"/>
  <c r="S54" s="1"/>
  <c r="M52"/>
  <c r="S52" s="1"/>
  <c r="M50"/>
  <c r="S50" s="1"/>
  <c r="M51"/>
  <c r="S51" s="1"/>
  <c r="M48"/>
  <c r="S48" s="1"/>
  <c r="M49"/>
  <c r="S49" s="1"/>
  <c r="M46"/>
  <c r="S46" s="1"/>
  <c r="M47"/>
  <c r="S47" s="1"/>
  <c r="M45"/>
  <c r="S45" s="1"/>
  <c r="M43"/>
  <c r="S43" s="1"/>
  <c r="M44"/>
  <c r="S44" s="1"/>
  <c r="M42"/>
  <c r="S42" s="1"/>
  <c r="M40"/>
  <c r="S40" s="1"/>
  <c r="M41"/>
  <c r="S41" s="1"/>
  <c r="M39"/>
  <c r="S39" s="1"/>
  <c r="M38"/>
  <c r="S38" s="1"/>
  <c r="M37"/>
  <c r="S37" s="1"/>
  <c r="M36"/>
  <c r="S36" s="1"/>
  <c r="M35"/>
  <c r="S35" s="1"/>
  <c r="M34"/>
  <c r="S34" s="1"/>
  <c r="M32"/>
  <c r="S32" s="1"/>
  <c r="M33"/>
  <c r="S33" s="1"/>
  <c r="M30"/>
  <c r="S30" s="1"/>
  <c r="M31"/>
  <c r="S31" s="1"/>
  <c r="M28"/>
  <c r="S28" s="1"/>
  <c r="M29"/>
  <c r="S29" s="1"/>
  <c r="M27"/>
  <c r="S27" s="1"/>
  <c r="M26"/>
  <c r="S26" s="1"/>
  <c r="M25"/>
  <c r="S25" s="1"/>
  <c r="M23"/>
  <c r="S23" s="1"/>
  <c r="M24"/>
  <c r="S24" s="1"/>
  <c r="M22"/>
  <c r="S22" s="1"/>
  <c r="M20"/>
  <c r="S20" s="1"/>
  <c r="M21"/>
  <c r="S21" s="1"/>
  <c r="M19"/>
  <c r="S19" s="1"/>
  <c r="M17"/>
  <c r="S17" s="1"/>
  <c r="M18"/>
  <c r="S18" s="1"/>
  <c r="M15"/>
  <c r="S15" s="1"/>
  <c r="M16"/>
  <c r="S16" s="1"/>
  <c r="AI64" i="4"/>
  <c r="AI63"/>
  <c r="AI62"/>
  <c r="AI61"/>
  <c r="AI60"/>
  <c r="AI59"/>
  <c r="AI58"/>
  <c r="AI57"/>
  <c r="AI56"/>
  <c r="AI55"/>
  <c r="AI54"/>
  <c r="AI53"/>
  <c r="AI52"/>
  <c r="AI51"/>
  <c r="AI50"/>
  <c r="AI49"/>
  <c r="AI48"/>
  <c r="AI47"/>
  <c r="AI46"/>
  <c r="AI45"/>
  <c r="AI44"/>
  <c r="AI43"/>
  <c r="AI42"/>
  <c r="AI41"/>
  <c r="AI40"/>
  <c r="AI39"/>
  <c r="AI38"/>
  <c r="AI37"/>
  <c r="AI36"/>
  <c r="AI35"/>
  <c r="AI34"/>
  <c r="AI33"/>
  <c r="AI32"/>
  <c r="AI31"/>
  <c r="AI30"/>
  <c r="AI29"/>
  <c r="AI28"/>
  <c r="AI27"/>
  <c r="AI26"/>
  <c r="AI25"/>
  <c r="AI24"/>
  <c r="AI23"/>
  <c r="AI22"/>
  <c r="AI21"/>
  <c r="AI20"/>
  <c r="AI19"/>
  <c r="AI18"/>
  <c r="AI17"/>
  <c r="AI16"/>
  <c r="AI15"/>
  <c r="AI14"/>
  <c r="AI13"/>
  <c r="AI12"/>
  <c r="AI11"/>
  <c r="AI10"/>
  <c r="AI9"/>
  <c r="AI8"/>
  <c r="AI7"/>
  <c r="AH6"/>
  <c r="AG6"/>
  <c r="AF6"/>
  <c r="AE6"/>
  <c r="AD6"/>
  <c r="AC6"/>
  <c r="AB6"/>
  <c r="AA6"/>
  <c r="Z6"/>
  <c r="Y6"/>
  <c r="X6"/>
  <c r="W6"/>
  <c r="V6"/>
  <c r="U6"/>
  <c r="T6"/>
  <c r="S6"/>
  <c r="R6"/>
  <c r="Q6"/>
  <c r="P6"/>
  <c r="O6"/>
  <c r="N6"/>
  <c r="M6"/>
  <c r="L6"/>
  <c r="K6"/>
  <c r="J6"/>
  <c r="I6"/>
  <c r="H6"/>
  <c r="G6"/>
  <c r="F6"/>
  <c r="E6"/>
  <c r="AH5"/>
  <c r="AG5"/>
  <c r="AF5"/>
  <c r="AE5"/>
  <c r="AD5"/>
  <c r="AC5"/>
  <c r="AB5"/>
  <c r="AA5"/>
  <c r="Z5"/>
  <c r="Y5"/>
  <c r="X5"/>
  <c r="W5"/>
  <c r="V5"/>
  <c r="U5"/>
  <c r="T5"/>
  <c r="S5"/>
  <c r="R5"/>
  <c r="Q5"/>
  <c r="P5"/>
  <c r="O5"/>
  <c r="N5"/>
  <c r="M5"/>
  <c r="L5"/>
  <c r="K5"/>
  <c r="J5"/>
  <c r="I5"/>
  <c r="H5"/>
  <c r="G5"/>
  <c r="F5"/>
  <c r="E5"/>
  <c r="V61" i="5" l="1"/>
  <c r="W27"/>
  <c r="W51"/>
  <c r="W68"/>
  <c r="X65"/>
  <c r="V22"/>
  <c r="W20"/>
  <c r="X73"/>
  <c r="V16"/>
  <c r="V15"/>
  <c r="V33"/>
  <c r="V43"/>
  <c r="W47"/>
  <c r="V25"/>
  <c r="V60"/>
  <c r="X63"/>
  <c r="V41"/>
  <c r="W69"/>
  <c r="W42"/>
  <c r="X48"/>
  <c r="V34"/>
  <c r="V64"/>
  <c r="V24"/>
  <c r="W59"/>
  <c r="V32"/>
  <c r="V42"/>
  <c r="V19"/>
  <c r="V23"/>
  <c r="W49"/>
  <c r="V26"/>
  <c r="V30"/>
  <c r="W67"/>
  <c r="X49"/>
  <c r="V40"/>
  <c r="W35"/>
  <c r="W34"/>
  <c r="V62"/>
  <c r="W43"/>
  <c r="V57"/>
  <c r="V54"/>
  <c r="V58"/>
  <c r="V59"/>
  <c r="W17"/>
  <c r="V31"/>
  <c r="V37"/>
  <c r="X47"/>
  <c r="W15"/>
  <c r="V44"/>
  <c r="V27"/>
  <c r="X22"/>
  <c r="W56"/>
  <c r="W26"/>
  <c r="W30"/>
  <c r="W63"/>
  <c r="W71"/>
  <c r="X16"/>
  <c r="X20"/>
  <c r="X27"/>
  <c r="X32"/>
  <c r="X36"/>
  <c r="X39"/>
  <c r="X59"/>
  <c r="V49"/>
  <c r="V53"/>
  <c r="W61"/>
  <c r="V21"/>
  <c r="V29"/>
  <c r="W18"/>
  <c r="W45"/>
  <c r="W58"/>
  <c r="X44"/>
  <c r="X51"/>
  <c r="W54"/>
  <c r="V56"/>
  <c r="W23"/>
  <c r="W37"/>
  <c r="X69"/>
  <c r="W72"/>
  <c r="W19"/>
  <c r="W32"/>
  <c r="W44"/>
  <c r="W48"/>
  <c r="X17"/>
  <c r="X33"/>
  <c r="X37"/>
  <c r="X41"/>
  <c r="X45"/>
  <c r="X53"/>
  <c r="V36"/>
  <c r="V52"/>
  <c r="V68"/>
  <c r="X25"/>
  <c r="X56"/>
  <c r="X62"/>
  <c r="V38"/>
  <c r="V47"/>
  <c r="V63"/>
  <c r="W28"/>
  <c r="W40"/>
  <c r="W52"/>
  <c r="W65"/>
  <c r="X30"/>
  <c r="X50"/>
  <c r="X66"/>
  <c r="V72"/>
  <c r="V17"/>
  <c r="V66"/>
  <c r="V70"/>
  <c r="W31"/>
  <c r="W70"/>
  <c r="X18"/>
  <c r="X23"/>
  <c r="X70"/>
  <c r="V46"/>
  <c r="V50"/>
  <c r="W21"/>
  <c r="W33"/>
  <c r="W38"/>
  <c r="W41"/>
  <c r="X15"/>
  <c r="X28"/>
  <c r="X31"/>
  <c r="X34"/>
  <c r="X40"/>
  <c r="X55"/>
  <c r="X60"/>
  <c r="X64"/>
  <c r="X68"/>
  <c r="W62"/>
  <c r="X54"/>
  <c r="X58"/>
  <c r="V18"/>
  <c r="V20"/>
  <c r="V28"/>
  <c r="V45"/>
  <c r="V48"/>
  <c r="V67"/>
  <c r="V71"/>
  <c r="W22"/>
  <c r="W36"/>
  <c r="W39"/>
  <c r="W55"/>
  <c r="W60"/>
  <c r="W64"/>
  <c r="W73"/>
  <c r="X21"/>
  <c r="X24"/>
  <c r="X29"/>
  <c r="X57"/>
  <c r="X61"/>
  <c r="X67"/>
  <c r="X71"/>
  <c r="V51"/>
  <c r="W25"/>
  <c r="W57"/>
  <c r="X26"/>
  <c r="X38"/>
  <c r="X42"/>
  <c r="W16"/>
  <c r="X35"/>
  <c r="V35"/>
  <c r="V39"/>
  <c r="V55"/>
  <c r="V65"/>
  <c r="V69"/>
  <c r="V73"/>
  <c r="W24"/>
  <c r="W29"/>
  <c r="W46"/>
  <c r="W50"/>
  <c r="W53"/>
  <c r="W66"/>
  <c r="X19"/>
  <c r="X43"/>
  <c r="X46"/>
  <c r="X52"/>
  <c r="Y34" l="1"/>
  <c r="E34" s="1"/>
  <c r="Y42"/>
  <c r="E42" s="1"/>
  <c r="Y49"/>
  <c r="E49" s="1"/>
  <c r="Y43"/>
  <c r="E43" s="1"/>
  <c r="Y59"/>
  <c r="E59" s="1"/>
  <c r="Y47"/>
  <c r="E47" s="1"/>
  <c r="Y15"/>
  <c r="E15" s="1"/>
  <c r="Y27"/>
  <c r="E27" s="1"/>
  <c r="Y22"/>
  <c r="E22" s="1"/>
  <c r="Y20"/>
  <c r="E20" s="1"/>
  <c r="Y30"/>
  <c r="E30" s="1"/>
  <c r="Y56"/>
  <c r="E56" s="1"/>
  <c r="Y25"/>
  <c r="E25" s="1"/>
  <c r="Y61"/>
  <c r="E61" s="1"/>
  <c r="Y51"/>
  <c r="E51" s="1"/>
  <c r="Y26"/>
  <c r="E26" s="1"/>
  <c r="Y16"/>
  <c r="E16" s="1"/>
  <c r="Y63"/>
  <c r="E63" s="1"/>
  <c r="Y32"/>
  <c r="E32" s="1"/>
  <c r="Y58"/>
  <c r="E58" s="1"/>
  <c r="Y66"/>
  <c r="E66" s="1"/>
  <c r="Y44"/>
  <c r="E44" s="1"/>
  <c r="Y54"/>
  <c r="E54" s="1"/>
  <c r="Y41"/>
  <c r="E41" s="1"/>
  <c r="Y45"/>
  <c r="E45" s="1"/>
  <c r="Y68"/>
  <c r="E68" s="1"/>
  <c r="Y40"/>
  <c r="E40" s="1"/>
  <c r="Y69"/>
  <c r="E69" s="1"/>
  <c r="Y65"/>
  <c r="E65" s="1"/>
  <c r="Y36"/>
  <c r="E36" s="1"/>
  <c r="Y72"/>
  <c r="E72" s="1"/>
  <c r="Y23"/>
  <c r="E23" s="1"/>
  <c r="Y64"/>
  <c r="E64" s="1"/>
  <c r="Y48"/>
  <c r="E48" s="1"/>
  <c r="Y62"/>
  <c r="E62" s="1"/>
  <c r="Y33"/>
  <c r="E33" s="1"/>
  <c r="Y37"/>
  <c r="E37" s="1"/>
  <c r="Y53"/>
  <c r="E53" s="1"/>
  <c r="Y50"/>
  <c r="E50" s="1"/>
  <c r="Y52"/>
  <c r="E52" s="1"/>
  <c r="Y19"/>
  <c r="E19" s="1"/>
  <c r="Y17"/>
  <c r="E17" s="1"/>
  <c r="Y18"/>
  <c r="E18" s="1"/>
  <c r="Y21"/>
  <c r="E21" s="1"/>
  <c r="Y73"/>
  <c r="E73" s="1"/>
  <c r="Y28"/>
  <c r="E28" s="1"/>
  <c r="Y39"/>
  <c r="E39" s="1"/>
  <c r="Y60"/>
  <c r="E60" s="1"/>
  <c r="Y31"/>
  <c r="E31" s="1"/>
  <c r="Y38"/>
  <c r="E38" s="1"/>
  <c r="Y67"/>
  <c r="E67" s="1"/>
  <c r="Y55"/>
  <c r="E55" s="1"/>
  <c r="Y70"/>
  <c r="E70" s="1"/>
  <c r="Y46"/>
  <c r="E46" s="1"/>
  <c r="Y71"/>
  <c r="E71" s="1"/>
  <c r="Y35"/>
  <c r="E35" s="1"/>
  <c r="Y57"/>
  <c r="E57" s="1"/>
  <c r="Y24"/>
  <c r="E24" s="1"/>
  <c r="Y29"/>
  <c r="E29" s="1"/>
</calcChain>
</file>

<file path=xl/sharedStrings.xml><?xml version="1.0" encoding="utf-8"?>
<sst xmlns="http://schemas.openxmlformats.org/spreadsheetml/2006/main" count="3947" uniqueCount="23">
  <si>
    <t>Employee Name</t>
  </si>
  <si>
    <t>sick hours used</t>
  </si>
  <si>
    <t>Business Name:</t>
  </si>
  <si>
    <t>Business Address:</t>
  </si>
  <si>
    <t>Sick Day Accrual Start Date</t>
  </si>
  <si>
    <t>Total</t>
  </si>
  <si>
    <t>Business Calendar Year Start Date:</t>
  </si>
  <si>
    <t>If the employee is no longer employed, please enter their final date of employment below</t>
  </si>
  <si>
    <t>current</t>
  </si>
  <si>
    <t>previous</t>
  </si>
  <si>
    <t>sick balance total</t>
  </si>
  <si>
    <t>previous 2</t>
  </si>
  <si>
    <t>7yr cut off:</t>
  </si>
  <si>
    <t>Today</t>
  </si>
  <si>
    <t>(stop clock?)</t>
  </si>
  <si>
    <t>Hours worked before onboard</t>
  </si>
  <si>
    <t>Sick Leave Accrual Start Date</t>
  </si>
  <si>
    <t>hours worked in NYC</t>
  </si>
  <si>
    <t>Sick Leave Timekeeping Tool</t>
  </si>
  <si>
    <t>(Daily Tracking)</t>
  </si>
  <si>
    <t>(Calendar Year is any 12-month period determined by employer; Start Date example, 04/01/2014.)</t>
  </si>
  <si>
    <t>When can employee begin to use sick leave?</t>
  </si>
  <si>
    <r>
      <t xml:space="preserve">This timekeeping tool can assist you in keeping track of sick leave accruals and usage for each of your employees.  In order for the tool to show accurate sick leave accrual totals, you must accurately enter each employee’s actual hours worked and actual sick leave hours used.  The tool is not designed or intended to be the only record you keep to ensure that your employees are able to use the sick leave they earn.  You should preserve payroll and other business records, such as sick leave policies, for at least three years to comply with the recordkeeping requirement of the Paid Sick Leave Law. Visit </t>
    </r>
    <r>
      <rPr>
        <b/>
        <sz val="10"/>
        <color theme="1"/>
        <rFont val="Calibri"/>
        <family val="2"/>
        <scheme val="minor"/>
      </rPr>
      <t>nyc.gov/PaidSickLeave</t>
    </r>
    <r>
      <rPr>
        <sz val="10"/>
        <color theme="1"/>
        <rFont val="Calibri"/>
        <family val="2"/>
        <scheme val="minor"/>
      </rPr>
      <t xml:space="preserve"> or call</t>
    </r>
    <r>
      <rPr>
        <b/>
        <sz val="10"/>
        <color theme="1"/>
        <rFont val="Calibri"/>
        <family val="2"/>
        <scheme val="minor"/>
      </rPr>
      <t xml:space="preserve"> 311 (212-NEW-YORK outside NYC) </t>
    </r>
    <r>
      <rPr>
        <sz val="10"/>
        <color theme="1"/>
        <rFont val="Calibri"/>
        <family val="2"/>
        <scheme val="minor"/>
      </rPr>
      <t xml:space="preserve">for answers to all your questions about Paid Sick Leave. 
                                                                                                                                                                                                                                                                                                                                                                                                                                                                                                                                                                                                                                            </t>
    </r>
    <r>
      <rPr>
        <b/>
        <sz val="10"/>
        <color theme="1"/>
        <rFont val="Calibri"/>
        <family val="2"/>
        <scheme val="minor"/>
      </rPr>
      <t>Instructions:</t>
    </r>
    <r>
      <rPr>
        <sz val="10"/>
        <color theme="1"/>
        <rFont val="Calibri"/>
        <family val="2"/>
        <scheme val="minor"/>
      </rPr>
      <t xml:space="preserve">
1. This is a Summary Page that provides an overview of the Sick Leave earned and used by your employees.
2. In the section below, please enter each </t>
    </r>
    <r>
      <rPr>
        <b/>
        <sz val="10"/>
        <color theme="1"/>
        <rFont val="Calibri"/>
        <family val="2"/>
        <scheme val="minor"/>
      </rPr>
      <t>Employee’s Name</t>
    </r>
    <r>
      <rPr>
        <sz val="10"/>
        <color theme="1"/>
        <rFont val="Calibri"/>
        <family val="2"/>
        <scheme val="minor"/>
      </rPr>
      <t xml:space="preserve"> and the</t>
    </r>
    <r>
      <rPr>
        <b/>
        <sz val="10"/>
        <color theme="1"/>
        <rFont val="Calibri"/>
        <family val="2"/>
        <scheme val="minor"/>
      </rPr>
      <t xml:space="preserve"> Sick Leave Accrual Start Date.</t>
    </r>
    <r>
      <rPr>
        <sz val="10"/>
        <color theme="1"/>
        <rFont val="Calibri"/>
        <family val="2"/>
        <scheme val="minor"/>
      </rPr>
      <t xml:space="preserve"> (This is the date when the employee begins earning Sick Leave. For any existing workers employed at the business before 04/01/2014, enter 04/01/2014. For new employees, enter their employment start date.) Enter all dates as MM/DD/YYYY (Month/Day/Year).
3. At the bottom of this document there are additional </t>
    </r>
    <r>
      <rPr>
        <b/>
        <sz val="10"/>
        <color theme="9" tint="-0.249977111117893"/>
        <rFont val="Calibri"/>
        <family val="2"/>
        <scheme val="minor"/>
      </rPr>
      <t>orange tabs</t>
    </r>
    <r>
      <rPr>
        <sz val="10"/>
        <color theme="1"/>
        <rFont val="Calibri"/>
        <family val="2"/>
        <scheme val="minor"/>
      </rPr>
      <t xml:space="preserve">. Select the appropriate tab to complete timesheets for your employees. By entering data about hours worked in New York City into these timesheets, information on the Summary Page will be automatically calculated and filled in. 
</t>
    </r>
    <r>
      <rPr>
        <b/>
        <sz val="10"/>
        <color theme="1"/>
        <rFont val="Calibri"/>
        <family val="2"/>
        <scheme val="minor"/>
      </rPr>
      <t>Key Sick Leave Facts:</t>
    </r>
    <r>
      <rPr>
        <sz val="10"/>
        <color theme="1"/>
        <rFont val="Calibri"/>
        <family val="2"/>
        <scheme val="minor"/>
      </rPr>
      <t xml:space="preserve">
1. An employee earns one hour of sick leave for every 30 hours worked.
2. For existing employees, who were employed by 04/01/2014, Sick Leave can begin to be used 07/30/2014. For new employees, sick leave can be used after they have worked for 120 days and at least 80 hours.
3. The maximum amount of Sick Leave an employee can use each year (as determined by the Business Calendar Year Start Date listed above) is 40 hours. 
4. Unused Sick Leave from the previous calendar year will carry over into the new calendar year (up to a maximum of 40 hours).
5. This Sick Leave Timekeeping Tool reflects the minimum requirements for businesses to comply with the Sick Leave Law. Employers are encouraged to consider offering more generous sick leave policies.</t>
    </r>
  </si>
</sst>
</file>

<file path=xl/styles.xml><?xml version="1.0" encoding="utf-8"?>
<styleSheet xmlns="http://schemas.openxmlformats.org/spreadsheetml/2006/main">
  <numFmts count="1">
    <numFmt numFmtId="164" formatCode="0.0"/>
  </numFmts>
  <fonts count="19">
    <font>
      <sz val="11"/>
      <color theme="1"/>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2"/>
      <color theme="9" tint="-0.499984740745262"/>
      <name val="Calibri"/>
      <family val="2"/>
      <scheme val="minor"/>
    </font>
    <font>
      <sz val="12"/>
      <color theme="1"/>
      <name val="Calibri"/>
      <family val="2"/>
      <scheme val="minor"/>
    </font>
    <font>
      <sz val="8"/>
      <color theme="1"/>
      <name val="Calibri"/>
      <family val="2"/>
      <scheme val="minor"/>
    </font>
    <font>
      <sz val="11"/>
      <color theme="8" tint="-0.499984740745262"/>
      <name val="Calibri"/>
      <family val="2"/>
      <scheme val="minor"/>
    </font>
    <font>
      <sz val="8"/>
      <color theme="1" tint="0.499984740745262"/>
      <name val="Calibri"/>
      <family val="2"/>
      <scheme val="minor"/>
    </font>
    <font>
      <sz val="10"/>
      <color theme="8" tint="-0.499984740745262"/>
      <name val="Calibri"/>
      <family val="2"/>
      <scheme val="minor"/>
    </font>
    <font>
      <sz val="10"/>
      <color theme="5"/>
      <name val="Calibri"/>
      <family val="2"/>
      <scheme val="minor"/>
    </font>
    <font>
      <b/>
      <sz val="11"/>
      <color theme="8" tint="-0.499984740745262"/>
      <name val="Calibri"/>
      <family val="2"/>
      <scheme val="minor"/>
    </font>
    <font>
      <b/>
      <sz val="28"/>
      <color theme="9" tint="-0.249977111117893"/>
      <name val="Calibri"/>
      <family val="2"/>
      <scheme val="minor"/>
    </font>
    <font>
      <b/>
      <sz val="20"/>
      <color theme="0"/>
      <name val="Calibri"/>
      <family val="2"/>
      <scheme val="minor"/>
    </font>
    <font>
      <sz val="11"/>
      <color theme="9" tint="-0.249977111117893"/>
      <name val="Calibri"/>
      <family val="2"/>
      <scheme val="minor"/>
    </font>
    <font>
      <sz val="12"/>
      <color theme="9" tint="-0.499984740745262"/>
      <name val="Calibri"/>
      <family val="2"/>
      <scheme val="minor"/>
    </font>
    <font>
      <b/>
      <sz val="10"/>
      <color theme="9" tint="-0.249977111117893"/>
      <name val="Calibri"/>
      <family val="2"/>
      <scheme val="minor"/>
    </font>
    <font>
      <b/>
      <i/>
      <sz val="18"/>
      <color theme="1" tint="0.499984740745262"/>
      <name val="Calibri"/>
      <family val="2"/>
      <scheme val="minor"/>
    </font>
    <font>
      <b/>
      <sz val="16"/>
      <color theme="0" tint="-0.249977111117893"/>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FFFF00"/>
        <bgColor indexed="64"/>
      </patternFill>
    </fill>
  </fills>
  <borders count="70">
    <border>
      <left/>
      <right/>
      <top/>
      <bottom/>
      <diagonal/>
    </border>
    <border>
      <left/>
      <right/>
      <top style="thin">
        <color theme="9" tint="-0.24994659260841701"/>
      </top>
      <bottom style="thin">
        <color theme="9" tint="-0.24994659260841701"/>
      </bottom>
      <diagonal/>
    </border>
    <border>
      <left/>
      <right/>
      <top style="hair">
        <color theme="9" tint="-0.24994659260841701"/>
      </top>
      <bottom style="hair">
        <color theme="9"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style="thin">
        <color theme="8" tint="-0.24994659260841701"/>
      </bottom>
      <diagonal/>
    </border>
    <border>
      <left/>
      <right/>
      <top/>
      <bottom style="thin">
        <color theme="8" tint="-0.499984740745262"/>
      </bottom>
      <diagonal/>
    </border>
    <border>
      <left style="thin">
        <color theme="8" tint="0.79998168889431442"/>
      </left>
      <right style="thin">
        <color theme="8" tint="0.79998168889431442"/>
      </right>
      <top style="thin">
        <color theme="8" tint="-0.499984740745262"/>
      </top>
      <bottom style="thin">
        <color theme="8" tint="0.79998168889431442"/>
      </bottom>
      <diagonal/>
    </border>
    <border>
      <left style="thin">
        <color theme="8" tint="-0.499984740745262"/>
      </left>
      <right/>
      <top style="thin">
        <color theme="8" tint="-0.499984740745262"/>
      </top>
      <bottom/>
      <diagonal/>
    </border>
    <border>
      <left style="thin">
        <color theme="8" tint="-0.499984740745262"/>
      </left>
      <right/>
      <top/>
      <bottom/>
      <diagonal/>
    </border>
    <border>
      <left style="thin">
        <color theme="8" tint="-0.499984740745262"/>
      </left>
      <right/>
      <top/>
      <bottom style="thin">
        <color theme="8" tint="-0.499984740745262"/>
      </bottom>
      <diagonal/>
    </border>
    <border>
      <left/>
      <right style="thin">
        <color theme="8" tint="-0.499984740745262"/>
      </right>
      <top/>
      <bottom/>
      <diagonal/>
    </border>
    <border>
      <left/>
      <right style="thin">
        <color theme="8" tint="0.79998168889431442"/>
      </right>
      <top style="thin">
        <color theme="8" tint="-0.499984740745262"/>
      </top>
      <bottom style="thin">
        <color theme="8" tint="0.79998168889431442"/>
      </bottom>
      <diagonal/>
    </border>
    <border>
      <left style="thin">
        <color theme="8" tint="0.79998168889431442"/>
      </left>
      <right style="thin">
        <color theme="8" tint="-0.499984740745262"/>
      </right>
      <top style="thin">
        <color theme="8" tint="-0.499984740745262"/>
      </top>
      <bottom style="thin">
        <color theme="8" tint="0.79998168889431442"/>
      </bottom>
      <diagonal/>
    </border>
    <border>
      <left style="thin">
        <color theme="8" tint="0.79998168889431442"/>
      </left>
      <right style="thin">
        <color theme="8" tint="-0.499984740745262"/>
      </right>
      <top style="thin">
        <color theme="8" tint="0.79998168889431442"/>
      </top>
      <bottom/>
      <diagonal/>
    </border>
    <border>
      <left/>
      <right style="thin">
        <color theme="8" tint="-0.499984740745262"/>
      </right>
      <top/>
      <bottom style="thin">
        <color theme="8" tint="-0.499984740745262"/>
      </bottom>
      <diagonal/>
    </border>
    <border>
      <left style="thin">
        <color theme="9" tint="-0.24994659260841701"/>
      </left>
      <right/>
      <top style="thin">
        <color theme="9" tint="-0.24994659260841701"/>
      </top>
      <bottom/>
      <diagonal/>
    </border>
    <border>
      <left/>
      <right/>
      <top style="thin">
        <color theme="9" tint="-0.24994659260841701"/>
      </top>
      <bottom/>
      <diagonal/>
    </border>
    <border>
      <left style="thin">
        <color theme="9" tint="-0.24994659260841701"/>
      </left>
      <right/>
      <top/>
      <bottom/>
      <diagonal/>
    </border>
    <border>
      <left style="thin">
        <color theme="9" tint="-0.24994659260841701"/>
      </left>
      <right/>
      <top/>
      <bottom style="hair">
        <color theme="9" tint="-0.24994659260841701"/>
      </bottom>
      <diagonal/>
    </border>
    <border>
      <left/>
      <right/>
      <top/>
      <bottom style="hair">
        <color theme="9" tint="-0.24994659260841701"/>
      </bottom>
      <diagonal/>
    </border>
    <border>
      <left style="thin">
        <color theme="9" tint="-0.24994659260841701"/>
      </left>
      <right/>
      <top style="hair">
        <color theme="9" tint="-0.24994659260841701"/>
      </top>
      <bottom style="thin">
        <color theme="9" tint="-0.24994659260841701"/>
      </bottom>
      <diagonal/>
    </border>
    <border>
      <left/>
      <right/>
      <top style="hair">
        <color theme="9" tint="-0.24994659260841701"/>
      </top>
      <bottom style="thin">
        <color theme="9" tint="-0.24994659260841701"/>
      </bottom>
      <diagonal/>
    </border>
    <border>
      <left style="thin">
        <color theme="9" tint="-0.24994659260841701"/>
      </left>
      <right/>
      <top style="hair">
        <color theme="9" tint="-0.24994659260841701"/>
      </top>
      <bottom style="hair">
        <color theme="9" tint="-0.24994659260841701"/>
      </bottom>
      <diagonal/>
    </border>
    <border>
      <left style="thin">
        <color theme="8" tint="0.79998168889431442"/>
      </left>
      <right style="thin">
        <color theme="8" tint="0.79998168889431442"/>
      </right>
      <top style="thin">
        <color theme="8" tint="0.79995117038483843"/>
      </top>
      <bottom style="thin">
        <color theme="8" tint="0.79998168889431442"/>
      </bottom>
      <diagonal/>
    </border>
    <border>
      <left style="thin">
        <color theme="8" tint="0.79998168889431442"/>
      </left>
      <right style="thin">
        <color theme="8" tint="0.79998168889431442"/>
      </right>
      <top style="thin">
        <color theme="8" tint="0.79995117038483843"/>
      </top>
      <bottom style="thin">
        <color theme="8" tint="-0.24994659260841701"/>
      </bottom>
      <diagonal/>
    </border>
    <border>
      <left/>
      <right/>
      <top style="thin">
        <color theme="8" tint="-0.24994659260841701"/>
      </top>
      <bottom/>
      <diagonal/>
    </border>
    <border>
      <left style="thin">
        <color theme="8" tint="0.79998168889431442"/>
      </left>
      <right style="thin">
        <color theme="8" tint="-0.24994659260841701"/>
      </right>
      <top style="thin">
        <color theme="8" tint="0.79995117038483843"/>
      </top>
      <bottom style="thin">
        <color theme="8" tint="-0.24994659260841701"/>
      </bottom>
      <diagonal/>
    </border>
    <border>
      <left/>
      <right style="thin">
        <color theme="8" tint="0.79998168889431442"/>
      </right>
      <top style="thin">
        <color theme="8" tint="0.79995117038483843"/>
      </top>
      <bottom style="thin">
        <color theme="8" tint="0.79998168889431442"/>
      </bottom>
      <diagonal/>
    </border>
    <border>
      <left/>
      <right style="thin">
        <color theme="8" tint="0.79998168889431442"/>
      </right>
      <top style="thin">
        <color theme="8" tint="0.79995117038483843"/>
      </top>
      <bottom style="thin">
        <color theme="8" tint="-0.24994659260841701"/>
      </bottom>
      <diagonal/>
    </border>
    <border>
      <left style="thin">
        <color theme="8" tint="-0.24994659260841701"/>
      </left>
      <right/>
      <top style="thin">
        <color theme="8"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right style="thin">
        <color theme="9" tint="-0.24994659260841701"/>
      </right>
      <top/>
      <bottom/>
      <diagonal/>
    </border>
    <border>
      <left/>
      <right style="thin">
        <color theme="9" tint="-0.24994659260841701"/>
      </right>
      <top/>
      <bottom style="hair">
        <color theme="9" tint="-0.24994659260841701"/>
      </bottom>
      <diagonal/>
    </border>
    <border>
      <left/>
      <right style="thin">
        <color theme="9" tint="-0.24994659260841701"/>
      </right>
      <top style="hair">
        <color theme="9" tint="-0.24994659260841701"/>
      </top>
      <bottom style="hair">
        <color theme="9" tint="-0.24994659260841701"/>
      </bottom>
      <diagonal/>
    </border>
    <border>
      <left/>
      <right style="thin">
        <color theme="9" tint="-0.24994659260841701"/>
      </right>
      <top style="hair">
        <color theme="9" tint="-0.24994659260841701"/>
      </top>
      <bottom style="thin">
        <color theme="9" tint="-0.24994659260841701"/>
      </bottom>
      <diagonal/>
    </border>
    <border>
      <left style="thin">
        <color theme="8" tint="0.79998168889431442"/>
      </left>
      <right style="thin">
        <color theme="8" tint="-0.24994659260841701"/>
      </right>
      <top style="thin">
        <color theme="8" tint="0.79995117038483843"/>
      </top>
      <bottom style="thin">
        <color theme="8" tint="0.79995117038483843"/>
      </bottom>
      <diagonal/>
    </border>
    <border>
      <left/>
      <right style="thin">
        <color theme="8" tint="0.79998168889431442"/>
      </right>
      <top style="thin">
        <color theme="8" tint="0.79995117038483843"/>
      </top>
      <bottom/>
      <diagonal/>
    </border>
    <border>
      <left/>
      <right style="thin">
        <color theme="8" tint="0.79998168889431442"/>
      </right>
      <top/>
      <bottom/>
      <diagonal/>
    </border>
    <border>
      <left/>
      <right style="thin">
        <color theme="8" tint="0.79998168889431442"/>
      </right>
      <top style="thin">
        <color theme="8" tint="0.79995117038483843"/>
      </top>
      <bottom style="thin">
        <color theme="8" tint="0.79995117038483843"/>
      </bottom>
      <diagonal/>
    </border>
    <border>
      <left style="thin">
        <color theme="8" tint="0.79998168889431442"/>
      </left>
      <right style="thin">
        <color theme="8" tint="0.79998168889431442"/>
      </right>
      <top style="thin">
        <color theme="8" tint="0.79995117038483843"/>
      </top>
      <bottom style="thin">
        <color theme="8" tint="0.79995117038483843"/>
      </bottom>
      <diagonal/>
    </border>
    <border>
      <left style="thin">
        <color indexed="64"/>
      </left>
      <right style="thin">
        <color indexed="64"/>
      </right>
      <top style="thin">
        <color indexed="64"/>
      </top>
      <bottom style="thin">
        <color indexed="64"/>
      </bottom>
      <diagonal/>
    </border>
    <border>
      <left/>
      <right style="thin">
        <color theme="8" tint="0.79995117038483843"/>
      </right>
      <top style="thin">
        <color theme="8" tint="0.79998168889431442"/>
      </top>
      <bottom style="thin">
        <color theme="8" tint="0.79998168889431442"/>
      </bottom>
      <diagonal/>
    </border>
    <border>
      <left/>
      <right style="thin">
        <color theme="8" tint="0.79995117038483843"/>
      </right>
      <top style="thin">
        <color theme="8" tint="0.79998168889431442"/>
      </top>
      <bottom style="thin">
        <color theme="8" tint="-0.499984740745262"/>
      </bottom>
      <diagonal/>
    </border>
    <border>
      <left style="medium">
        <color indexed="64"/>
      </left>
      <right style="thin">
        <color theme="8" tint="0.79998168889431442"/>
      </right>
      <top style="medium">
        <color indexed="64"/>
      </top>
      <bottom style="thin">
        <color theme="8" tint="0.79998168889431442"/>
      </bottom>
      <diagonal/>
    </border>
    <border>
      <left style="thin">
        <color theme="8" tint="0.79998168889431442"/>
      </left>
      <right style="thin">
        <color theme="8" tint="0.79998168889431442"/>
      </right>
      <top style="medium">
        <color indexed="64"/>
      </top>
      <bottom style="thin">
        <color theme="8" tint="0.79998168889431442"/>
      </bottom>
      <diagonal/>
    </border>
    <border>
      <left style="thin">
        <color theme="8" tint="0.79995117038483843"/>
      </left>
      <right style="medium">
        <color indexed="64"/>
      </right>
      <top style="medium">
        <color indexed="64"/>
      </top>
      <bottom style="thin">
        <color theme="8" tint="0.79995117038483843"/>
      </bottom>
      <diagonal/>
    </border>
    <border>
      <left style="medium">
        <color indexed="64"/>
      </left>
      <right style="thin">
        <color theme="8" tint="0.79998168889431442"/>
      </right>
      <top style="thin">
        <color theme="8" tint="0.79998168889431442"/>
      </top>
      <bottom style="thin">
        <color theme="8" tint="0.79998168889431442"/>
      </bottom>
      <diagonal/>
    </border>
    <border>
      <left style="thin">
        <color theme="8" tint="0.79995117038483843"/>
      </left>
      <right style="medium">
        <color indexed="64"/>
      </right>
      <top style="thin">
        <color theme="8" tint="0.79995117038483843"/>
      </top>
      <bottom style="thin">
        <color theme="8" tint="0.79995117038483843"/>
      </bottom>
      <diagonal/>
    </border>
    <border>
      <left style="thin">
        <color theme="8" tint="0.79995117038483843"/>
      </left>
      <right style="medium">
        <color indexed="64"/>
      </right>
      <top style="thin">
        <color theme="8" tint="0.79995117038483843"/>
      </top>
      <bottom style="thin">
        <color theme="8" tint="0.79998168889431442"/>
      </bottom>
      <diagonal/>
    </border>
    <border>
      <left style="medium">
        <color indexed="64"/>
      </left>
      <right style="thin">
        <color theme="8" tint="0.79998168889431442"/>
      </right>
      <top/>
      <bottom style="thin">
        <color theme="8" tint="0.79998168889431442"/>
      </bottom>
      <diagonal/>
    </border>
    <border>
      <left style="thin">
        <color theme="8" tint="0.79995117038483843"/>
      </left>
      <right style="medium">
        <color indexed="64"/>
      </right>
      <top/>
      <bottom style="thin">
        <color theme="8" tint="0.79995117038483843"/>
      </bottom>
      <diagonal/>
    </border>
    <border>
      <left style="medium">
        <color indexed="64"/>
      </left>
      <right style="thin">
        <color theme="8" tint="0.79998168889431442"/>
      </right>
      <top style="thin">
        <color theme="8" tint="0.79998168889431442"/>
      </top>
      <bottom style="medium">
        <color indexed="64"/>
      </bottom>
      <diagonal/>
    </border>
    <border>
      <left style="thin">
        <color theme="8" tint="0.79998168889431442"/>
      </left>
      <right style="thin">
        <color theme="8" tint="0.79998168889431442"/>
      </right>
      <top style="thin">
        <color theme="8" tint="0.79998168889431442"/>
      </top>
      <bottom style="medium">
        <color indexed="64"/>
      </bottom>
      <diagonal/>
    </border>
    <border>
      <left style="thin">
        <color theme="8" tint="0.79995117038483843"/>
      </left>
      <right style="medium">
        <color indexed="64"/>
      </right>
      <top style="thin">
        <color theme="8" tint="0.79995117038483843"/>
      </top>
      <bottom style="medium">
        <color indexed="64"/>
      </bottom>
      <diagonal/>
    </border>
    <border>
      <left/>
      <right/>
      <top style="thin">
        <color theme="8" tint="-0.499984740745262"/>
      </top>
      <bottom/>
      <diagonal/>
    </border>
    <border>
      <left/>
      <right style="thin">
        <color theme="8" tint="-0.499984740745262"/>
      </right>
      <top style="thin">
        <color theme="8" tint="-0.499984740745262"/>
      </top>
      <bottom style="thin">
        <color theme="8" tint="0.79998168889431442"/>
      </bottom>
      <diagonal/>
    </border>
    <border>
      <left/>
      <right style="thin">
        <color theme="8" tint="-0.499984740745262"/>
      </right>
      <top style="thin">
        <color theme="8" tint="0.79998168889431442"/>
      </top>
      <bottom style="thin">
        <color theme="8" tint="0.79998168889431442"/>
      </bottom>
      <diagonal/>
    </border>
    <border>
      <left/>
      <right style="thin">
        <color theme="8" tint="-0.499984740745262"/>
      </right>
      <top style="thin">
        <color theme="8" tint="0.79998168889431442"/>
      </top>
      <bottom style="thin">
        <color theme="8" tint="-0.499984740745262"/>
      </bottom>
      <diagonal/>
    </border>
    <border>
      <left/>
      <right style="thin">
        <color theme="8" tint="0.79998168889431442"/>
      </right>
      <top style="thin">
        <color theme="8" tint="0.79998168889431442"/>
      </top>
      <bottom/>
      <diagonal/>
    </border>
    <border>
      <left style="thin">
        <color theme="8" tint="0.79998168889431442"/>
      </left>
      <right style="medium">
        <color indexed="64"/>
      </right>
      <top style="medium">
        <color indexed="64"/>
      </top>
      <bottom style="thin">
        <color theme="8" tint="0.79998168889431442"/>
      </bottom>
      <diagonal/>
    </border>
    <border>
      <left style="thin">
        <color theme="8" tint="0.79998168889431442"/>
      </left>
      <right style="medium">
        <color indexed="64"/>
      </right>
      <top style="thin">
        <color theme="8" tint="0.79998168889431442"/>
      </top>
      <bottom style="thin">
        <color theme="8" tint="0.79998168889431442"/>
      </bottom>
      <diagonal/>
    </border>
    <border>
      <left style="medium">
        <color indexed="64"/>
      </left>
      <right style="thin">
        <color theme="8" tint="0.79998168889431442"/>
      </right>
      <top style="thin">
        <color theme="8" tint="-0.499984740745262"/>
      </top>
      <bottom style="thin">
        <color theme="8" tint="0.79998168889431442"/>
      </bottom>
      <diagonal/>
    </border>
    <border>
      <left style="thin">
        <color theme="8" tint="0.79998168889431442"/>
      </left>
      <right style="medium">
        <color indexed="64"/>
      </right>
      <top style="thin">
        <color theme="8" tint="-0.499984740745262"/>
      </top>
      <bottom style="thin">
        <color theme="8" tint="0.79998168889431442"/>
      </bottom>
      <diagonal/>
    </border>
    <border>
      <left style="thin">
        <color theme="8" tint="0.79998168889431442"/>
      </left>
      <right style="medium">
        <color indexed="64"/>
      </right>
      <top style="thin">
        <color theme="8" tint="0.79998168889431442"/>
      </top>
      <bottom style="medium">
        <color indexed="64"/>
      </bottom>
      <diagonal/>
    </border>
  </borders>
  <cellStyleXfs count="1">
    <xf numFmtId="0" fontId="0" fillId="0" borderId="0"/>
  </cellStyleXfs>
  <cellXfs count="106">
    <xf numFmtId="0" fontId="0" fillId="0" borderId="0" xfId="0"/>
    <xf numFmtId="16" fontId="0" fillId="0" borderId="0" xfId="0" applyNumberFormat="1"/>
    <xf numFmtId="0" fontId="8" fillId="0" borderId="14" xfId="0" applyFont="1" applyBorder="1" applyAlignment="1">
      <alignment horizontal="center"/>
    </xf>
    <xf numFmtId="0" fontId="8" fillId="0" borderId="9" xfId="0" applyFont="1" applyBorder="1" applyAlignment="1">
      <alignment horizontal="center"/>
    </xf>
    <xf numFmtId="0" fontId="6" fillId="0" borderId="15" xfId="0" applyFont="1" applyBorder="1"/>
    <xf numFmtId="0" fontId="9" fillId="0" borderId="6" xfId="0" applyFont="1" applyBorder="1" applyAlignment="1">
      <alignment horizontal="center"/>
    </xf>
    <xf numFmtId="0" fontId="9" fillId="0" borderId="16" xfId="0" applyFont="1" applyBorder="1" applyAlignment="1">
      <alignment horizontal="right"/>
    </xf>
    <xf numFmtId="0" fontId="12" fillId="0" borderId="0" xfId="0" applyFont="1" applyAlignment="1">
      <alignment vertical="center"/>
    </xf>
    <xf numFmtId="0" fontId="10" fillId="0" borderId="5"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0" fillId="0" borderId="5" xfId="0" applyNumberFormat="1" applyBorder="1" applyAlignment="1" applyProtection="1">
      <alignment horizontal="center" vertical="center"/>
      <protection locked="0"/>
    </xf>
    <xf numFmtId="0" fontId="0" fillId="0" borderId="0" xfId="0" applyProtection="1"/>
    <xf numFmtId="0" fontId="12" fillId="0" borderId="0" xfId="0" applyFont="1" applyAlignment="1" applyProtection="1">
      <alignment vertical="center"/>
    </xf>
    <xf numFmtId="0" fontId="0" fillId="0" borderId="0" xfId="0" applyFill="1" applyProtection="1"/>
    <xf numFmtId="0" fontId="0" fillId="2" borderId="18" xfId="0" applyFill="1" applyBorder="1" applyProtection="1"/>
    <xf numFmtId="0" fontId="1" fillId="2" borderId="19" xfId="0" applyFont="1" applyFill="1" applyBorder="1" applyAlignment="1" applyProtection="1">
      <alignment vertical="center"/>
    </xf>
    <xf numFmtId="0" fontId="0" fillId="2" borderId="19" xfId="0" applyFill="1" applyBorder="1" applyProtection="1"/>
    <xf numFmtId="0" fontId="4" fillId="2" borderId="20" xfId="0" applyFont="1"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0" fontId="0" fillId="2" borderId="24" xfId="0" applyFill="1" applyBorder="1" applyProtection="1"/>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0" fillId="0" borderId="0" xfId="0" applyAlignment="1" applyProtection="1">
      <alignment vertical="center"/>
    </xf>
    <xf numFmtId="14" fontId="7" fillId="0" borderId="26" xfId="0" applyNumberFormat="1" applyFont="1" applyBorder="1" applyAlignment="1" applyProtection="1">
      <alignment horizontal="center" vertical="center"/>
    </xf>
    <xf numFmtId="164" fontId="7" fillId="0" borderId="26" xfId="0" applyNumberFormat="1" applyFont="1" applyBorder="1" applyAlignment="1" applyProtection="1">
      <alignment horizontal="center" vertical="center"/>
    </xf>
    <xf numFmtId="14" fontId="7" fillId="0" borderId="27" xfId="0" applyNumberFormat="1" applyFont="1" applyBorder="1" applyAlignment="1" applyProtection="1">
      <alignment horizontal="center" vertical="center"/>
    </xf>
    <xf numFmtId="164" fontId="7" fillId="0" borderId="7" xfId="0" applyNumberFormat="1" applyFont="1" applyBorder="1" applyAlignment="1" applyProtection="1">
      <alignment horizontal="center" vertical="center"/>
    </xf>
    <xf numFmtId="0" fontId="14" fillId="0" borderId="0" xfId="0" applyFont="1"/>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15" fillId="2" borderId="0" xfId="0" applyFont="1" applyFill="1" applyBorder="1" applyAlignment="1" applyProtection="1">
      <alignment vertical="center"/>
    </xf>
    <xf numFmtId="14" fontId="7" fillId="0" borderId="29" xfId="0" applyNumberFormat="1" applyFont="1" applyBorder="1" applyAlignment="1" applyProtection="1">
      <alignment vertical="center"/>
    </xf>
    <xf numFmtId="0" fontId="7" fillId="0" borderId="30"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4" borderId="32" xfId="0" applyFont="1" applyFill="1" applyBorder="1" applyAlignment="1" applyProtection="1">
      <alignment horizontal="center" wrapText="1"/>
    </xf>
    <xf numFmtId="0" fontId="7" fillId="4" borderId="28" xfId="0" applyFont="1" applyFill="1" applyBorder="1" applyAlignment="1" applyProtection="1">
      <alignment horizontal="center" wrapText="1"/>
    </xf>
    <xf numFmtId="14" fontId="5" fillId="3" borderId="33" xfId="0" applyNumberFormat="1" applyFont="1" applyFill="1" applyBorder="1" applyAlignment="1" applyProtection="1">
      <alignment horizontal="center" vertical="center"/>
      <protection locked="0"/>
    </xf>
    <xf numFmtId="0" fontId="0" fillId="0" borderId="0" xfId="0" applyBorder="1" applyProtection="1"/>
    <xf numFmtId="0" fontId="0" fillId="2" borderId="36" xfId="0" applyFill="1" applyBorder="1" applyProtection="1"/>
    <xf numFmtId="0" fontId="5" fillId="2" borderId="37" xfId="0" applyFont="1" applyFill="1" applyBorder="1" applyAlignment="1" applyProtection="1">
      <alignment horizontal="center" vertical="center"/>
    </xf>
    <xf numFmtId="0" fontId="0" fillId="2" borderId="0" xfId="0" applyFill="1" applyBorder="1" applyProtection="1"/>
    <xf numFmtId="0" fontId="5" fillId="2" borderId="37" xfId="0" applyFont="1" applyFill="1" applyBorder="1" applyAlignment="1" applyProtection="1">
      <alignment vertical="center"/>
    </xf>
    <xf numFmtId="0" fontId="0" fillId="2" borderId="38" xfId="0" applyFill="1" applyBorder="1" applyProtection="1"/>
    <xf numFmtId="0" fontId="0" fillId="2" borderId="40" xfId="0" applyFill="1" applyBorder="1" applyProtection="1"/>
    <xf numFmtId="0" fontId="7"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4" xfId="0" applyFont="1" applyBorder="1" applyAlignment="1" applyProtection="1">
      <alignment horizontal="center" vertical="center"/>
    </xf>
    <xf numFmtId="14" fontId="7" fillId="0" borderId="45" xfId="0" applyNumberFormat="1" applyFont="1" applyBorder="1" applyAlignment="1" applyProtection="1">
      <alignment horizontal="center" vertical="center"/>
    </xf>
    <xf numFmtId="14" fontId="7" fillId="0" borderId="41" xfId="0" applyNumberFormat="1" applyFont="1" applyBorder="1" applyAlignment="1" applyProtection="1">
      <alignment vertical="center"/>
    </xf>
    <xf numFmtId="0" fontId="0" fillId="4" borderId="46" xfId="0" applyFill="1" applyBorder="1" applyAlignment="1" applyProtection="1">
      <alignment horizontal="center"/>
    </xf>
    <xf numFmtId="14" fontId="0" fillId="4" borderId="46" xfId="0" applyNumberFormat="1" applyFill="1" applyBorder="1" applyAlignment="1" applyProtection="1">
      <alignment horizontal="center"/>
    </xf>
    <xf numFmtId="14" fontId="0" fillId="6" borderId="46" xfId="0" applyNumberFormat="1" applyFill="1" applyBorder="1" applyAlignment="1" applyProtection="1">
      <alignment horizontal="center"/>
    </xf>
    <xf numFmtId="0" fontId="0" fillId="0" borderId="46" xfId="0" applyBorder="1" applyAlignment="1" applyProtection="1">
      <alignment horizontal="center"/>
    </xf>
    <xf numFmtId="14" fontId="0" fillId="0" borderId="46" xfId="0" applyNumberFormat="1" applyBorder="1" applyAlignment="1" applyProtection="1">
      <alignment horizontal="center"/>
    </xf>
    <xf numFmtId="0" fontId="0" fillId="0" borderId="46" xfId="0" applyBorder="1" applyAlignment="1" applyProtection="1">
      <alignment horizontal="center" wrapText="1"/>
    </xf>
    <xf numFmtId="0" fontId="0" fillId="0" borderId="46" xfId="0" applyBorder="1" applyAlignment="1" applyProtection="1">
      <alignment horizontal="center" vertical="center"/>
    </xf>
    <xf numFmtId="0" fontId="0" fillId="2" borderId="46" xfId="0" applyFill="1" applyBorder="1" applyAlignment="1" applyProtection="1">
      <alignment horizontal="center" wrapText="1"/>
    </xf>
    <xf numFmtId="14" fontId="0" fillId="0" borderId="0" xfId="0" applyNumberFormat="1"/>
    <xf numFmtId="0" fontId="18" fillId="0" borderId="0" xfId="0" applyFont="1" applyAlignment="1" applyProtection="1">
      <alignment horizontal="left" vertical="center"/>
    </xf>
    <xf numFmtId="164" fontId="7" fillId="0" borderId="47" xfId="0" applyNumberFormat="1" applyFont="1" applyBorder="1" applyAlignment="1" applyProtection="1">
      <alignment horizontal="center" vertical="center"/>
    </xf>
    <xf numFmtId="164" fontId="7" fillId="0" borderId="48" xfId="0" applyNumberFormat="1" applyFont="1" applyBorder="1" applyAlignment="1" applyProtection="1">
      <alignment horizontal="center" vertical="center"/>
    </xf>
    <xf numFmtId="0" fontId="0" fillId="0" borderId="49" xfId="0" applyBorder="1" applyAlignment="1" applyProtection="1">
      <alignment horizontal="center" vertical="center"/>
      <protection locked="0"/>
    </xf>
    <xf numFmtId="14" fontId="0" fillId="0" borderId="50" xfId="0" applyNumberFormat="1" applyBorder="1" applyAlignment="1" applyProtection="1">
      <alignment horizontal="center" vertical="center"/>
      <protection locked="0"/>
    </xf>
    <xf numFmtId="14" fontId="0" fillId="0" borderId="51" xfId="0" applyNumberForma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14" fontId="0" fillId="0" borderId="53" xfId="0" applyNumberFormat="1" applyBorder="1" applyAlignment="1" applyProtection="1">
      <alignment horizontal="center" vertical="center"/>
      <protection locked="0"/>
    </xf>
    <xf numFmtId="14" fontId="0" fillId="0" borderId="54" xfId="0" applyNumberForma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14" fontId="0" fillId="0" borderId="56" xfId="0" applyNumberForma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14" fontId="0" fillId="0" borderId="58" xfId="0" applyNumberFormat="1" applyBorder="1" applyAlignment="1" applyProtection="1">
      <alignment horizontal="center" vertical="center"/>
      <protection locked="0"/>
    </xf>
    <xf numFmtId="14" fontId="0" fillId="0" borderId="59" xfId="0" applyNumberFormat="1" applyBorder="1" applyAlignment="1" applyProtection="1">
      <alignment horizontal="center" vertical="center"/>
      <protection locked="0"/>
    </xf>
    <xf numFmtId="0" fontId="9" fillId="0" borderId="60" xfId="0" applyFont="1" applyBorder="1"/>
    <xf numFmtId="0" fontId="9" fillId="0" borderId="8" xfId="0" applyFont="1" applyBorder="1"/>
    <xf numFmtId="0" fontId="2" fillId="4" borderId="61" xfId="0" applyFont="1" applyFill="1" applyBorder="1"/>
    <xf numFmtId="0" fontId="2" fillId="4" borderId="62" xfId="0" applyFont="1" applyFill="1" applyBorder="1"/>
    <xf numFmtId="0" fontId="2" fillId="4" borderId="63" xfId="0" applyFont="1" applyFill="1" applyBorder="1"/>
    <xf numFmtId="0" fontId="9" fillId="0" borderId="64" xfId="0" applyFont="1" applyBorder="1" applyAlignment="1">
      <alignment horizontal="center"/>
    </xf>
    <xf numFmtId="0" fontId="2" fillId="0" borderId="49"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65"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 fillId="0" borderId="68" xfId="0" applyFont="1" applyBorder="1" applyAlignment="1" applyProtection="1">
      <alignment horizontal="center"/>
      <protection locked="0"/>
    </xf>
    <xf numFmtId="0" fontId="10" fillId="0" borderId="57" xfId="0" applyFont="1" applyBorder="1" applyAlignment="1" applyProtection="1">
      <alignment horizontal="center"/>
      <protection locked="0"/>
    </xf>
    <xf numFmtId="0" fontId="10" fillId="0" borderId="58" xfId="0" applyFont="1" applyBorder="1" applyAlignment="1" applyProtection="1">
      <alignment horizontal="center"/>
      <protection locked="0"/>
    </xf>
    <xf numFmtId="0" fontId="10" fillId="0" borderId="69" xfId="0" applyFont="1" applyBorder="1" applyAlignment="1" applyProtection="1">
      <alignment horizontal="center"/>
      <protection locked="0"/>
    </xf>
    <xf numFmtId="0" fontId="2" fillId="0" borderId="25"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9" xfId="0" applyFont="1" applyBorder="1" applyAlignment="1" applyProtection="1">
      <alignment horizontal="left" vertical="top" wrapText="1"/>
    </xf>
    <xf numFmtId="0" fontId="5" fillId="3" borderId="34"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3" borderId="35" xfId="0" applyFont="1" applyFill="1" applyBorder="1" applyAlignment="1" applyProtection="1">
      <alignment horizontal="left" vertical="center"/>
      <protection locked="0"/>
    </xf>
    <xf numFmtId="0" fontId="4" fillId="2" borderId="20" xfId="0" applyFont="1" applyFill="1" applyBorder="1" applyAlignment="1" applyProtection="1">
      <alignment horizontal="left"/>
    </xf>
    <xf numFmtId="0" fontId="4" fillId="2" borderId="0" xfId="0" applyFont="1" applyFill="1" applyBorder="1" applyAlignment="1" applyProtection="1">
      <alignment horizontal="left"/>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3" fillId="5" borderId="0" xfId="0" applyFont="1" applyFill="1" applyBorder="1" applyAlignment="1">
      <alignment horizontal="center"/>
    </xf>
    <xf numFmtId="0" fontId="13" fillId="5" borderId="13" xfId="0" applyFont="1" applyFill="1" applyBorder="1" applyAlignment="1">
      <alignment horizontal="center"/>
    </xf>
    <xf numFmtId="0" fontId="13" fillId="5" borderId="8" xfId="0" applyFont="1" applyFill="1" applyBorder="1" applyAlignment="1">
      <alignment horizontal="center"/>
    </xf>
    <xf numFmtId="0" fontId="13" fillId="5" borderId="17" xfId="0" applyFont="1" applyFill="1" applyBorder="1" applyAlignment="1">
      <alignment horizontal="center"/>
    </xf>
    <xf numFmtId="0" fontId="17" fillId="0" borderId="0" xfId="0" applyFont="1" applyAlignment="1">
      <alignment horizontal="right" vertical="center" wrapText="1"/>
    </xf>
  </cellXfs>
  <cellStyles count="1">
    <cellStyle name="Normal" xfId="0" builtinId="0"/>
  </cellStyles>
  <dxfs count="1956">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ill>
        <patternFill>
          <bgColor theme="9" tint="0.59996337778862885"/>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ill>
        <patternFill>
          <bgColor theme="9" tint="0.59996337778862885"/>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ill>
        <patternFill>
          <bgColor theme="9" tint="0.59996337778862885"/>
        </patternFill>
      </fill>
    </dxf>
    <dxf>
      <font>
        <color rgb="FFFF0000"/>
      </font>
      <fill>
        <patternFill>
          <bgColor theme="9" tint="0.59996337778862885"/>
        </patternFill>
      </fill>
    </dxf>
    <dxf>
      <fill>
        <patternFill>
          <bgColor theme="6" tint="0.79998168889431442"/>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73"/>
  <sheetViews>
    <sheetView showGridLines="0" tabSelected="1" zoomScale="85" zoomScaleNormal="85" workbookViewId="0">
      <selection activeCell="C3" sqref="C3:I3"/>
    </sheetView>
  </sheetViews>
  <sheetFormatPr defaultRowHeight="15"/>
  <cols>
    <col min="1" max="1" width="2.85546875" style="11" customWidth="1"/>
    <col min="2" max="2" width="30.5703125" style="11" customWidth="1"/>
    <col min="3" max="3" width="14.7109375" style="11" customWidth="1"/>
    <col min="4" max="4" width="24.5703125" style="11" customWidth="1"/>
    <col min="5" max="5" width="30.28515625" style="11" customWidth="1"/>
    <col min="6" max="6" width="15.7109375" style="11" customWidth="1"/>
    <col min="7" max="7" width="17.5703125" style="11" customWidth="1"/>
    <col min="8" max="8" width="17.85546875" style="11" customWidth="1"/>
    <col min="9" max="9" width="58.140625" style="11" customWidth="1"/>
    <col min="10" max="10" width="9.85546875" style="11" hidden="1" customWidth="1"/>
    <col min="11" max="11" width="10.42578125" style="11" hidden="1" customWidth="1"/>
    <col min="12" max="25" width="15" style="11" hidden="1" customWidth="1"/>
    <col min="26" max="16384" width="9.140625" style="11"/>
  </cols>
  <sheetData>
    <row r="1" spans="1:25" ht="60" customHeight="1">
      <c r="C1" s="12" t="s">
        <v>18</v>
      </c>
      <c r="D1" s="12"/>
      <c r="E1" s="12"/>
      <c r="H1" s="60" t="s">
        <v>19</v>
      </c>
    </row>
    <row r="2" spans="1:25" ht="15" customHeight="1">
      <c r="A2" s="13"/>
      <c r="B2" s="14"/>
      <c r="C2" s="15"/>
      <c r="D2" s="15"/>
      <c r="E2" s="15"/>
      <c r="F2" s="16"/>
      <c r="G2" s="16"/>
      <c r="H2" s="16"/>
      <c r="I2" s="40"/>
      <c r="K2" s="39"/>
      <c r="L2" s="39"/>
    </row>
    <row r="3" spans="1:25" ht="16.5" customHeight="1">
      <c r="A3" s="13"/>
      <c r="B3" s="17" t="s">
        <v>2</v>
      </c>
      <c r="C3" s="93"/>
      <c r="D3" s="94"/>
      <c r="E3" s="94"/>
      <c r="F3" s="94"/>
      <c r="G3" s="94"/>
      <c r="H3" s="94"/>
      <c r="I3" s="95"/>
      <c r="K3" s="39"/>
      <c r="L3" s="39"/>
    </row>
    <row r="4" spans="1:25" ht="16.5" customHeight="1">
      <c r="A4" s="13"/>
      <c r="B4" s="17" t="s">
        <v>3</v>
      </c>
      <c r="C4" s="93"/>
      <c r="D4" s="94"/>
      <c r="E4" s="94"/>
      <c r="F4" s="94"/>
      <c r="G4" s="94"/>
      <c r="H4" s="94"/>
      <c r="I4" s="95"/>
      <c r="K4" s="39"/>
      <c r="L4" s="39"/>
    </row>
    <row r="5" spans="1:25" ht="16.5" customHeight="1">
      <c r="A5" s="13"/>
      <c r="B5" s="17"/>
      <c r="C5" s="30"/>
      <c r="D5" s="30"/>
      <c r="E5" s="30"/>
      <c r="F5" s="30"/>
      <c r="G5" s="30"/>
      <c r="H5" s="30"/>
      <c r="I5" s="41"/>
      <c r="K5" s="39"/>
      <c r="L5" s="39"/>
    </row>
    <row r="6" spans="1:25" ht="16.5" customHeight="1">
      <c r="A6" s="13"/>
      <c r="B6" s="96" t="s">
        <v>6</v>
      </c>
      <c r="C6" s="97"/>
      <c r="D6" s="38"/>
      <c r="E6" s="32" t="s">
        <v>20</v>
      </c>
      <c r="F6" s="42"/>
      <c r="G6" s="32"/>
      <c r="H6" s="31"/>
      <c r="I6" s="43"/>
      <c r="K6" s="39"/>
      <c r="L6" s="39"/>
    </row>
    <row r="7" spans="1:25" ht="6" customHeight="1">
      <c r="A7" s="13"/>
      <c r="B7" s="17"/>
      <c r="C7" s="30"/>
      <c r="D7" s="30"/>
      <c r="E7" s="30"/>
      <c r="F7" s="30"/>
      <c r="G7" s="30"/>
      <c r="H7" s="30"/>
      <c r="I7" s="41"/>
      <c r="K7" s="39"/>
      <c r="L7" s="39"/>
    </row>
    <row r="8" spans="1:25" ht="4.5" customHeight="1">
      <c r="A8" s="13"/>
      <c r="B8" s="18"/>
      <c r="C8" s="19"/>
      <c r="D8" s="19"/>
      <c r="E8" s="19"/>
      <c r="F8" s="19"/>
      <c r="G8" s="19"/>
      <c r="H8" s="19"/>
      <c r="I8" s="44"/>
      <c r="K8" s="39"/>
      <c r="L8" s="39"/>
    </row>
    <row r="9" spans="1:25" ht="213" customHeight="1">
      <c r="A9" s="13"/>
      <c r="B9" s="90" t="s">
        <v>22</v>
      </c>
      <c r="C9" s="91"/>
      <c r="D9" s="91"/>
      <c r="E9" s="91"/>
      <c r="F9" s="91"/>
      <c r="G9" s="91"/>
      <c r="H9" s="91"/>
      <c r="I9" s="92"/>
      <c r="K9" s="39"/>
      <c r="L9" s="39"/>
    </row>
    <row r="10" spans="1:25" ht="7.5" customHeight="1">
      <c r="A10" s="13"/>
      <c r="B10" s="20"/>
      <c r="C10" s="21"/>
      <c r="D10" s="21"/>
      <c r="E10" s="21"/>
      <c r="F10" s="21"/>
      <c r="G10" s="21"/>
      <c r="H10" s="21"/>
      <c r="I10" s="45"/>
      <c r="K10" s="39"/>
      <c r="L10" s="39"/>
    </row>
    <row r="11" spans="1:25" ht="11.25" customHeight="1"/>
    <row r="12" spans="1:25" ht="11.25" hidden="1" customHeight="1">
      <c r="M12" s="51" t="s">
        <v>12</v>
      </c>
      <c r="N12" s="52">
        <f ca="1">DATE(YEAR(V12)-3,MONTH(D6),DAY(D6))</f>
        <v>40543</v>
      </c>
      <c r="O12" s="52">
        <f ca="1">DATE(YEAR(V12)-2,MONTH(D6),DAY(D6))</f>
        <v>40908</v>
      </c>
      <c r="P12" s="52">
        <f ca="1">DATE(YEAR(V12)-1,MONTH(D6),DAY(D6))</f>
        <v>41274</v>
      </c>
      <c r="Q12" s="52">
        <f ca="1">DATE(YEAR(V12),MONTH(D6),DAY(D6))</f>
        <v>41639</v>
      </c>
      <c r="R12" s="52">
        <f ca="1">DATE(YEAR(V12)+1,MONTH(D6),DAY(D6))</f>
        <v>42004</v>
      </c>
      <c r="S12" s="52">
        <f ca="1">DATE(YEAR(V12)+2,MONTH(D6),DAY(D6))</f>
        <v>42369</v>
      </c>
      <c r="T12" s="52">
        <f ca="1">DATE(YEAR(V12)+3,MONTH(D6),DAY(D6))</f>
        <v>42735</v>
      </c>
      <c r="U12" s="52" t="s">
        <v>13</v>
      </c>
      <c r="V12" s="53">
        <f ca="1">IF(TODAY()&gt;=DATEVALUE("31-Dec-2016"),DATEVALUE("31-Dec-2016"),TODAY())</f>
        <v>41880</v>
      </c>
      <c r="W12" s="11" t="s">
        <v>14</v>
      </c>
    </row>
    <row r="13" spans="1:25" ht="26.25" hidden="1" customHeight="1">
      <c r="M13" s="54"/>
      <c r="N13" s="54" t="s">
        <v>11</v>
      </c>
      <c r="O13" s="55">
        <f ca="1">IF(V12&lt;DATE(YEAR(V12),MONTH(D6),DAY(D6)),N12,O12 )</f>
        <v>40908</v>
      </c>
      <c r="P13" s="55">
        <f ca="1">IF(V12&lt;DATE(YEAR(V12),MONTH(D6),DAY(D6)),O12,P12 )</f>
        <v>41274</v>
      </c>
      <c r="Q13" s="54" t="s">
        <v>9</v>
      </c>
      <c r="R13" s="55">
        <f ca="1">IF(V12&lt;DATE(YEAR(V12),MONTH(D6),DAY(D6)),O12,P12 )</f>
        <v>41274</v>
      </c>
      <c r="S13" s="55">
        <f ca="1">IF(V12&lt;DATE(YEAR(V12),MONTH(D6),DAY(D6)),P12,Q12 )</f>
        <v>41639</v>
      </c>
      <c r="T13" s="54" t="s">
        <v>8</v>
      </c>
      <c r="U13" s="55">
        <f ca="1">IF(V12&lt;DATE(YEAR(V12),MONTH(D6),DAY(D6)),P12,Q12 )</f>
        <v>41639</v>
      </c>
      <c r="V13" s="55">
        <f ca="1">IF(V12&lt;DATE(YEAR(V12),MONTH(D6),DAY(D6)),Q12,R12 )</f>
        <v>42004</v>
      </c>
    </row>
    <row r="14" spans="1:25" ht="74.25" customHeight="1" thickBot="1">
      <c r="B14" s="36" t="s">
        <v>0</v>
      </c>
      <c r="C14" s="37" t="s">
        <v>16</v>
      </c>
      <c r="D14" s="37" t="s">
        <v>7</v>
      </c>
      <c r="E14" s="22" t="str">
        <f ca="1">CONCATENATE("Sick Leave Balance as of Today (",TEXT(V12,"MMM d"),")")</f>
        <v>Sick Leave Balance as of Today (Aug 29)</v>
      </c>
      <c r="F14" s="22" t="str">
        <f ca="1">CONCATENATE("Total Hours Worked in NYC from 4/1/2014 to Today (",TEXT(V12,"MMM d"),")")</f>
        <v>Total Hours Worked in NYC from 4/1/2014 to Today (Aug 29)</v>
      </c>
      <c r="G14" s="22" t="str">
        <f ca="1">CONCATENATE("Sick Leave Hours Used in Current Year (",TEXT(U13,"yyyy-mm-dd")," to ",TEXT(V13-1,"yyyy-mm-dd"),")")</f>
        <v>Sick Leave Hours Used in Current Year (2013-12-31 to 2014-12-30)</v>
      </c>
      <c r="H14" s="22" t="str">
        <f ca="1">CONCATENATE("Is Employee Eligible to Use Sick Leave as of Today (",TEXT(V12,"MMM d"),")")</f>
        <v>Is Employee Eligible to Use Sick Leave as of Today (Aug 29)</v>
      </c>
      <c r="I14" s="23" t="s">
        <v>21</v>
      </c>
      <c r="J14" s="22" t="s">
        <v>4</v>
      </c>
      <c r="L14" s="58" t="s">
        <v>15</v>
      </c>
      <c r="M14" s="58" t="str">
        <f ca="1">CONCATENATE("hours worked previous2: (",TEXT(O13,"yyyy-mm-dd")," to ",TEXT(P13-1,"yyyy-mm-dd"),")")</f>
        <v>hours worked previous2: (2011-12-31 to 2012-12-30)</v>
      </c>
      <c r="N14" s="58" t="str">
        <f ca="1">CONCATENATE("hours worked previous: (",TEXT(R13,"yyyy-mm-dd")," to ",TEXT(S13-1,"yyyy-mm-dd"),")")</f>
        <v>hours worked previous: (2012-12-31 to 2013-12-30)</v>
      </c>
      <c r="O14" s="58" t="str">
        <f ca="1">CONCATENATE("hours worked current: (",TEXT(U13,"yyyy-mm-dd")," to ",TEXT(V13-1,"yyyy-mm-dd"),")")</f>
        <v>hours worked current: (2013-12-31 to 2014-12-30)</v>
      </c>
      <c r="P14" s="56" t="str">
        <f ca="1">CONCATENATE("Sick Used Previous2: (",TEXT(O13,"yyyy-mm-dd")," to ",TEXT(P13-1,"yyyy-mm-dd"),")")</f>
        <v>Sick Used Previous2: (2011-12-31 to 2012-12-30)</v>
      </c>
      <c r="Q14" s="56" t="str">
        <f ca="1">CONCATENATE("Sick Used Previous: (",TEXT(R13,"yyyy-mm-dd")," to ",TEXT(S13-1,"yyyy-mm-dd"),")")</f>
        <v>Sick Used Previous: (2012-12-31 to 2013-12-30)</v>
      </c>
      <c r="R14" s="56" t="str">
        <f ca="1">CONCATENATE("Sick Used Current: (",TEXT(U13,"yyyy-mm-dd")," to ",TEXT(V13-1,"yyyy-mm-dd"),")")</f>
        <v>Sick Used Current: (2013-12-31 to 2014-12-30)</v>
      </c>
      <c r="S14" s="58" t="str">
        <f ca="1">CONCATENATE("sick earned previous2: (",TEXT(O13,"yyyy-mm-dd")," to ",TEXT(P13-1,"yyyy-mm-dd"),")")</f>
        <v>sick earned previous2: (2011-12-31 to 2012-12-30)</v>
      </c>
      <c r="T14" s="58" t="str">
        <f ca="1">CONCATENATE("sick earned previous: (",TEXT(R13,"yyyy-mm-dd")," to ",TEXT(S13-1,"yyyy-mm-dd"),")")</f>
        <v>sick earned previous: (2012-12-31 to 2013-12-30)</v>
      </c>
      <c r="U14" s="58" t="str">
        <f ca="1">CONCATENATE("sick earned current: (",TEXT(U13,"yyyy-mm-dd")," to ",TEXT(V13-1,"yyyy-mm-dd"),")")</f>
        <v>sick earned current: (2013-12-31 to 2014-12-30)</v>
      </c>
      <c r="V14" s="56" t="str">
        <f ca="1">CONCATENATE("sick balance previous2: (",TEXT(O13,"yyyy-mm-dd")," to ",TEXT(P13-1,"yyyy-mm-dd"),")")</f>
        <v>sick balance previous2: (2011-12-31 to 2012-12-30)</v>
      </c>
      <c r="W14" s="56" t="str">
        <f ca="1">CONCATENATE("sick balance previous: (",TEXT(R13,"yyyy-mm-dd")," to ",TEXT(S13-1,"yyyy-mm-dd"),")")</f>
        <v>sick balance previous: (2012-12-31 to 2013-12-30)</v>
      </c>
      <c r="X14" s="56" t="str">
        <f ca="1">CONCATENATE("sick balance current: (",TEXT(U13,"yyyy-mm-dd")," to ",TEXT(V13-1,"yyyy-mm-dd"),")")</f>
        <v>sick balance current: (2013-12-31 to 2014-12-30)</v>
      </c>
      <c r="Y14" s="58" t="s">
        <v>10</v>
      </c>
    </row>
    <row r="15" spans="1:25" s="24" customFormat="1" ht="21" customHeight="1">
      <c r="B15" s="63"/>
      <c r="C15" s="64"/>
      <c r="D15" s="65"/>
      <c r="E15" s="61" t="str">
        <f ca="1">IF(L15&gt;0,CONCATENATE(L15," hours entered prior onboard"),IF(Y15&gt;=0,IF(C15&lt;&gt;"",TEXT(Y15/24, "[h] \hour\s, m ") &amp; "minutes",""),Y15))</f>
        <v/>
      </c>
      <c r="F15" s="34" t="str">
        <f>IF(C15&lt;&gt;"",SUM('2014'!B8+'2015'!B8+'2016'!B8),"")</f>
        <v/>
      </c>
      <c r="G15" s="26" t="str">
        <f>IF(C15&lt;&gt;"",R15,"")</f>
        <v/>
      </c>
      <c r="H15" s="49" t="str">
        <f t="shared" ref="H15:H46" si="0" xml:space="preserve"> IF(C15&lt;&gt;"",IF(AND(DATEVALUE("1-Apr-2014")&gt;=C15,DATEVALUE("1-Apr-2014")+120&lt;=$V$12),"Yes",IF(AND(MAX(DATEVALUE("1-Apr-2014")+120,C15+120)&lt;=$V$12, F15&gt;=80),"Yes","No" )),"")</f>
        <v/>
      </c>
      <c r="I15" s="50" t="str">
        <f t="shared" ref="I15:I46" si="1">IF(C15&lt;&gt;"",IF(H15="Yes","available now",CONCATENATE(IF(MAX(DATEVALUE("1-Apr-2014")+120,C15+120)&gt;$V$12,"On " &amp; TEXT(MAX(DATEVALUE("1-Apr-2014")+120,C15+120),"m/d/yyyy"),""),IF(AND(F15&lt;80,C15&gt;DATEVALUE("1-Apr-2014")),CONCATENATE(IF(MAX(DATEVALUE("1-Apr-2014")+120,C15+120)&gt;$V$12,", and ",""),"after ",80-F15," more hours have been worked"),""))),"")</f>
        <v/>
      </c>
      <c r="J15" s="25" t="str">
        <f>IF(C15&lt;&gt;"",MAX(DATEVALUE("1-Apr-2014"),C15),"")</f>
        <v/>
      </c>
      <c r="L15" s="57">
        <f ca="1">SUMIFS('2014'!7:7,'2014'!3:3,"&lt;"&amp;C15,'2014'!3:3,"&gt;"&amp;0)+SUMIFS('2015'!7:7,'2015'!3:3,"&lt;"&amp;C15,'2015'!3:3,"&gt;"&amp;0)+SUMIFS('2016'!7:7,'2016'!3:3,"&lt;"&amp;C15,'2016'!3:3,"&gt;"&amp;0)</f>
        <v>0</v>
      </c>
      <c r="M15" s="57">
        <f ca="1">SUMIFS('2014'!7:7,'2014'!3:3,"&gt;="&amp;$O$13,'2014'!3:3,"&lt;"&amp;$P$13)+SUMIFS('2015'!7:7,'2015'!3:3,"&gt;="&amp;$O$13,'2015'!3:3,"&lt;"&amp;$P$13)+SUMIFS('2016'!7:7,'2016'!3:3,"&gt;="&amp;$O$13,'2016'!3:3,"&lt;"&amp;$P$13)</f>
        <v>0</v>
      </c>
      <c r="N15" s="57">
        <f ca="1">SUMIFS('2014'!7:7,'2014'!3:3,"&gt;="&amp;$R$13,'2014'!3:3,"&lt;"&amp;$S$13)+SUMIFS('2015'!7:7,'2015'!3:3,"&gt;="&amp;$R$13,'2015'!3:3,"&lt;"&amp;$S$13)+SUMIFS('2016'!7:7,'2016'!3:3,"&gt;="&amp;$R$13,'2016'!3:3,"&lt;"&amp;$S$13)</f>
        <v>0</v>
      </c>
      <c r="O15" s="57">
        <f ca="1">SUMIFS('2014'!7:7,'2014'!3:3,"&gt;="&amp;$U$13,'2014'!3:3,"&lt;"&amp;$V$13)+SUMIFS('2015'!7:7,'2015'!3:3,"&gt;="&amp;$U$13,'2015'!3:3,"&lt;"&amp;$V$13)+SUMIFS('2016'!7:7,'2016'!3:3,"&gt;="&amp;$U$13,'2016'!3:3,"&lt;"&amp;$V$13)</f>
        <v>0</v>
      </c>
      <c r="P15" s="57">
        <f ca="1">SUMIFS('2014'!8:8,'2014'!3:3,"&gt;="&amp;$O$13,'2014'!3:3,"&lt;"&amp;$P$13)+SUMIFS('2015'!8:8,'2015'!3:3,"&gt;="&amp;$O$13,'2015'!3:3,"&lt;"&amp;$P$13)+SUMIFS('2016'!8:8,'2016'!3:3,"&gt;="&amp;$O$13,'2016'!3:3,"&lt;"&amp;$P$13)</f>
        <v>0</v>
      </c>
      <c r="Q15" s="57">
        <f ca="1">SUMIFS('2014'!8:8,'2014'!3:3,"&gt;="&amp;$R$13,'2014'!3:3,"&lt;"&amp;$S$13)+SUMIFS('2015'!8:8,'2015'!3:3,"&gt;="&amp;$R$13,'2015'!3:3,"&lt;"&amp;$S$13)+SUMIFS('2016'!8:8,'2016'!3:3,"&gt;="&amp;$R$13,'2016'!3:3,"&lt;"&amp;$S$13)</f>
        <v>0</v>
      </c>
      <c r="R15" s="57">
        <f ca="1">SUMIFS('2014'!8:8,'2014'!3:3,"&gt;="&amp;$U$13,'2014'!3:3,"&lt;"&amp;$V$13)+SUMIFS('2015'!8:8,'2015'!3:3,"&gt;="&amp;$U$13,'2015'!3:3,"&lt;"&amp;$V$13)+SUMIFS('2016'!8:8,'2016'!3:3,"&gt;="&amp;$U$13,'2016'!3:3,"&lt;"&amp;$V$13)</f>
        <v>0</v>
      </c>
      <c r="S15" s="57">
        <f t="shared" ref="S15:U15" ca="1" si="2">MIN(M15,1200)/30</f>
        <v>0</v>
      </c>
      <c r="T15" s="57">
        <f t="shared" ca="1" si="2"/>
        <v>0</v>
      </c>
      <c r="U15" s="57">
        <f t="shared" ca="1" si="2"/>
        <v>0</v>
      </c>
      <c r="V15" s="57">
        <f t="shared" ref="V15:X15" ca="1" si="3">S15-P15</f>
        <v>0</v>
      </c>
      <c r="W15" s="57">
        <f t="shared" ca="1" si="3"/>
        <v>0</v>
      </c>
      <c r="X15" s="57">
        <f t="shared" ca="1" si="3"/>
        <v>0</v>
      </c>
      <c r="Y15" s="57">
        <f ca="1">MIN(MIN(V15,40)+MIN(W15,40),40)+X15</f>
        <v>0</v>
      </c>
    </row>
    <row r="16" spans="1:25" s="24" customFormat="1" ht="21" customHeight="1">
      <c r="B16" s="66"/>
      <c r="C16" s="10"/>
      <c r="D16" s="67"/>
      <c r="E16" s="61" t="str">
        <f t="shared" ref="E16:E73" ca="1" si="4">IF(L16&gt;0,CONCATENATE(L16," hours entered prior onboard"),IF(Y16&gt;=0,IF(C16&lt;&gt;"",TEXT(Y16/24, "[h] \hour\s, m ") &amp; "minutes",""),Y16))</f>
        <v/>
      </c>
      <c r="F16" s="34" t="str">
        <f>IF(C16&lt;&gt;"",SUM('2014'!B10+'2015'!B10+'2016'!B10),"")</f>
        <v/>
      </c>
      <c r="G16" s="26" t="str">
        <f t="shared" ref="G16:G72" si="5">IF(C16&lt;&gt;"",R16,"")</f>
        <v/>
      </c>
      <c r="H16" s="49" t="str">
        <f t="shared" si="0"/>
        <v/>
      </c>
      <c r="I16" s="50" t="str">
        <f t="shared" si="1"/>
        <v/>
      </c>
      <c r="J16" s="25" t="str">
        <f t="shared" ref="J16:J73" si="6">IF(C16&lt;&gt;"",MAX(DATEVALUE("1-Apr-2014"),C16),"")</f>
        <v/>
      </c>
      <c r="L16" s="57">
        <f ca="1">SUMIFS('2014'!9:9,'2014'!3:3,"&lt;"&amp;C16,'2014'!3:3,"&gt;"&amp;0)+SUMIFS('2015'!9:9,'2015'!3:3,"&lt;"&amp;C16,'2015'!3:3,"&gt;"&amp;0)+SUMIFS('2016'!9:9,'2016'!3:3,"&lt;"&amp;C16,'2016'!3:3,"&gt;"&amp;0)</f>
        <v>0</v>
      </c>
      <c r="M16" s="57">
        <f ca="1">SUMIFS('2014'!9:9,'2014'!3:3,"&gt;="&amp;$O$13,'2014'!3:3,"&lt;"&amp;$P$13)+SUMIFS('2015'!9:9,'2015'!3:3,"&gt;="&amp;$O$13,'2015'!3:3,"&lt;"&amp;$P$13)+SUMIFS('2016'!9:9,'2016'!3:3,"&gt;="&amp;$O$13,'2016'!3:3,"&lt;"&amp;$P$13)</f>
        <v>0</v>
      </c>
      <c r="N16" s="57">
        <f ca="1">SUMIFS('2014'!9:9,'2014'!3:3,"&gt;="&amp;$R$13,'2014'!3:3,"&lt;"&amp;$S$13)+SUMIFS('2015'!9:9,'2015'!3:3,"&gt;="&amp;$R$13,'2015'!3:3,"&lt;"&amp;$S$13)+SUMIFS('2016'!9:9,'2016'!3:3,"&gt;="&amp;$R$13,'2016'!3:3,"&lt;"&amp;$S$13)</f>
        <v>0</v>
      </c>
      <c r="O16" s="57">
        <f ca="1">SUMIFS('2014'!9:9,'2014'!3:3,"&gt;="&amp;$U$13,'2014'!3:3,"&lt;"&amp;$V$13)+SUMIFS('2015'!9:9,'2015'!3:3,"&gt;="&amp;$U$13,'2015'!3:3,"&lt;"&amp;$V$13)+SUMIFS('2016'!9:9,'2016'!3:3,"&gt;="&amp;$U$13,'2016'!3:3,"&lt;"&amp;$V$13)</f>
        <v>0</v>
      </c>
      <c r="P16" s="57">
        <f ca="1">SUMIFS('2014'!10:10,'2014'!3:3,"&gt;="&amp;$O$13,'2014'!3:3,"&lt;"&amp;$P$13)+SUMIFS('2015'!10:10,'2015'!3:3,"&gt;="&amp;$O$13,'2015'!3:3,"&lt;"&amp;$P$13)+SUMIFS('2016'!10:10,'2016'!3:3,"&gt;="&amp;$O$13,'2016'!3:3,"&lt;"&amp;$P$13)</f>
        <v>0</v>
      </c>
      <c r="Q16" s="57">
        <f ca="1">SUMIFS('2014'!10:10,'2014'!3:3,"&gt;="&amp;$R$13,'2014'!3:3,"&lt;"&amp;$S$13)+SUMIFS('2015'!10:10,'2015'!3:3,"&gt;="&amp;$R$13,'2015'!3:3,"&lt;"&amp;$S$13)+SUMIFS('2016'!10:10,'2016'!3:3,"&gt;="&amp;$R$13,'2016'!3:3,"&lt;"&amp;$S$13)</f>
        <v>0</v>
      </c>
      <c r="R16" s="57">
        <f ca="1">SUMIFS('2014'!10:10,'2014'!3:3,"&gt;="&amp;$U$13,'2014'!3:3,"&lt;"&amp;$V$13)+SUMIFS('2015'!10:10,'2015'!3:3,"&gt;="&amp;$U$13,'2015'!3:3,"&lt;"&amp;$V$13)+SUMIFS('2016'!10:10,'2016'!3:3,"&gt;="&amp;$U$13,'2016'!3:3,"&lt;"&amp;$V$13)</f>
        <v>0</v>
      </c>
      <c r="S16" s="57">
        <f t="shared" ref="S16:S73" ca="1" si="7">MIN(M16,1200)/30</f>
        <v>0</v>
      </c>
      <c r="T16" s="57">
        <f t="shared" ref="T16:T73" ca="1" si="8">MIN(N16,1200)/30</f>
        <v>0</v>
      </c>
      <c r="U16" s="57">
        <f t="shared" ref="U16:U73" ca="1" si="9">MIN(O16,1200)/30</f>
        <v>0</v>
      </c>
      <c r="V16" s="57">
        <f t="shared" ref="V16:V73" ca="1" si="10">S16-P16</f>
        <v>0</v>
      </c>
      <c r="W16" s="57">
        <f t="shared" ref="W16:W73" ca="1" si="11">T16-Q16</f>
        <v>0</v>
      </c>
      <c r="X16" s="57">
        <f t="shared" ref="X16:X73" ca="1" si="12">U16-R16</f>
        <v>0</v>
      </c>
      <c r="Y16" s="57">
        <f t="shared" ref="Y16:Y73" ca="1" si="13">MIN(MIN(V16,40)+MIN(W16,40),40)+X16</f>
        <v>0</v>
      </c>
    </row>
    <row r="17" spans="2:25" s="24" customFormat="1" ht="21" customHeight="1">
      <c r="B17" s="66"/>
      <c r="C17" s="10"/>
      <c r="D17" s="67"/>
      <c r="E17" s="61" t="str">
        <f t="shared" ca="1" si="4"/>
        <v/>
      </c>
      <c r="F17" s="34" t="str">
        <f>IF(C17&lt;&gt;"",SUM('2014'!B12+'2015'!B12+'2016'!B12),"")</f>
        <v/>
      </c>
      <c r="G17" s="26" t="str">
        <f t="shared" si="5"/>
        <v/>
      </c>
      <c r="H17" s="49" t="str">
        <f t="shared" si="0"/>
        <v/>
      </c>
      <c r="I17" s="50" t="str">
        <f t="shared" si="1"/>
        <v/>
      </c>
      <c r="J17" s="25" t="str">
        <f t="shared" si="6"/>
        <v/>
      </c>
      <c r="L17" s="57">
        <f ca="1">SUMIFS('2014'!11:11,'2014'!3:3,"&lt;"&amp;C17,'2014'!3:3,"&gt;"&amp;0)+SUMIFS('2015'!11:11,'2015'!3:3,"&lt;"&amp;C17,'2015'!3:3,"&gt;"&amp;0)+SUMIFS('2016'!11:11,'2016'!3:3,"&lt;"&amp;C17,'2016'!3:3,"&gt;"&amp;0)</f>
        <v>0</v>
      </c>
      <c r="M17" s="57">
        <f ca="1">SUMIFS('2014'!11:11,'2014'!3:3,"&gt;="&amp;$O$13,'2014'!3:3,"&lt;"&amp;$P$13)+SUMIFS('2015'!11:11,'2015'!3:3,"&gt;="&amp;$O$13,'2015'!3:3,"&lt;"&amp;$P$13)+SUMIFS('2016'!11:11,'2016'!3:3,"&gt;="&amp;$O$13,'2016'!3:3,"&lt;"&amp;$P$13)</f>
        <v>0</v>
      </c>
      <c r="N17" s="57">
        <f ca="1">SUMIFS('2014'!11:11,'2014'!3:3,"&gt;="&amp;$R$13,'2014'!3:3,"&lt;"&amp;$S$13)+SUMIFS('2015'!11:11,'2015'!3:3,"&gt;="&amp;$R$13,'2015'!3:3,"&lt;"&amp;$S$13)+SUMIFS('2016'!11:11,'2016'!3:3,"&gt;="&amp;$R$13,'2016'!3:3,"&lt;"&amp;$S$13)</f>
        <v>0</v>
      </c>
      <c r="O17" s="57">
        <f ca="1">SUMIFS('2014'!11:11,'2014'!3:3,"&gt;="&amp;$U$13,'2014'!3:3,"&lt;"&amp;$V$13)+SUMIFS('2015'!11:11,'2015'!3:3,"&gt;="&amp;$U$13,'2015'!3:3,"&lt;"&amp;$V$13)+SUMIFS('2016'!11:11,'2016'!3:3,"&gt;="&amp;$U$13,'2016'!3:3,"&lt;"&amp;$V$13)</f>
        <v>0</v>
      </c>
      <c r="P17" s="57">
        <f ca="1">SUMIFS('2014'!12:12,'2014'!3:3,"&gt;="&amp;$O$13,'2014'!3:3,"&lt;"&amp;$P$13)+SUMIFS('2015'!12:12,'2015'!3:3,"&gt;="&amp;$O$13,'2015'!3:3,"&lt;"&amp;$P$13)+SUMIFS('2016'!12:12,'2016'!3:3,"&gt;="&amp;$O$13,'2016'!3:3,"&lt;"&amp;$P$13)</f>
        <v>0</v>
      </c>
      <c r="Q17" s="57">
        <f ca="1">SUMIFS('2014'!12:12,'2014'!3:3,"&gt;="&amp;$R$13,'2014'!3:3,"&lt;"&amp;$S$13)+SUMIFS('2015'!12:12,'2015'!3:3,"&gt;="&amp;$R$13,'2015'!3:3,"&lt;"&amp;$S$13)+SUMIFS('2016'!12:12,'2016'!3:3,"&gt;="&amp;$R$13,'2016'!3:3,"&lt;"&amp;$S$13)</f>
        <v>0</v>
      </c>
      <c r="R17" s="57">
        <f ca="1">SUMIFS('2014'!12:12,'2014'!3:3,"&gt;="&amp;$U$13,'2014'!3:3,"&lt;"&amp;$V$13)+SUMIFS('2015'!12:12,'2015'!3:3,"&gt;="&amp;$U$13,'2015'!3:3,"&lt;"&amp;$V$13)+SUMIFS('2016'!12:12,'2016'!3:3,"&gt;="&amp;$U$13,'2016'!3:3,"&lt;"&amp;$V$13)</f>
        <v>0</v>
      </c>
      <c r="S17" s="57">
        <f t="shared" ca="1" si="7"/>
        <v>0</v>
      </c>
      <c r="T17" s="57">
        <f t="shared" ca="1" si="8"/>
        <v>0</v>
      </c>
      <c r="U17" s="57">
        <f t="shared" ca="1" si="9"/>
        <v>0</v>
      </c>
      <c r="V17" s="57">
        <f t="shared" ca="1" si="10"/>
        <v>0</v>
      </c>
      <c r="W17" s="57">
        <f t="shared" ca="1" si="11"/>
        <v>0</v>
      </c>
      <c r="X17" s="57">
        <f t="shared" ca="1" si="12"/>
        <v>0</v>
      </c>
      <c r="Y17" s="57">
        <f t="shared" ca="1" si="13"/>
        <v>0</v>
      </c>
    </row>
    <row r="18" spans="2:25" s="24" customFormat="1" ht="21" customHeight="1">
      <c r="B18" s="66"/>
      <c r="C18" s="10"/>
      <c r="D18" s="67"/>
      <c r="E18" s="61" t="str">
        <f t="shared" ca="1" si="4"/>
        <v/>
      </c>
      <c r="F18" s="34" t="str">
        <f>IF(C18&lt;&gt;"",SUM('2014'!B14+'2015'!B14+'2016'!B14),"")</f>
        <v/>
      </c>
      <c r="G18" s="26" t="str">
        <f t="shared" si="5"/>
        <v/>
      </c>
      <c r="H18" s="49" t="str">
        <f t="shared" si="0"/>
        <v/>
      </c>
      <c r="I18" s="50" t="str">
        <f t="shared" si="1"/>
        <v/>
      </c>
      <c r="J18" s="25" t="str">
        <f t="shared" si="6"/>
        <v/>
      </c>
      <c r="L18" s="57">
        <f ca="1">SUMIFS('2014'!13:13,'2014'!3:3,"&lt;"&amp;C18,'2014'!3:3,"&gt;"&amp;0)+SUMIFS('2015'!13:13,'2015'!3:3,"&lt;"&amp;C18,'2015'!3:3,"&gt;"&amp;0)+SUMIFS('2016'!13:13,'2016'!3:3,"&lt;"&amp;C18,'2016'!3:3,"&gt;"&amp;0)</f>
        <v>0</v>
      </c>
      <c r="M18" s="57">
        <f ca="1">SUMIFS('2014'!13:13,'2014'!3:3,"&gt;="&amp;$O$13,'2014'!3:3,"&lt;"&amp;$P$13)+SUMIFS('2015'!13:13,'2015'!3:3,"&gt;="&amp;$O$13,'2015'!3:3,"&lt;"&amp;$P$13)+SUMIFS('2016'!13:13,'2016'!3:3,"&gt;="&amp;$O$13,'2016'!3:3,"&lt;"&amp;$P$13)</f>
        <v>0</v>
      </c>
      <c r="N18" s="57">
        <f ca="1">SUMIFS('2014'!13:13,'2014'!3:3,"&gt;="&amp;$R$13,'2014'!3:3,"&lt;"&amp;$S$13)+SUMIFS('2015'!13:13,'2015'!3:3,"&gt;="&amp;$R$13,'2015'!3:3,"&lt;"&amp;$S$13)+SUMIFS('2016'!13:13,'2016'!3:3,"&gt;="&amp;$R$13,'2016'!3:3,"&lt;"&amp;$S$13)</f>
        <v>0</v>
      </c>
      <c r="O18" s="57">
        <f ca="1">SUMIFS('2014'!13:13,'2014'!3:3,"&gt;="&amp;$U$13,'2014'!3:3,"&lt;"&amp;$V$13)+SUMIFS('2015'!13:13,'2015'!3:3,"&gt;="&amp;$U$13,'2015'!3:3,"&lt;"&amp;$V$13)+SUMIFS('2016'!13:13,'2016'!3:3,"&gt;="&amp;$U$13,'2016'!3:3,"&lt;"&amp;$V$13)</f>
        <v>0</v>
      </c>
      <c r="P18" s="57">
        <f ca="1">SUMIFS('2014'!14:14,'2014'!3:3,"&gt;="&amp;$O$13,'2014'!3:3,"&lt;"&amp;$P$13)+SUMIFS('2015'!14:14,'2015'!3:3,"&gt;="&amp;$O$13,'2015'!3:3,"&lt;"&amp;$P$13)+SUMIFS('2016'!14:14,'2016'!3:3,"&gt;="&amp;$O$13,'2016'!3:3,"&lt;"&amp;$P$13)</f>
        <v>0</v>
      </c>
      <c r="Q18" s="57">
        <f ca="1">SUMIFS('2014'!14:14,'2014'!3:3,"&gt;="&amp;$R$13,'2014'!3:3,"&lt;"&amp;$S$13)+SUMIFS('2015'!14:14,'2015'!3:3,"&gt;="&amp;$R$13,'2015'!3:3,"&lt;"&amp;$S$13)+SUMIFS('2016'!14:14,'2016'!3:3,"&gt;="&amp;$R$13,'2016'!3:3,"&lt;"&amp;$S$13)</f>
        <v>0</v>
      </c>
      <c r="R18" s="57">
        <f ca="1">SUMIFS('2014'!14:14,'2014'!3:3,"&gt;="&amp;$U$13,'2014'!3:3,"&lt;"&amp;$V$13)+SUMIFS('2015'!14:14,'2015'!3:3,"&gt;="&amp;$U$13,'2015'!3:3,"&lt;"&amp;$V$13)+SUMIFS('2016'!14:14,'2016'!3:3,"&gt;="&amp;$U$13,'2016'!3:3,"&lt;"&amp;$V$13)</f>
        <v>0</v>
      </c>
      <c r="S18" s="57">
        <f t="shared" ca="1" si="7"/>
        <v>0</v>
      </c>
      <c r="T18" s="57">
        <f t="shared" ca="1" si="8"/>
        <v>0</v>
      </c>
      <c r="U18" s="57">
        <f t="shared" ca="1" si="9"/>
        <v>0</v>
      </c>
      <c r="V18" s="57">
        <f t="shared" ca="1" si="10"/>
        <v>0</v>
      </c>
      <c r="W18" s="57">
        <f t="shared" ca="1" si="11"/>
        <v>0</v>
      </c>
      <c r="X18" s="57">
        <f t="shared" ca="1" si="12"/>
        <v>0</v>
      </c>
      <c r="Y18" s="57">
        <f t="shared" ca="1" si="13"/>
        <v>0</v>
      </c>
    </row>
    <row r="19" spans="2:25" s="24" customFormat="1" ht="21" customHeight="1">
      <c r="B19" s="66"/>
      <c r="C19" s="10"/>
      <c r="D19" s="67"/>
      <c r="E19" s="61" t="str">
        <f t="shared" ca="1" si="4"/>
        <v/>
      </c>
      <c r="F19" s="34" t="str">
        <f>IF(C19&lt;&gt;"",SUM('2014'!B16+'2015'!B16+'2016'!B16),"")</f>
        <v/>
      </c>
      <c r="G19" s="26" t="str">
        <f t="shared" si="5"/>
        <v/>
      </c>
      <c r="H19" s="49" t="str">
        <f t="shared" si="0"/>
        <v/>
      </c>
      <c r="I19" s="50" t="str">
        <f t="shared" si="1"/>
        <v/>
      </c>
      <c r="J19" s="25" t="str">
        <f t="shared" si="6"/>
        <v/>
      </c>
      <c r="L19" s="57">
        <f ca="1">SUMIFS('2014'!15:15,'2014'!3:3,"&lt;"&amp;C19,'2014'!3:3,"&gt;"&amp;0)+SUMIFS('2015'!15:15,'2015'!3:3,"&lt;"&amp;C19,'2015'!3:3,"&gt;"&amp;0)+SUMIFS('2016'!15:15,'2016'!3:3,"&lt;"&amp;C19,'2016'!3:3,"&gt;"&amp;0)</f>
        <v>0</v>
      </c>
      <c r="M19" s="57">
        <f ca="1">SUMIFS('2014'!15:15,'2014'!3:3,"&gt;="&amp;$O$13,'2014'!3:3,"&lt;"&amp;$P$13)+SUMIFS('2015'!15:15,'2015'!3:3,"&gt;="&amp;$O$13,'2015'!3:3,"&lt;"&amp;$P$13)+SUMIFS('2016'!15:15,'2016'!3:3,"&gt;="&amp;$O$13,'2016'!3:3,"&lt;"&amp;$P$13)</f>
        <v>0</v>
      </c>
      <c r="N19" s="57">
        <f ca="1">SUMIFS('2014'!15:15,'2014'!3:3,"&gt;="&amp;$R$13,'2014'!3:3,"&lt;"&amp;$S$13)+SUMIFS('2015'!15:15,'2015'!3:3,"&gt;="&amp;$R$13,'2015'!3:3,"&lt;"&amp;$S$13)+SUMIFS('2016'!15:15,'2016'!3:3,"&gt;="&amp;$R$13,'2016'!3:3,"&lt;"&amp;$S$13)</f>
        <v>0</v>
      </c>
      <c r="O19" s="57">
        <f ca="1">SUMIFS('2014'!15:15,'2014'!3:3,"&gt;="&amp;$U$13,'2014'!3:3,"&lt;"&amp;$V$13)+SUMIFS('2015'!15:15,'2015'!3:3,"&gt;="&amp;$U$13,'2015'!3:3,"&lt;"&amp;$V$13)+SUMIFS('2016'!15:15,'2016'!3:3,"&gt;="&amp;$U$13,'2016'!3:3,"&lt;"&amp;$V$13)</f>
        <v>0</v>
      </c>
      <c r="P19" s="57">
        <f ca="1">SUMIFS('2014'!16:16,'2014'!3:3,"&gt;="&amp;$O$13,'2014'!3:3,"&lt;"&amp;$P$13)+SUMIFS('2015'!16:16,'2015'!3:3,"&gt;="&amp;$O$13,'2015'!3:3,"&lt;"&amp;$P$13)+SUMIFS('2016'!16:16,'2016'!3:3,"&gt;="&amp;$O$13,'2016'!3:3,"&lt;"&amp;$P$13)</f>
        <v>0</v>
      </c>
      <c r="Q19" s="57">
        <f ca="1">SUMIFS('2014'!16:16,'2014'!3:3,"&gt;="&amp;$R$13,'2014'!3:3,"&lt;"&amp;$S$13)+SUMIFS('2015'!16:16,'2015'!3:3,"&gt;="&amp;$R$13,'2015'!3:3,"&lt;"&amp;$S$13)+SUMIFS('2016'!16:16,'2016'!3:3,"&gt;="&amp;$R$13,'2016'!3:3,"&lt;"&amp;$S$13)</f>
        <v>0</v>
      </c>
      <c r="R19" s="57">
        <f ca="1">SUMIFS('2014'!16:16,'2014'!3:3,"&gt;="&amp;$U$13,'2014'!3:3,"&lt;"&amp;$V$13)+SUMIFS('2015'!16:16,'2015'!3:3,"&gt;="&amp;$U$13,'2015'!3:3,"&lt;"&amp;$V$13)+SUMIFS('2016'!16:16,'2016'!3:3,"&gt;="&amp;$U$13,'2016'!3:3,"&lt;"&amp;$V$13)</f>
        <v>0</v>
      </c>
      <c r="S19" s="57">
        <f t="shared" ca="1" si="7"/>
        <v>0</v>
      </c>
      <c r="T19" s="57">
        <f t="shared" ca="1" si="8"/>
        <v>0</v>
      </c>
      <c r="U19" s="57">
        <f t="shared" ca="1" si="9"/>
        <v>0</v>
      </c>
      <c r="V19" s="57">
        <f t="shared" ca="1" si="10"/>
        <v>0</v>
      </c>
      <c r="W19" s="57">
        <f t="shared" ca="1" si="11"/>
        <v>0</v>
      </c>
      <c r="X19" s="57">
        <f t="shared" ca="1" si="12"/>
        <v>0</v>
      </c>
      <c r="Y19" s="57">
        <f t="shared" ca="1" si="13"/>
        <v>0</v>
      </c>
    </row>
    <row r="20" spans="2:25" s="24" customFormat="1" ht="21" customHeight="1">
      <c r="B20" s="66"/>
      <c r="C20" s="10"/>
      <c r="D20" s="67"/>
      <c r="E20" s="61" t="str">
        <f t="shared" ca="1" si="4"/>
        <v/>
      </c>
      <c r="F20" s="34" t="str">
        <f>IF(C20&lt;&gt;"",SUM('2014'!B18+'2015'!B18+'2016'!B18),"")</f>
        <v/>
      </c>
      <c r="G20" s="26" t="str">
        <f t="shared" si="5"/>
        <v/>
      </c>
      <c r="H20" s="49" t="str">
        <f t="shared" si="0"/>
        <v/>
      </c>
      <c r="I20" s="50" t="str">
        <f t="shared" si="1"/>
        <v/>
      </c>
      <c r="J20" s="25" t="str">
        <f t="shared" si="6"/>
        <v/>
      </c>
      <c r="L20" s="57">
        <f ca="1">SUMIFS('2014'!17:17,'2014'!3:3,"&lt;"&amp;C20,'2014'!3:3,"&gt;"&amp;0)+SUMIFS('2015'!17:17,'2015'!3:3,"&lt;"&amp;C20,'2015'!3:3,"&gt;"&amp;0)+SUMIFS('2016'!17:17,'2016'!3:3,"&lt;"&amp;C20,'2016'!3:3,"&gt;"&amp;0)</f>
        <v>0</v>
      </c>
      <c r="M20" s="57">
        <f ca="1">SUMIFS('2014'!17:17,'2014'!3:3,"&gt;="&amp;$O$13,'2014'!3:3,"&lt;"&amp;$P$13)+SUMIFS('2015'!17:17,'2015'!3:3,"&gt;="&amp;$O$13,'2015'!3:3,"&lt;"&amp;$P$13)+SUMIFS('2016'!17:17,'2016'!3:3,"&gt;="&amp;$O$13,'2016'!3:3,"&lt;"&amp;$P$13)</f>
        <v>0</v>
      </c>
      <c r="N20" s="57">
        <f ca="1">SUMIFS('2014'!17:17,'2014'!3:3,"&gt;="&amp;$R$13,'2014'!3:3,"&lt;"&amp;$S$13)+SUMIFS('2015'!17:17,'2015'!3:3,"&gt;="&amp;$R$13,'2015'!3:3,"&lt;"&amp;$S$13)+SUMIFS('2016'!17:17,'2016'!3:3,"&gt;="&amp;$R$13,'2016'!3:3,"&lt;"&amp;$S$13)</f>
        <v>0</v>
      </c>
      <c r="O20" s="57">
        <f ca="1">SUMIFS('2014'!17:17,'2014'!3:3,"&gt;="&amp;$U$13,'2014'!3:3,"&lt;"&amp;$V$13)+SUMIFS('2015'!17:17,'2015'!3:3,"&gt;="&amp;$U$13,'2015'!3:3,"&lt;"&amp;$V$13)+SUMIFS('2016'!17:17,'2016'!3:3,"&gt;="&amp;$U$13,'2016'!3:3,"&lt;"&amp;$V$13)</f>
        <v>0</v>
      </c>
      <c r="P20" s="57">
        <f ca="1">SUMIFS('2014'!18:18,'2014'!3:3,"&gt;="&amp;$O$13,'2014'!3:3,"&lt;"&amp;$P$13)+SUMIFS('2015'!18:18,'2015'!3:3,"&gt;="&amp;$O$13,'2015'!3:3,"&lt;"&amp;$P$13)+SUMIFS('2016'!18:18,'2016'!3:3,"&gt;="&amp;$O$13,'2016'!3:3,"&lt;"&amp;$P$13)</f>
        <v>0</v>
      </c>
      <c r="Q20" s="57">
        <f ca="1">SUMIFS('2014'!18:18,'2014'!3:3,"&gt;="&amp;$R$13,'2014'!3:3,"&lt;"&amp;$S$13)+SUMIFS('2015'!18:18,'2015'!3:3,"&gt;="&amp;$R$13,'2015'!3:3,"&lt;"&amp;$S$13)+SUMIFS('2016'!18:18,'2016'!3:3,"&gt;="&amp;$R$13,'2016'!3:3,"&lt;"&amp;$S$13)</f>
        <v>0</v>
      </c>
      <c r="R20" s="57">
        <f ca="1">SUMIFS('2014'!18:18,'2014'!3:3,"&gt;="&amp;$U$13,'2014'!3:3,"&lt;"&amp;$V$13)+SUMIFS('2015'!18:18,'2015'!3:3,"&gt;="&amp;$U$13,'2015'!3:3,"&lt;"&amp;$V$13)+SUMIFS('2016'!18:18,'2016'!3:3,"&gt;="&amp;$U$13,'2016'!3:3,"&lt;"&amp;$V$13)</f>
        <v>0</v>
      </c>
      <c r="S20" s="57">
        <f t="shared" ca="1" si="7"/>
        <v>0</v>
      </c>
      <c r="T20" s="57">
        <f t="shared" ca="1" si="8"/>
        <v>0</v>
      </c>
      <c r="U20" s="57">
        <f t="shared" ca="1" si="9"/>
        <v>0</v>
      </c>
      <c r="V20" s="57">
        <f t="shared" ca="1" si="10"/>
        <v>0</v>
      </c>
      <c r="W20" s="57">
        <f t="shared" ca="1" si="11"/>
        <v>0</v>
      </c>
      <c r="X20" s="57">
        <f t="shared" ca="1" si="12"/>
        <v>0</v>
      </c>
      <c r="Y20" s="57">
        <f t="shared" ca="1" si="13"/>
        <v>0</v>
      </c>
    </row>
    <row r="21" spans="2:25" s="24" customFormat="1" ht="21" customHeight="1">
      <c r="B21" s="66"/>
      <c r="C21" s="10"/>
      <c r="D21" s="67"/>
      <c r="E21" s="61" t="str">
        <f t="shared" ca="1" si="4"/>
        <v/>
      </c>
      <c r="F21" s="34" t="str">
        <f>IF(C21&lt;&gt;"",SUM('2014'!B20+'2015'!B20+'2016'!B20),"")</f>
        <v/>
      </c>
      <c r="G21" s="26" t="str">
        <f t="shared" si="5"/>
        <v/>
      </c>
      <c r="H21" s="49" t="str">
        <f t="shared" si="0"/>
        <v/>
      </c>
      <c r="I21" s="50" t="str">
        <f t="shared" si="1"/>
        <v/>
      </c>
      <c r="J21" s="25" t="str">
        <f t="shared" si="6"/>
        <v/>
      </c>
      <c r="L21" s="57">
        <f ca="1">SUMIFS('2014'!19:19,'2014'!3:3,"&lt;"&amp;C21,'2014'!3:3,"&gt;"&amp;0)+SUMIFS('2015'!19:19,'2015'!3:3,"&lt;"&amp;C21,'2015'!3:3,"&gt;"&amp;0)+SUMIFS('2016'!19:19,'2016'!3:3,"&lt;"&amp;C21,'2016'!3:3,"&gt;"&amp;0)</f>
        <v>0</v>
      </c>
      <c r="M21" s="57">
        <f ca="1">SUMIFS('2014'!19:19,'2014'!3:3,"&gt;="&amp;$O$13,'2014'!3:3,"&lt;"&amp;$P$13)+SUMIFS('2015'!19:19,'2015'!3:3,"&gt;="&amp;$O$13,'2015'!3:3,"&lt;"&amp;$P$13)+SUMIFS('2016'!19:19,'2016'!3:3,"&gt;="&amp;$O$13,'2016'!3:3,"&lt;"&amp;$P$13)</f>
        <v>0</v>
      </c>
      <c r="N21" s="57">
        <f ca="1">SUMIFS('2014'!19:19,'2014'!3:3,"&gt;="&amp;$R$13,'2014'!3:3,"&lt;"&amp;$S$13)+SUMIFS('2015'!19:19,'2015'!3:3,"&gt;="&amp;$R$13,'2015'!3:3,"&lt;"&amp;$S$13)+SUMIFS('2016'!19:19,'2016'!3:3,"&gt;="&amp;$R$13,'2016'!3:3,"&lt;"&amp;$S$13)</f>
        <v>0</v>
      </c>
      <c r="O21" s="57">
        <f ca="1">SUMIFS('2014'!19:19,'2014'!3:3,"&gt;="&amp;$U$13,'2014'!3:3,"&lt;"&amp;$V$13)+SUMIFS('2015'!19:19,'2015'!3:3,"&gt;="&amp;$U$13,'2015'!3:3,"&lt;"&amp;$V$13)+SUMIFS('2016'!19:19,'2016'!3:3,"&gt;="&amp;$U$13,'2016'!3:3,"&lt;"&amp;$V$13)</f>
        <v>0</v>
      </c>
      <c r="P21" s="57">
        <f ca="1">SUMIFS('2014'!20:20,'2014'!3:3,"&gt;="&amp;$O$13,'2014'!3:3,"&lt;"&amp;$P$13)+SUMIFS('2015'!20:20,'2015'!3:3,"&gt;="&amp;$O$13,'2015'!3:3,"&lt;"&amp;$P$13)+SUMIFS('2016'!20:20,'2016'!3:3,"&gt;="&amp;$O$13,'2016'!3:3,"&lt;"&amp;$P$13)</f>
        <v>0</v>
      </c>
      <c r="Q21" s="57">
        <f ca="1">SUMIFS('2014'!20:20,'2014'!3:3,"&gt;="&amp;$R$13,'2014'!3:3,"&lt;"&amp;$S$13)+SUMIFS('2015'!20:20,'2015'!3:3,"&gt;="&amp;$R$13,'2015'!3:3,"&lt;"&amp;$S$13)+SUMIFS('2016'!20:20,'2016'!3:3,"&gt;="&amp;$R$13,'2016'!3:3,"&lt;"&amp;$S$13)</f>
        <v>0</v>
      </c>
      <c r="R21" s="57">
        <f ca="1">SUMIFS('2014'!20:20,'2014'!3:3,"&gt;="&amp;$U$13,'2014'!3:3,"&lt;"&amp;$V$13)+SUMIFS('2015'!20:20,'2015'!3:3,"&gt;="&amp;$U$13,'2015'!3:3,"&lt;"&amp;$V$13)+SUMIFS('2016'!20:20,'2016'!3:3,"&gt;="&amp;$U$13,'2016'!3:3,"&lt;"&amp;$V$13)</f>
        <v>0</v>
      </c>
      <c r="S21" s="57">
        <f t="shared" ca="1" si="7"/>
        <v>0</v>
      </c>
      <c r="T21" s="57">
        <f t="shared" ca="1" si="8"/>
        <v>0</v>
      </c>
      <c r="U21" s="57">
        <f t="shared" ca="1" si="9"/>
        <v>0</v>
      </c>
      <c r="V21" s="57">
        <f t="shared" ca="1" si="10"/>
        <v>0</v>
      </c>
      <c r="W21" s="57">
        <f t="shared" ca="1" si="11"/>
        <v>0</v>
      </c>
      <c r="X21" s="57">
        <f t="shared" ca="1" si="12"/>
        <v>0</v>
      </c>
      <c r="Y21" s="57">
        <f t="shared" ca="1" si="13"/>
        <v>0</v>
      </c>
    </row>
    <row r="22" spans="2:25" s="24" customFormat="1" ht="21" customHeight="1">
      <c r="B22" s="66"/>
      <c r="C22" s="10"/>
      <c r="D22" s="67"/>
      <c r="E22" s="61" t="str">
        <f t="shared" ca="1" si="4"/>
        <v/>
      </c>
      <c r="F22" s="34" t="str">
        <f>IF(C22&lt;&gt;"",SUM('2014'!B22+'2015'!B22+'2016'!B22),"")</f>
        <v/>
      </c>
      <c r="G22" s="26" t="str">
        <f t="shared" si="5"/>
        <v/>
      </c>
      <c r="H22" s="49" t="str">
        <f t="shared" si="0"/>
        <v/>
      </c>
      <c r="I22" s="50" t="str">
        <f t="shared" si="1"/>
        <v/>
      </c>
      <c r="J22" s="25" t="str">
        <f t="shared" si="6"/>
        <v/>
      </c>
      <c r="L22" s="57">
        <f ca="1">SUMIFS('2014'!21:21,'2014'!3:3,"&lt;"&amp;C22,'2014'!3:3,"&gt;"&amp;0)+SUMIFS('2015'!21:21,'2015'!3:3,"&lt;"&amp;C22,'2015'!3:3,"&gt;"&amp;0)+SUMIFS('2016'!21:21,'2016'!3:3,"&lt;"&amp;C22,'2016'!3:3,"&gt;"&amp;0)</f>
        <v>0</v>
      </c>
      <c r="M22" s="57">
        <f ca="1">SUMIFS('2014'!21:21,'2014'!3:3,"&gt;="&amp;$O$13,'2014'!3:3,"&lt;"&amp;$P$13)+SUMIFS('2015'!21:21,'2015'!3:3,"&gt;="&amp;$O$13,'2015'!3:3,"&lt;"&amp;$P$13)+SUMIFS('2016'!21:21,'2016'!3:3,"&gt;="&amp;$O$13,'2016'!3:3,"&lt;"&amp;$P$13)</f>
        <v>0</v>
      </c>
      <c r="N22" s="57">
        <f ca="1">SUMIFS('2014'!21:21,'2014'!3:3,"&gt;="&amp;$R$13,'2014'!3:3,"&lt;"&amp;$S$13)+SUMIFS('2015'!21:21,'2015'!3:3,"&gt;="&amp;$R$13,'2015'!3:3,"&lt;"&amp;$S$13)+SUMIFS('2016'!21:21,'2016'!3:3,"&gt;="&amp;$R$13,'2016'!3:3,"&lt;"&amp;$S$13)</f>
        <v>0</v>
      </c>
      <c r="O22" s="57">
        <f ca="1">SUMIFS('2014'!21:21,'2014'!3:3,"&gt;="&amp;$U$13,'2014'!3:3,"&lt;"&amp;$V$13)+SUMIFS('2015'!21:21,'2015'!3:3,"&gt;="&amp;$U$13,'2015'!3:3,"&lt;"&amp;$V$13)+SUMIFS('2016'!21:21,'2016'!3:3,"&gt;="&amp;$U$13,'2016'!3:3,"&lt;"&amp;$V$13)</f>
        <v>0</v>
      </c>
      <c r="P22" s="57">
        <f ca="1">SUMIFS('2014'!22:22,'2014'!3:3,"&gt;="&amp;$O$13,'2014'!3:3,"&lt;"&amp;$P$13)+SUMIFS('2015'!22:22,'2015'!3:3,"&gt;="&amp;$O$13,'2015'!3:3,"&lt;"&amp;$P$13)+SUMIFS('2016'!22:22,'2016'!3:3,"&gt;="&amp;$O$13,'2016'!3:3,"&lt;"&amp;$P$13)</f>
        <v>0</v>
      </c>
      <c r="Q22" s="57">
        <f ca="1">SUMIFS('2014'!22:22,'2014'!3:3,"&gt;="&amp;$R$13,'2014'!3:3,"&lt;"&amp;$S$13)+SUMIFS('2015'!22:22,'2015'!3:3,"&gt;="&amp;$R$13,'2015'!3:3,"&lt;"&amp;$S$13)+SUMIFS('2016'!22:22,'2016'!3:3,"&gt;="&amp;$R$13,'2016'!3:3,"&lt;"&amp;$S$13)</f>
        <v>0</v>
      </c>
      <c r="R22" s="57">
        <f ca="1">SUMIFS('2014'!22:22,'2014'!3:3,"&gt;="&amp;$U$13,'2014'!3:3,"&lt;"&amp;$V$13)+SUMIFS('2015'!22:22,'2015'!3:3,"&gt;="&amp;$U$13,'2015'!3:3,"&lt;"&amp;$V$13)+SUMIFS('2016'!22:22,'2016'!3:3,"&gt;="&amp;$U$13,'2016'!3:3,"&lt;"&amp;$V$13)</f>
        <v>0</v>
      </c>
      <c r="S22" s="57">
        <f t="shared" ca="1" si="7"/>
        <v>0</v>
      </c>
      <c r="T22" s="57">
        <f t="shared" ca="1" si="8"/>
        <v>0</v>
      </c>
      <c r="U22" s="57">
        <f t="shared" ca="1" si="9"/>
        <v>0</v>
      </c>
      <c r="V22" s="57">
        <f t="shared" ca="1" si="10"/>
        <v>0</v>
      </c>
      <c r="W22" s="57">
        <f t="shared" ca="1" si="11"/>
        <v>0</v>
      </c>
      <c r="X22" s="57">
        <f t="shared" ca="1" si="12"/>
        <v>0</v>
      </c>
      <c r="Y22" s="57">
        <f t="shared" ca="1" si="13"/>
        <v>0</v>
      </c>
    </row>
    <row r="23" spans="2:25" s="24" customFormat="1" ht="21" customHeight="1">
      <c r="B23" s="66"/>
      <c r="C23" s="10"/>
      <c r="D23" s="67"/>
      <c r="E23" s="61" t="str">
        <f t="shared" ca="1" si="4"/>
        <v/>
      </c>
      <c r="F23" s="34" t="str">
        <f>IF(C23&lt;&gt;"",SUM('2014'!B24+'2015'!B24+'2016'!B24),"")</f>
        <v/>
      </c>
      <c r="G23" s="26" t="str">
        <f t="shared" si="5"/>
        <v/>
      </c>
      <c r="H23" s="49" t="str">
        <f t="shared" si="0"/>
        <v/>
      </c>
      <c r="I23" s="50" t="str">
        <f t="shared" si="1"/>
        <v/>
      </c>
      <c r="J23" s="25" t="str">
        <f t="shared" si="6"/>
        <v/>
      </c>
      <c r="L23" s="57">
        <f ca="1">SUMIFS('2014'!23:23,'2014'!3:3,"&lt;"&amp;C23,'2014'!3:3,"&gt;"&amp;0)+SUMIFS('2015'!23:23,'2015'!3:3,"&lt;"&amp;C23,'2015'!3:3,"&gt;"&amp;0)+SUMIFS('2016'!23:23,'2016'!3:3,"&lt;"&amp;C23,'2016'!3:3,"&gt;"&amp;0)</f>
        <v>0</v>
      </c>
      <c r="M23" s="57">
        <f ca="1">SUMIFS('2014'!23:23,'2014'!3:3,"&gt;="&amp;$O$13,'2014'!3:3,"&lt;"&amp;$P$13)+SUMIFS('2015'!23:23,'2015'!3:3,"&gt;="&amp;$O$13,'2015'!3:3,"&lt;"&amp;$P$13)+SUMIFS('2016'!23:23,'2016'!3:3,"&gt;="&amp;$O$13,'2016'!3:3,"&lt;"&amp;$P$13)</f>
        <v>0</v>
      </c>
      <c r="N23" s="57">
        <f ca="1">SUMIFS('2014'!23:23,'2014'!3:3,"&gt;="&amp;$R$13,'2014'!3:3,"&lt;"&amp;$S$13)+SUMIFS('2015'!23:23,'2015'!3:3,"&gt;="&amp;$R$13,'2015'!3:3,"&lt;"&amp;$S$13)+SUMIFS('2016'!23:23,'2016'!3:3,"&gt;="&amp;$R$13,'2016'!3:3,"&lt;"&amp;$S$13)</f>
        <v>0</v>
      </c>
      <c r="O23" s="57">
        <f ca="1">SUMIFS('2014'!23:23,'2014'!3:3,"&gt;="&amp;$U$13,'2014'!3:3,"&lt;"&amp;$V$13)+SUMIFS('2015'!23:23,'2015'!3:3,"&gt;="&amp;$U$13,'2015'!3:3,"&lt;"&amp;$V$13)+SUMIFS('2016'!23:23,'2016'!3:3,"&gt;="&amp;$U$13,'2016'!3:3,"&lt;"&amp;$V$13)</f>
        <v>0</v>
      </c>
      <c r="P23" s="57">
        <f ca="1">SUMIFS('2014'!24:24,'2014'!3:3,"&gt;="&amp;$O$13,'2014'!3:3,"&lt;"&amp;$P$13)+SUMIFS('2015'!24:24,'2015'!3:3,"&gt;="&amp;$O$13,'2015'!3:3,"&lt;"&amp;$P$13)+SUMIFS('2016'!24:24,'2016'!3:3,"&gt;="&amp;$O$13,'2016'!3:3,"&lt;"&amp;$P$13)</f>
        <v>0</v>
      </c>
      <c r="Q23" s="57">
        <f ca="1">SUMIFS('2014'!24:24,'2014'!3:3,"&gt;="&amp;$R$13,'2014'!3:3,"&lt;"&amp;$S$13)+SUMIFS('2015'!24:24,'2015'!3:3,"&gt;="&amp;$R$13,'2015'!3:3,"&lt;"&amp;$S$13)+SUMIFS('2016'!24:24,'2016'!3:3,"&gt;="&amp;$R$13,'2016'!3:3,"&lt;"&amp;$S$13)</f>
        <v>0</v>
      </c>
      <c r="R23" s="57">
        <f ca="1">SUMIFS('2014'!24:24,'2014'!3:3,"&gt;="&amp;$U$13,'2014'!3:3,"&lt;"&amp;$V$13)+SUMIFS('2015'!24:24,'2015'!3:3,"&gt;="&amp;$U$13,'2015'!3:3,"&lt;"&amp;$V$13)+SUMIFS('2016'!24:24,'2016'!3:3,"&gt;="&amp;$U$13,'2016'!3:3,"&lt;"&amp;$V$13)</f>
        <v>0</v>
      </c>
      <c r="S23" s="57">
        <f t="shared" ca="1" si="7"/>
        <v>0</v>
      </c>
      <c r="T23" s="57">
        <f t="shared" ca="1" si="8"/>
        <v>0</v>
      </c>
      <c r="U23" s="57">
        <f t="shared" ca="1" si="9"/>
        <v>0</v>
      </c>
      <c r="V23" s="57">
        <f t="shared" ca="1" si="10"/>
        <v>0</v>
      </c>
      <c r="W23" s="57">
        <f t="shared" ca="1" si="11"/>
        <v>0</v>
      </c>
      <c r="X23" s="57">
        <f t="shared" ca="1" si="12"/>
        <v>0</v>
      </c>
      <c r="Y23" s="57">
        <f t="shared" ca="1" si="13"/>
        <v>0</v>
      </c>
    </row>
    <row r="24" spans="2:25" s="24" customFormat="1" ht="21" customHeight="1">
      <c r="B24" s="66"/>
      <c r="C24" s="10"/>
      <c r="D24" s="67"/>
      <c r="E24" s="61" t="str">
        <f t="shared" ca="1" si="4"/>
        <v/>
      </c>
      <c r="F24" s="34" t="str">
        <f>IF(C24&lt;&gt;"",SUM('2014'!B26+'2015'!B26+'2016'!B26),"")</f>
        <v/>
      </c>
      <c r="G24" s="26" t="str">
        <f t="shared" si="5"/>
        <v/>
      </c>
      <c r="H24" s="49" t="str">
        <f t="shared" si="0"/>
        <v/>
      </c>
      <c r="I24" s="50" t="str">
        <f t="shared" si="1"/>
        <v/>
      </c>
      <c r="J24" s="25" t="str">
        <f t="shared" si="6"/>
        <v/>
      </c>
      <c r="L24" s="57">
        <f ca="1">SUMIFS('2014'!25:25,'2014'!3:3,"&lt;"&amp;C24,'2014'!3:3,"&gt;"&amp;0)+SUMIFS('2015'!25:25,'2015'!3:3,"&lt;"&amp;C24,'2015'!3:3,"&gt;"&amp;0)+SUMIFS('2016'!25:25,'2016'!3:3,"&lt;"&amp;C24,'2016'!3:3,"&gt;"&amp;0)</f>
        <v>0</v>
      </c>
      <c r="M24" s="57">
        <f ca="1">SUMIFS('2014'!25:25,'2014'!3:3,"&gt;="&amp;$O$13,'2014'!3:3,"&lt;"&amp;$P$13)+SUMIFS('2015'!25:25,'2015'!3:3,"&gt;="&amp;$O$13,'2015'!3:3,"&lt;"&amp;$P$13)+SUMIFS('2016'!25:25,'2016'!3:3,"&gt;="&amp;$O$13,'2016'!3:3,"&lt;"&amp;$P$13)</f>
        <v>0</v>
      </c>
      <c r="N24" s="57">
        <f ca="1">SUMIFS('2014'!25:25,'2014'!3:3,"&gt;="&amp;$R$13,'2014'!3:3,"&lt;"&amp;$S$13)+SUMIFS('2015'!25:25,'2015'!3:3,"&gt;="&amp;$R$13,'2015'!3:3,"&lt;"&amp;$S$13)+SUMIFS('2016'!25:25,'2016'!3:3,"&gt;="&amp;$R$13,'2016'!3:3,"&lt;"&amp;$S$13)</f>
        <v>0</v>
      </c>
      <c r="O24" s="57">
        <f ca="1">SUMIFS('2014'!25:25,'2014'!3:3,"&gt;="&amp;$U$13,'2014'!3:3,"&lt;"&amp;$V$13)+SUMIFS('2015'!25:25,'2015'!3:3,"&gt;="&amp;$U$13,'2015'!3:3,"&lt;"&amp;$V$13)+SUMIFS('2016'!25:25,'2016'!3:3,"&gt;="&amp;$U$13,'2016'!3:3,"&lt;"&amp;$V$13)</f>
        <v>0</v>
      </c>
      <c r="P24" s="57">
        <f ca="1">SUMIFS('2014'!26:26,'2014'!3:3,"&gt;="&amp;$O$13,'2014'!3:3,"&lt;"&amp;$P$13)+SUMIFS('2015'!26:26,'2015'!3:3,"&gt;="&amp;$O$13,'2015'!3:3,"&lt;"&amp;$P$13)+SUMIFS('2016'!26:26,'2016'!3:3,"&gt;="&amp;$O$13,'2016'!3:3,"&lt;"&amp;$P$13)</f>
        <v>0</v>
      </c>
      <c r="Q24" s="57">
        <f ca="1">SUMIFS('2014'!26:26,'2014'!3:3,"&gt;="&amp;$R$13,'2014'!3:3,"&lt;"&amp;$S$13)+SUMIFS('2015'!26:26,'2015'!3:3,"&gt;="&amp;$R$13,'2015'!3:3,"&lt;"&amp;$S$13)+SUMIFS('2016'!26:26,'2016'!3:3,"&gt;="&amp;$R$13,'2016'!3:3,"&lt;"&amp;$S$13)</f>
        <v>0</v>
      </c>
      <c r="R24" s="57">
        <f ca="1">SUMIFS('2014'!26:26,'2014'!3:3,"&gt;="&amp;$U$13,'2014'!3:3,"&lt;"&amp;$V$13)+SUMIFS('2015'!26:26,'2015'!3:3,"&gt;="&amp;$U$13,'2015'!3:3,"&lt;"&amp;$V$13)+SUMIFS('2016'!26:26,'2016'!3:3,"&gt;="&amp;$U$13,'2016'!3:3,"&lt;"&amp;$V$13)</f>
        <v>0</v>
      </c>
      <c r="S24" s="57">
        <f t="shared" ca="1" si="7"/>
        <v>0</v>
      </c>
      <c r="T24" s="57">
        <f t="shared" ca="1" si="8"/>
        <v>0</v>
      </c>
      <c r="U24" s="57">
        <f t="shared" ca="1" si="9"/>
        <v>0</v>
      </c>
      <c r="V24" s="57">
        <f t="shared" ca="1" si="10"/>
        <v>0</v>
      </c>
      <c r="W24" s="57">
        <f t="shared" ca="1" si="11"/>
        <v>0</v>
      </c>
      <c r="X24" s="57">
        <f t="shared" ca="1" si="12"/>
        <v>0</v>
      </c>
      <c r="Y24" s="57">
        <f t="shared" ca="1" si="13"/>
        <v>0</v>
      </c>
    </row>
    <row r="25" spans="2:25" s="24" customFormat="1" ht="21" customHeight="1">
      <c r="B25" s="66"/>
      <c r="C25" s="10"/>
      <c r="D25" s="67"/>
      <c r="E25" s="61" t="str">
        <f t="shared" ca="1" si="4"/>
        <v/>
      </c>
      <c r="F25" s="34" t="str">
        <f>IF(C25&lt;&gt;"",SUM('2014'!B28+'2015'!B28+'2016'!B28),"")</f>
        <v/>
      </c>
      <c r="G25" s="26" t="str">
        <f t="shared" si="5"/>
        <v/>
      </c>
      <c r="H25" s="49" t="str">
        <f t="shared" si="0"/>
        <v/>
      </c>
      <c r="I25" s="50" t="str">
        <f t="shared" si="1"/>
        <v/>
      </c>
      <c r="J25" s="25" t="str">
        <f t="shared" si="6"/>
        <v/>
      </c>
      <c r="L25" s="57">
        <f ca="1">SUMIFS('2014'!27:27,'2014'!3:3,"&lt;"&amp;C25,'2014'!3:3,"&gt;"&amp;0)+SUMIFS('2015'!27:27,'2015'!3:3,"&lt;"&amp;C25,'2015'!3:3,"&gt;"&amp;0)+SUMIFS('2016'!27:27,'2016'!3:3,"&lt;"&amp;C25,'2016'!3:3,"&gt;"&amp;0)</f>
        <v>0</v>
      </c>
      <c r="M25" s="57">
        <f ca="1">SUMIFS('2014'!27:27,'2014'!3:3,"&gt;="&amp;$O$13,'2014'!3:3,"&lt;"&amp;$P$13)+SUMIFS('2015'!27:27,'2015'!3:3,"&gt;="&amp;$O$13,'2015'!3:3,"&lt;"&amp;$P$13)+SUMIFS('2016'!27:27,'2016'!3:3,"&gt;="&amp;$O$13,'2016'!3:3,"&lt;"&amp;$P$13)</f>
        <v>0</v>
      </c>
      <c r="N25" s="57">
        <f ca="1">SUMIFS('2014'!27:27,'2014'!3:3,"&gt;="&amp;$R$13,'2014'!3:3,"&lt;"&amp;$S$13)+SUMIFS('2015'!27:27,'2015'!3:3,"&gt;="&amp;$R$13,'2015'!3:3,"&lt;"&amp;$S$13)+SUMIFS('2016'!27:27,'2016'!3:3,"&gt;="&amp;$R$13,'2016'!3:3,"&lt;"&amp;$S$13)</f>
        <v>0</v>
      </c>
      <c r="O25" s="57">
        <f ca="1">SUMIFS('2014'!27:27,'2014'!3:3,"&gt;="&amp;$U$13,'2014'!3:3,"&lt;"&amp;$V$13)+SUMIFS('2015'!27:27,'2015'!3:3,"&gt;="&amp;$U$13,'2015'!3:3,"&lt;"&amp;$V$13)+SUMIFS('2016'!27:27,'2016'!3:3,"&gt;="&amp;$U$13,'2016'!3:3,"&lt;"&amp;$V$13)</f>
        <v>0</v>
      </c>
      <c r="P25" s="57">
        <f ca="1">SUMIFS('2014'!28:28,'2014'!3:3,"&gt;="&amp;$O$13,'2014'!3:3,"&lt;"&amp;$P$13)+SUMIFS('2015'!28:28,'2015'!3:3,"&gt;="&amp;$O$13,'2015'!3:3,"&lt;"&amp;$P$13)+SUMIFS('2016'!28:28,'2016'!3:3,"&gt;="&amp;$O$13,'2016'!3:3,"&lt;"&amp;$P$13)</f>
        <v>0</v>
      </c>
      <c r="Q25" s="57">
        <f ca="1">SUMIFS('2014'!28:28,'2014'!3:3,"&gt;="&amp;$R$13,'2014'!3:3,"&lt;"&amp;$S$13)+SUMIFS('2015'!28:28,'2015'!3:3,"&gt;="&amp;$R$13,'2015'!3:3,"&lt;"&amp;$S$13)+SUMIFS('2016'!28:28,'2016'!3:3,"&gt;="&amp;$R$13,'2016'!3:3,"&lt;"&amp;$S$13)</f>
        <v>0</v>
      </c>
      <c r="R25" s="57">
        <f ca="1">SUMIFS('2014'!28:28,'2014'!3:3,"&gt;="&amp;$U$13,'2014'!3:3,"&lt;"&amp;$V$13)+SUMIFS('2015'!28:28,'2015'!3:3,"&gt;="&amp;$U$13,'2015'!3:3,"&lt;"&amp;$V$13)+SUMIFS('2016'!28:28,'2016'!3:3,"&gt;="&amp;$U$13,'2016'!3:3,"&lt;"&amp;$V$13)</f>
        <v>0</v>
      </c>
      <c r="S25" s="57">
        <f t="shared" ca="1" si="7"/>
        <v>0</v>
      </c>
      <c r="T25" s="57">
        <f t="shared" ca="1" si="8"/>
        <v>0</v>
      </c>
      <c r="U25" s="57">
        <f t="shared" ca="1" si="9"/>
        <v>0</v>
      </c>
      <c r="V25" s="57">
        <f t="shared" ca="1" si="10"/>
        <v>0</v>
      </c>
      <c r="W25" s="57">
        <f t="shared" ca="1" si="11"/>
        <v>0</v>
      </c>
      <c r="X25" s="57">
        <f t="shared" ca="1" si="12"/>
        <v>0</v>
      </c>
      <c r="Y25" s="57">
        <f t="shared" ca="1" si="13"/>
        <v>0</v>
      </c>
    </row>
    <row r="26" spans="2:25" s="24" customFormat="1" ht="21" customHeight="1">
      <c r="B26" s="66"/>
      <c r="C26" s="10"/>
      <c r="D26" s="67"/>
      <c r="E26" s="61" t="str">
        <f t="shared" ca="1" si="4"/>
        <v/>
      </c>
      <c r="F26" s="34" t="str">
        <f>IF(C26&lt;&gt;"",SUM('2014'!B30+'2015'!B30+'2016'!B30),"")</f>
        <v/>
      </c>
      <c r="G26" s="26" t="str">
        <f t="shared" si="5"/>
        <v/>
      </c>
      <c r="H26" s="49" t="str">
        <f t="shared" si="0"/>
        <v/>
      </c>
      <c r="I26" s="50" t="str">
        <f t="shared" si="1"/>
        <v/>
      </c>
      <c r="J26" s="25" t="str">
        <f t="shared" si="6"/>
        <v/>
      </c>
      <c r="L26" s="57">
        <f ca="1">SUMIFS('2014'!29:29,'2014'!3:3,"&lt;"&amp;C26,'2014'!3:3,"&gt;"&amp;0)+SUMIFS('2015'!29:29,'2015'!3:3,"&lt;"&amp;C26,'2015'!3:3,"&gt;"&amp;0)+SUMIFS('2016'!29:29,'2016'!3:3,"&lt;"&amp;C26,'2016'!3:3,"&gt;"&amp;0)</f>
        <v>0</v>
      </c>
      <c r="M26" s="57">
        <f ca="1">SUMIFS('2014'!29:29,'2014'!3:3,"&gt;="&amp;$O$13,'2014'!3:3,"&lt;"&amp;$P$13)+SUMIFS('2015'!29:29,'2015'!3:3,"&gt;="&amp;$O$13,'2015'!3:3,"&lt;"&amp;$P$13)+SUMIFS('2016'!29:29,'2016'!3:3,"&gt;="&amp;$O$13,'2016'!3:3,"&lt;"&amp;$P$13)</f>
        <v>0</v>
      </c>
      <c r="N26" s="57">
        <f ca="1">SUMIFS('2014'!29:29,'2014'!3:3,"&gt;="&amp;$R$13,'2014'!3:3,"&lt;"&amp;$S$13)+SUMIFS('2015'!29:29,'2015'!3:3,"&gt;="&amp;$R$13,'2015'!3:3,"&lt;"&amp;$S$13)+SUMIFS('2016'!29:29,'2016'!3:3,"&gt;="&amp;$R$13,'2016'!3:3,"&lt;"&amp;$S$13)</f>
        <v>0</v>
      </c>
      <c r="O26" s="57">
        <f ca="1">SUMIFS('2014'!29:29,'2014'!3:3,"&gt;="&amp;$U$13,'2014'!3:3,"&lt;"&amp;$V$13)+SUMIFS('2015'!29:29,'2015'!3:3,"&gt;="&amp;$U$13,'2015'!3:3,"&lt;"&amp;$V$13)+SUMIFS('2016'!29:29,'2016'!3:3,"&gt;="&amp;$U$13,'2016'!3:3,"&lt;"&amp;$V$13)</f>
        <v>0</v>
      </c>
      <c r="P26" s="57">
        <f ca="1">SUMIFS('2014'!30:30,'2014'!3:3,"&gt;="&amp;$O$13,'2014'!3:3,"&lt;"&amp;$P$13)+SUMIFS('2015'!30:30,'2015'!3:3,"&gt;="&amp;$O$13,'2015'!3:3,"&lt;"&amp;$P$13)+SUMIFS('2016'!30:30,'2016'!3:3,"&gt;="&amp;$O$13,'2016'!3:3,"&lt;"&amp;$P$13)</f>
        <v>0</v>
      </c>
      <c r="Q26" s="57">
        <f ca="1">SUMIFS('2014'!30:30,'2014'!3:3,"&gt;="&amp;$R$13,'2014'!3:3,"&lt;"&amp;$S$13)+SUMIFS('2015'!30:30,'2015'!3:3,"&gt;="&amp;$R$13,'2015'!3:3,"&lt;"&amp;$S$13)+SUMIFS('2016'!30:30,'2016'!3:3,"&gt;="&amp;$R$13,'2016'!3:3,"&lt;"&amp;$S$13)</f>
        <v>0</v>
      </c>
      <c r="R26" s="57">
        <f ca="1">SUMIFS('2014'!30:30,'2014'!3:3,"&gt;="&amp;$U$13,'2014'!3:3,"&lt;"&amp;$V$13)+SUMIFS('2015'!30:30,'2015'!3:3,"&gt;="&amp;$U$13,'2015'!3:3,"&lt;"&amp;$V$13)+SUMIFS('2016'!30:30,'2016'!3:3,"&gt;="&amp;$U$13,'2016'!3:3,"&lt;"&amp;$V$13)</f>
        <v>0</v>
      </c>
      <c r="S26" s="57">
        <f t="shared" ca="1" si="7"/>
        <v>0</v>
      </c>
      <c r="T26" s="57">
        <f t="shared" ca="1" si="8"/>
        <v>0</v>
      </c>
      <c r="U26" s="57">
        <f t="shared" ca="1" si="9"/>
        <v>0</v>
      </c>
      <c r="V26" s="57">
        <f t="shared" ca="1" si="10"/>
        <v>0</v>
      </c>
      <c r="W26" s="57">
        <f t="shared" ca="1" si="11"/>
        <v>0</v>
      </c>
      <c r="X26" s="57">
        <f t="shared" ca="1" si="12"/>
        <v>0</v>
      </c>
      <c r="Y26" s="57">
        <f t="shared" ca="1" si="13"/>
        <v>0</v>
      </c>
    </row>
    <row r="27" spans="2:25" s="24" customFormat="1" ht="21" customHeight="1">
      <c r="B27" s="66"/>
      <c r="C27" s="10"/>
      <c r="D27" s="67"/>
      <c r="E27" s="61" t="str">
        <f t="shared" ca="1" si="4"/>
        <v/>
      </c>
      <c r="F27" s="34" t="str">
        <f>IF(C27&lt;&gt;"",SUM('2014'!B32+'2015'!B32+'2016'!B32),"")</f>
        <v/>
      </c>
      <c r="G27" s="26" t="str">
        <f t="shared" si="5"/>
        <v/>
      </c>
      <c r="H27" s="49" t="str">
        <f t="shared" si="0"/>
        <v/>
      </c>
      <c r="I27" s="50" t="str">
        <f t="shared" si="1"/>
        <v/>
      </c>
      <c r="J27" s="25" t="str">
        <f t="shared" si="6"/>
        <v/>
      </c>
      <c r="L27" s="57">
        <f ca="1">SUMIFS('2014'!31:31,'2014'!3:3,"&lt;"&amp;C27,'2014'!3:3,"&gt;"&amp;0)+SUMIFS('2015'!31:31,'2015'!3:3,"&lt;"&amp;C27,'2015'!3:3,"&gt;"&amp;0)+SUMIFS('2016'!31:31,'2016'!3:3,"&lt;"&amp;C27,'2016'!3:3,"&gt;"&amp;0)</f>
        <v>0</v>
      </c>
      <c r="M27" s="57">
        <f ca="1">SUMIFS('2014'!31:31,'2014'!3:3,"&gt;="&amp;$O$13,'2014'!3:3,"&lt;"&amp;$P$13)+SUMIFS('2015'!31:31,'2015'!3:3,"&gt;="&amp;$O$13,'2015'!3:3,"&lt;"&amp;$P$13)+SUMIFS('2016'!31:31,'2016'!3:3,"&gt;="&amp;$O$13,'2016'!3:3,"&lt;"&amp;$P$13)</f>
        <v>0</v>
      </c>
      <c r="N27" s="57">
        <f ca="1">SUMIFS('2014'!31:31,'2014'!3:3,"&gt;="&amp;$R$13,'2014'!3:3,"&lt;"&amp;$S$13)+SUMIFS('2015'!31:31,'2015'!3:3,"&gt;="&amp;$R$13,'2015'!3:3,"&lt;"&amp;$S$13)+SUMIFS('2016'!31:31,'2016'!3:3,"&gt;="&amp;$R$13,'2016'!3:3,"&lt;"&amp;$S$13)</f>
        <v>0</v>
      </c>
      <c r="O27" s="57">
        <f ca="1">SUMIFS('2014'!31:31,'2014'!3:3,"&gt;="&amp;$U$13,'2014'!3:3,"&lt;"&amp;$V$13)+SUMIFS('2015'!31:31,'2015'!3:3,"&gt;="&amp;$U$13,'2015'!3:3,"&lt;"&amp;$V$13)+SUMIFS('2016'!31:31,'2016'!3:3,"&gt;="&amp;$U$13,'2016'!3:3,"&lt;"&amp;$V$13)</f>
        <v>0</v>
      </c>
      <c r="P27" s="57">
        <f ca="1">SUMIFS('2014'!32:32,'2014'!3:3,"&gt;="&amp;$O$13,'2014'!3:3,"&lt;"&amp;$P$13)+SUMIFS('2015'!32:32,'2015'!3:3,"&gt;="&amp;$O$13,'2015'!3:3,"&lt;"&amp;$P$13)+SUMIFS('2016'!32:32,'2016'!3:3,"&gt;="&amp;$O$13,'2016'!3:3,"&lt;"&amp;$P$13)</f>
        <v>0</v>
      </c>
      <c r="Q27" s="57">
        <f ca="1">SUMIFS('2014'!32:32,'2014'!3:3,"&gt;="&amp;$R$13,'2014'!3:3,"&lt;"&amp;$S$13)+SUMIFS('2015'!32:32,'2015'!3:3,"&gt;="&amp;$R$13,'2015'!3:3,"&lt;"&amp;$S$13)+SUMIFS('2016'!32:32,'2016'!3:3,"&gt;="&amp;$R$13,'2016'!3:3,"&lt;"&amp;$S$13)</f>
        <v>0</v>
      </c>
      <c r="R27" s="57">
        <f ca="1">SUMIFS('2014'!32:32,'2014'!3:3,"&gt;="&amp;$U$13,'2014'!3:3,"&lt;"&amp;$V$13)+SUMIFS('2015'!32:32,'2015'!3:3,"&gt;="&amp;$U$13,'2015'!3:3,"&lt;"&amp;$V$13)+SUMIFS('2016'!32:32,'2016'!3:3,"&gt;="&amp;$U$13,'2016'!3:3,"&lt;"&amp;$V$13)</f>
        <v>0</v>
      </c>
      <c r="S27" s="57">
        <f t="shared" ca="1" si="7"/>
        <v>0</v>
      </c>
      <c r="T27" s="57">
        <f t="shared" ca="1" si="8"/>
        <v>0</v>
      </c>
      <c r="U27" s="57">
        <f t="shared" ca="1" si="9"/>
        <v>0</v>
      </c>
      <c r="V27" s="57">
        <f t="shared" ca="1" si="10"/>
        <v>0</v>
      </c>
      <c r="W27" s="57">
        <f t="shared" ca="1" si="11"/>
        <v>0</v>
      </c>
      <c r="X27" s="57">
        <f t="shared" ca="1" si="12"/>
        <v>0</v>
      </c>
      <c r="Y27" s="57">
        <f t="shared" ca="1" si="13"/>
        <v>0</v>
      </c>
    </row>
    <row r="28" spans="2:25" s="24" customFormat="1" ht="21" customHeight="1">
      <c r="B28" s="66"/>
      <c r="C28" s="10"/>
      <c r="D28" s="67"/>
      <c r="E28" s="61" t="str">
        <f t="shared" ca="1" si="4"/>
        <v/>
      </c>
      <c r="F28" s="34" t="str">
        <f>IF(C28&lt;&gt;"",SUM('2014'!B34+'2015'!B34+'2016'!B34),"")</f>
        <v/>
      </c>
      <c r="G28" s="26" t="str">
        <f t="shared" si="5"/>
        <v/>
      </c>
      <c r="H28" s="49" t="str">
        <f t="shared" si="0"/>
        <v/>
      </c>
      <c r="I28" s="50" t="str">
        <f t="shared" si="1"/>
        <v/>
      </c>
      <c r="J28" s="25" t="str">
        <f t="shared" si="6"/>
        <v/>
      </c>
      <c r="L28" s="57">
        <f ca="1">SUMIFS('2014'!33:33,'2014'!3:3,"&lt;"&amp;C28,'2014'!3:3,"&gt;"&amp;0)+SUMIFS('2015'!33:33,'2015'!3:3,"&lt;"&amp;C28,'2015'!3:3,"&gt;"&amp;0)+SUMIFS('2016'!33:33,'2016'!3:3,"&lt;"&amp;C28,'2016'!3:3,"&gt;"&amp;0)</f>
        <v>0</v>
      </c>
      <c r="M28" s="57">
        <f ca="1">SUMIFS('2014'!33:33,'2014'!3:3,"&gt;="&amp;$O$13,'2014'!3:3,"&lt;"&amp;$P$13)+SUMIFS('2015'!33:33,'2015'!3:3,"&gt;="&amp;$O$13,'2015'!3:3,"&lt;"&amp;$P$13)+SUMIFS('2016'!33:33,'2016'!3:3,"&gt;="&amp;$O$13,'2016'!3:3,"&lt;"&amp;$P$13)</f>
        <v>0</v>
      </c>
      <c r="N28" s="57">
        <f ca="1">SUMIFS('2014'!33:33,'2014'!3:3,"&gt;="&amp;$R$13,'2014'!3:3,"&lt;"&amp;$S$13)+SUMIFS('2015'!33:33,'2015'!3:3,"&gt;="&amp;$R$13,'2015'!3:3,"&lt;"&amp;$S$13)+SUMIFS('2016'!33:33,'2016'!3:3,"&gt;="&amp;$R$13,'2016'!3:3,"&lt;"&amp;$S$13)</f>
        <v>0</v>
      </c>
      <c r="O28" s="57">
        <f ca="1">SUMIFS('2014'!33:33,'2014'!3:3,"&gt;="&amp;$U$13,'2014'!3:3,"&lt;"&amp;$V$13)+SUMIFS('2015'!33:33,'2015'!3:3,"&gt;="&amp;$U$13,'2015'!3:3,"&lt;"&amp;$V$13)+SUMIFS('2016'!33:33,'2016'!3:3,"&gt;="&amp;$U$13,'2016'!3:3,"&lt;"&amp;$V$13)</f>
        <v>0</v>
      </c>
      <c r="P28" s="57">
        <f ca="1">SUMIFS('2014'!34:34,'2014'!3:3,"&gt;="&amp;$O$13,'2014'!3:3,"&lt;"&amp;$P$13)+SUMIFS('2015'!34:34,'2015'!3:3,"&gt;="&amp;$O$13,'2015'!3:3,"&lt;"&amp;$P$13)+SUMIFS('2016'!34:34,'2016'!3:3,"&gt;="&amp;$O$13,'2016'!3:3,"&lt;"&amp;$P$13)</f>
        <v>0</v>
      </c>
      <c r="Q28" s="57">
        <f ca="1">SUMIFS('2014'!34:34,'2014'!3:3,"&gt;="&amp;$R$13,'2014'!3:3,"&lt;"&amp;$S$13)+SUMIFS('2015'!34:34,'2015'!3:3,"&gt;="&amp;$R$13,'2015'!3:3,"&lt;"&amp;$S$13)+SUMIFS('2016'!34:34,'2016'!3:3,"&gt;="&amp;$R$13,'2016'!3:3,"&lt;"&amp;$S$13)</f>
        <v>0</v>
      </c>
      <c r="R28" s="57">
        <f ca="1">SUMIFS('2014'!34:34,'2014'!3:3,"&gt;="&amp;$U$13,'2014'!3:3,"&lt;"&amp;$V$13)+SUMIFS('2015'!34:34,'2015'!3:3,"&gt;="&amp;$U$13,'2015'!3:3,"&lt;"&amp;$V$13)+SUMIFS('2016'!34:34,'2016'!3:3,"&gt;="&amp;$U$13,'2016'!3:3,"&lt;"&amp;$V$13)</f>
        <v>0</v>
      </c>
      <c r="S28" s="57">
        <f t="shared" ca="1" si="7"/>
        <v>0</v>
      </c>
      <c r="T28" s="57">
        <f t="shared" ca="1" si="8"/>
        <v>0</v>
      </c>
      <c r="U28" s="57">
        <f t="shared" ca="1" si="9"/>
        <v>0</v>
      </c>
      <c r="V28" s="57">
        <f t="shared" ca="1" si="10"/>
        <v>0</v>
      </c>
      <c r="W28" s="57">
        <f t="shared" ca="1" si="11"/>
        <v>0</v>
      </c>
      <c r="X28" s="57">
        <f t="shared" ca="1" si="12"/>
        <v>0</v>
      </c>
      <c r="Y28" s="57">
        <f t="shared" ca="1" si="13"/>
        <v>0</v>
      </c>
    </row>
    <row r="29" spans="2:25" s="24" customFormat="1" ht="21" customHeight="1">
      <c r="B29" s="66"/>
      <c r="C29" s="10"/>
      <c r="D29" s="67"/>
      <c r="E29" s="61" t="str">
        <f t="shared" ca="1" si="4"/>
        <v/>
      </c>
      <c r="F29" s="34" t="str">
        <f>IF(C29&lt;&gt;"",SUM('2014'!B36+'2015'!B36+'2016'!B36),"")</f>
        <v/>
      </c>
      <c r="G29" s="26" t="str">
        <f t="shared" si="5"/>
        <v/>
      </c>
      <c r="H29" s="49" t="str">
        <f t="shared" si="0"/>
        <v/>
      </c>
      <c r="I29" s="50" t="str">
        <f t="shared" si="1"/>
        <v/>
      </c>
      <c r="J29" s="25" t="str">
        <f t="shared" si="6"/>
        <v/>
      </c>
      <c r="L29" s="57">
        <f ca="1">SUMIFS('2014'!35:35,'2014'!3:3,"&lt;"&amp;C29,'2014'!3:3,"&gt;"&amp;0)+SUMIFS('2015'!35:35,'2015'!3:3,"&lt;"&amp;C29,'2015'!3:3,"&gt;"&amp;0)+SUMIFS('2016'!35:35,'2016'!3:3,"&lt;"&amp;C29,'2016'!3:3,"&gt;"&amp;0)</f>
        <v>0</v>
      </c>
      <c r="M29" s="57">
        <f ca="1">SUMIFS('2014'!35:35,'2014'!3:3,"&gt;="&amp;$O$13,'2014'!3:3,"&lt;"&amp;$P$13)+SUMIFS('2015'!35:35,'2015'!3:3,"&gt;="&amp;$O$13,'2015'!3:3,"&lt;"&amp;$P$13)+SUMIFS('2016'!35:35,'2016'!3:3,"&gt;="&amp;$O$13,'2016'!3:3,"&lt;"&amp;$P$13)</f>
        <v>0</v>
      </c>
      <c r="N29" s="57">
        <f ca="1">SUMIFS('2014'!35:35,'2014'!3:3,"&gt;="&amp;$R$13,'2014'!3:3,"&lt;"&amp;$S$13)+SUMIFS('2015'!35:35,'2015'!3:3,"&gt;="&amp;$R$13,'2015'!3:3,"&lt;"&amp;$S$13)+SUMIFS('2016'!35:35,'2016'!3:3,"&gt;="&amp;$R$13,'2016'!3:3,"&lt;"&amp;$S$13)</f>
        <v>0</v>
      </c>
      <c r="O29" s="57">
        <f ca="1">SUMIFS('2014'!35:35,'2014'!3:3,"&gt;="&amp;$U$13,'2014'!3:3,"&lt;"&amp;$V$13)+SUMIFS('2015'!35:35,'2015'!3:3,"&gt;="&amp;$U$13,'2015'!3:3,"&lt;"&amp;$V$13)+SUMIFS('2016'!35:35,'2016'!3:3,"&gt;="&amp;$U$13,'2016'!3:3,"&lt;"&amp;$V$13)</f>
        <v>0</v>
      </c>
      <c r="P29" s="57">
        <f ca="1">SUMIFS('2014'!36:36,'2014'!3:3,"&gt;="&amp;$O$13,'2014'!3:3,"&lt;"&amp;$P$13)+SUMIFS('2015'!36:36,'2015'!3:3,"&gt;="&amp;$O$13,'2015'!3:3,"&lt;"&amp;$P$13)+SUMIFS('2016'!36:36,'2016'!3:3,"&gt;="&amp;$O$13,'2016'!3:3,"&lt;"&amp;$P$13)</f>
        <v>0</v>
      </c>
      <c r="Q29" s="57">
        <f ca="1">SUMIFS('2014'!36:36,'2014'!3:3,"&gt;="&amp;$R$13,'2014'!3:3,"&lt;"&amp;$S$13)+SUMIFS('2015'!36:36,'2015'!3:3,"&gt;="&amp;$R$13,'2015'!3:3,"&lt;"&amp;$S$13)+SUMIFS('2016'!36:36,'2016'!3:3,"&gt;="&amp;$R$13,'2016'!3:3,"&lt;"&amp;$S$13)</f>
        <v>0</v>
      </c>
      <c r="R29" s="57">
        <f ca="1">SUMIFS('2014'!36:36,'2014'!3:3,"&gt;="&amp;$U$13,'2014'!3:3,"&lt;"&amp;$V$13)+SUMIFS('2015'!36:36,'2015'!3:3,"&gt;="&amp;$U$13,'2015'!3:3,"&lt;"&amp;$V$13)+SUMIFS('2016'!36:36,'2016'!3:3,"&gt;="&amp;$U$13,'2016'!3:3,"&lt;"&amp;$V$13)</f>
        <v>0</v>
      </c>
      <c r="S29" s="57">
        <f t="shared" ca="1" si="7"/>
        <v>0</v>
      </c>
      <c r="T29" s="57">
        <f t="shared" ca="1" si="8"/>
        <v>0</v>
      </c>
      <c r="U29" s="57">
        <f t="shared" ca="1" si="9"/>
        <v>0</v>
      </c>
      <c r="V29" s="57">
        <f t="shared" ca="1" si="10"/>
        <v>0</v>
      </c>
      <c r="W29" s="57">
        <f t="shared" ca="1" si="11"/>
        <v>0</v>
      </c>
      <c r="X29" s="57">
        <f t="shared" ca="1" si="12"/>
        <v>0</v>
      </c>
      <c r="Y29" s="57">
        <f t="shared" ca="1" si="13"/>
        <v>0</v>
      </c>
    </row>
    <row r="30" spans="2:25" s="24" customFormat="1" ht="21" customHeight="1">
      <c r="B30" s="66"/>
      <c r="C30" s="10"/>
      <c r="D30" s="67"/>
      <c r="E30" s="61" t="str">
        <f t="shared" ca="1" si="4"/>
        <v/>
      </c>
      <c r="F30" s="34" t="str">
        <f>IF(C30&lt;&gt;"",SUM('2014'!B38+'2015'!B38+'2016'!B38),"")</f>
        <v/>
      </c>
      <c r="G30" s="26" t="str">
        <f t="shared" si="5"/>
        <v/>
      </c>
      <c r="H30" s="49" t="str">
        <f t="shared" si="0"/>
        <v/>
      </c>
      <c r="I30" s="50" t="str">
        <f t="shared" si="1"/>
        <v/>
      </c>
      <c r="J30" s="25" t="str">
        <f t="shared" si="6"/>
        <v/>
      </c>
      <c r="L30" s="57">
        <f ca="1">SUMIFS('2014'!37:37,'2014'!3:3,"&lt;"&amp;C30,'2014'!3:3,"&gt;"&amp;0)+SUMIFS('2015'!37:37,'2015'!3:3,"&lt;"&amp;C30,'2015'!3:3,"&gt;"&amp;0)+SUMIFS('2016'!37:37,'2016'!3:3,"&lt;"&amp;C30,'2016'!3:3,"&gt;"&amp;0)</f>
        <v>0</v>
      </c>
      <c r="M30" s="57">
        <f ca="1">SUMIFS('2014'!37:37,'2014'!3:3,"&gt;="&amp;$O$13,'2014'!3:3,"&lt;"&amp;$P$13)+SUMIFS('2015'!37:37,'2015'!3:3,"&gt;="&amp;$O$13,'2015'!3:3,"&lt;"&amp;$P$13)+SUMIFS('2016'!37:37,'2016'!3:3,"&gt;="&amp;$O$13,'2016'!3:3,"&lt;"&amp;$P$13)</f>
        <v>0</v>
      </c>
      <c r="N30" s="57">
        <f ca="1">SUMIFS('2014'!37:37,'2014'!3:3,"&gt;="&amp;$R$13,'2014'!3:3,"&lt;"&amp;$S$13)+SUMIFS('2015'!37:37,'2015'!3:3,"&gt;="&amp;$R$13,'2015'!3:3,"&lt;"&amp;$S$13)+SUMIFS('2016'!37:37,'2016'!3:3,"&gt;="&amp;$R$13,'2016'!3:3,"&lt;"&amp;$S$13)</f>
        <v>0</v>
      </c>
      <c r="O30" s="57">
        <f ca="1">SUMIFS('2014'!37:37,'2014'!3:3,"&gt;="&amp;$U$13,'2014'!3:3,"&lt;"&amp;$V$13)+SUMIFS('2015'!37:37,'2015'!3:3,"&gt;="&amp;$U$13,'2015'!3:3,"&lt;"&amp;$V$13)+SUMIFS('2016'!37:37,'2016'!3:3,"&gt;="&amp;$U$13,'2016'!3:3,"&lt;"&amp;$V$13)</f>
        <v>0</v>
      </c>
      <c r="P30" s="57">
        <f ca="1">SUMIFS('2014'!38:38,'2014'!3:3,"&gt;="&amp;$O$13,'2014'!3:3,"&lt;"&amp;$P$13)+SUMIFS('2015'!38:38,'2015'!3:3,"&gt;="&amp;$O$13,'2015'!3:3,"&lt;"&amp;$P$13)+SUMIFS('2016'!38:38,'2016'!3:3,"&gt;="&amp;$O$13,'2016'!3:3,"&lt;"&amp;$P$13)</f>
        <v>0</v>
      </c>
      <c r="Q30" s="57">
        <f ca="1">SUMIFS('2014'!38:38,'2014'!3:3,"&gt;="&amp;$R$13,'2014'!3:3,"&lt;"&amp;$S$13)+SUMIFS('2015'!38:38,'2015'!3:3,"&gt;="&amp;$R$13,'2015'!3:3,"&lt;"&amp;$S$13)+SUMIFS('2016'!38:38,'2016'!3:3,"&gt;="&amp;$R$13,'2016'!3:3,"&lt;"&amp;$S$13)</f>
        <v>0</v>
      </c>
      <c r="R30" s="57">
        <f ca="1">SUMIFS('2014'!38:38,'2014'!3:3,"&gt;="&amp;$U$13,'2014'!3:3,"&lt;"&amp;$V$13)+SUMIFS('2015'!38:38,'2015'!3:3,"&gt;="&amp;$U$13,'2015'!3:3,"&lt;"&amp;$V$13)+SUMIFS('2016'!38:38,'2016'!3:3,"&gt;="&amp;$U$13,'2016'!3:3,"&lt;"&amp;$V$13)</f>
        <v>0</v>
      </c>
      <c r="S30" s="57">
        <f t="shared" ca="1" si="7"/>
        <v>0</v>
      </c>
      <c r="T30" s="57">
        <f t="shared" ca="1" si="8"/>
        <v>0</v>
      </c>
      <c r="U30" s="57">
        <f t="shared" ca="1" si="9"/>
        <v>0</v>
      </c>
      <c r="V30" s="57">
        <f t="shared" ca="1" si="10"/>
        <v>0</v>
      </c>
      <c r="W30" s="57">
        <f t="shared" ca="1" si="11"/>
        <v>0</v>
      </c>
      <c r="X30" s="57">
        <f t="shared" ca="1" si="12"/>
        <v>0</v>
      </c>
      <c r="Y30" s="57">
        <f t="shared" ca="1" si="13"/>
        <v>0</v>
      </c>
    </row>
    <row r="31" spans="2:25" s="24" customFormat="1" ht="21" customHeight="1">
      <c r="B31" s="66"/>
      <c r="C31" s="10"/>
      <c r="D31" s="67"/>
      <c r="E31" s="61" t="str">
        <f t="shared" ca="1" si="4"/>
        <v/>
      </c>
      <c r="F31" s="34" t="str">
        <f>IF(C31&lt;&gt;"",SUM('2014'!B40+'2015'!B40+'2016'!B40),"")</f>
        <v/>
      </c>
      <c r="G31" s="26" t="str">
        <f t="shared" si="5"/>
        <v/>
      </c>
      <c r="H31" s="49" t="str">
        <f t="shared" si="0"/>
        <v/>
      </c>
      <c r="I31" s="50" t="str">
        <f t="shared" si="1"/>
        <v/>
      </c>
      <c r="J31" s="25" t="str">
        <f t="shared" si="6"/>
        <v/>
      </c>
      <c r="L31" s="57">
        <f ca="1">SUMIFS('2014'!39:39,'2014'!3:3,"&lt;"&amp;C31,'2014'!3:3,"&gt;"&amp;0)+SUMIFS('2015'!39:39,'2015'!3:3,"&lt;"&amp;C31,'2015'!3:3,"&gt;"&amp;0)+SUMIFS('2016'!39:39,'2016'!3:3,"&lt;"&amp;C31,'2016'!3:3,"&gt;"&amp;0)</f>
        <v>0</v>
      </c>
      <c r="M31" s="57">
        <f ca="1">SUMIFS('2014'!39:39,'2014'!3:3,"&gt;="&amp;$O$13,'2014'!3:3,"&lt;"&amp;$P$13)+SUMIFS('2015'!39:39,'2015'!3:3,"&gt;="&amp;$O$13,'2015'!3:3,"&lt;"&amp;$P$13)+SUMIFS('2016'!39:39,'2016'!3:3,"&gt;="&amp;$O$13,'2016'!3:3,"&lt;"&amp;$P$13)</f>
        <v>0</v>
      </c>
      <c r="N31" s="57">
        <f ca="1">SUMIFS('2014'!39:39,'2014'!3:3,"&gt;="&amp;$R$13,'2014'!3:3,"&lt;"&amp;$S$13)+SUMIFS('2015'!39:39,'2015'!3:3,"&gt;="&amp;$R$13,'2015'!3:3,"&lt;"&amp;$S$13)+SUMIFS('2016'!39:39,'2016'!3:3,"&gt;="&amp;$R$13,'2016'!3:3,"&lt;"&amp;$S$13)</f>
        <v>0</v>
      </c>
      <c r="O31" s="57">
        <f ca="1">SUMIFS('2014'!39:39,'2014'!3:3,"&gt;="&amp;$U$13,'2014'!3:3,"&lt;"&amp;$V$13)+SUMIFS('2015'!39:39,'2015'!3:3,"&gt;="&amp;$U$13,'2015'!3:3,"&lt;"&amp;$V$13)+SUMIFS('2016'!39:39,'2016'!3:3,"&gt;="&amp;$U$13,'2016'!3:3,"&lt;"&amp;$V$13)</f>
        <v>0</v>
      </c>
      <c r="P31" s="57">
        <f ca="1">SUMIFS('2014'!40:40,'2014'!3:3,"&gt;="&amp;$O$13,'2014'!3:3,"&lt;"&amp;$P$13)+SUMIFS('2015'!40:40,'2015'!3:3,"&gt;="&amp;$O$13,'2015'!3:3,"&lt;"&amp;$P$13)+SUMIFS('2016'!40:40,'2016'!3:3,"&gt;="&amp;$O$13,'2016'!3:3,"&lt;"&amp;$P$13)</f>
        <v>0</v>
      </c>
      <c r="Q31" s="57">
        <f ca="1">SUMIFS('2014'!40:40,'2014'!3:3,"&gt;="&amp;$R$13,'2014'!3:3,"&lt;"&amp;$S$13)+SUMIFS('2015'!40:40,'2015'!3:3,"&gt;="&amp;$R$13,'2015'!3:3,"&lt;"&amp;$S$13)+SUMIFS('2016'!40:40,'2016'!3:3,"&gt;="&amp;$R$13,'2016'!3:3,"&lt;"&amp;$S$13)</f>
        <v>0</v>
      </c>
      <c r="R31" s="57">
        <f ca="1">SUMIFS('2014'!40:40,'2014'!3:3,"&gt;="&amp;$U$13,'2014'!3:3,"&lt;"&amp;$V$13)+SUMIFS('2015'!40:40,'2015'!3:3,"&gt;="&amp;$U$13,'2015'!3:3,"&lt;"&amp;$V$13)+SUMIFS('2016'!40:40,'2016'!3:3,"&gt;="&amp;$U$13,'2016'!3:3,"&lt;"&amp;$V$13)</f>
        <v>0</v>
      </c>
      <c r="S31" s="57">
        <f t="shared" ca="1" si="7"/>
        <v>0</v>
      </c>
      <c r="T31" s="57">
        <f t="shared" ca="1" si="8"/>
        <v>0</v>
      </c>
      <c r="U31" s="57">
        <f t="shared" ca="1" si="9"/>
        <v>0</v>
      </c>
      <c r="V31" s="57">
        <f t="shared" ca="1" si="10"/>
        <v>0</v>
      </c>
      <c r="W31" s="57">
        <f t="shared" ca="1" si="11"/>
        <v>0</v>
      </c>
      <c r="X31" s="57">
        <f t="shared" ca="1" si="12"/>
        <v>0</v>
      </c>
      <c r="Y31" s="57">
        <f t="shared" ca="1" si="13"/>
        <v>0</v>
      </c>
    </row>
    <row r="32" spans="2:25" s="24" customFormat="1" ht="21" customHeight="1">
      <c r="B32" s="66"/>
      <c r="C32" s="10"/>
      <c r="D32" s="67"/>
      <c r="E32" s="61" t="str">
        <f t="shared" ca="1" si="4"/>
        <v/>
      </c>
      <c r="F32" s="34" t="str">
        <f>IF(C32&lt;&gt;"",SUM('2014'!B42+'2015'!B42+'2016'!B42),"")</f>
        <v/>
      </c>
      <c r="G32" s="26" t="str">
        <f t="shared" si="5"/>
        <v/>
      </c>
      <c r="H32" s="49" t="str">
        <f t="shared" si="0"/>
        <v/>
      </c>
      <c r="I32" s="50" t="str">
        <f t="shared" si="1"/>
        <v/>
      </c>
      <c r="J32" s="25" t="str">
        <f t="shared" si="6"/>
        <v/>
      </c>
      <c r="L32" s="57">
        <f ca="1">SUMIFS('2014'!41:41,'2014'!3:3,"&lt;"&amp;C32,'2014'!3:3,"&gt;"&amp;0)+SUMIFS('2015'!41:41,'2015'!3:3,"&lt;"&amp;C32,'2015'!3:3,"&gt;"&amp;0)+SUMIFS('2016'!41:41,'2016'!3:3,"&lt;"&amp;C32,'2016'!3:3,"&gt;"&amp;0)</f>
        <v>0</v>
      </c>
      <c r="M32" s="57">
        <f ca="1">SUMIFS('2014'!41:41,'2014'!3:3,"&gt;="&amp;$O$13,'2014'!3:3,"&lt;"&amp;$P$13)+SUMIFS('2015'!41:41,'2015'!3:3,"&gt;="&amp;$O$13,'2015'!3:3,"&lt;"&amp;$P$13)+SUMIFS('2016'!41:41,'2016'!3:3,"&gt;="&amp;$O$13,'2016'!3:3,"&lt;"&amp;$P$13)</f>
        <v>0</v>
      </c>
      <c r="N32" s="57">
        <f ca="1">SUMIFS('2014'!41:41,'2014'!3:3,"&gt;="&amp;$R$13,'2014'!3:3,"&lt;"&amp;$S$13)+SUMIFS('2015'!41:41,'2015'!3:3,"&gt;="&amp;$R$13,'2015'!3:3,"&lt;"&amp;$S$13)+SUMIFS('2016'!41:41,'2016'!3:3,"&gt;="&amp;$R$13,'2016'!3:3,"&lt;"&amp;$S$13)</f>
        <v>0</v>
      </c>
      <c r="O32" s="57">
        <f ca="1">SUMIFS('2014'!41:41,'2014'!3:3,"&gt;="&amp;$U$13,'2014'!3:3,"&lt;"&amp;$V$13)+SUMIFS('2015'!41:41,'2015'!3:3,"&gt;="&amp;$U$13,'2015'!3:3,"&lt;"&amp;$V$13)+SUMIFS('2016'!41:41,'2016'!3:3,"&gt;="&amp;$U$13,'2016'!3:3,"&lt;"&amp;$V$13)</f>
        <v>0</v>
      </c>
      <c r="P32" s="57">
        <f ca="1">SUMIFS('2014'!42:42,'2014'!3:3,"&gt;="&amp;$O$13,'2014'!3:3,"&lt;"&amp;$P$13)+SUMIFS('2015'!42:42,'2015'!3:3,"&gt;="&amp;$O$13,'2015'!3:3,"&lt;"&amp;$P$13)+SUMIFS('2016'!42:42,'2016'!3:3,"&gt;="&amp;$O$13,'2016'!3:3,"&lt;"&amp;$P$13)</f>
        <v>0</v>
      </c>
      <c r="Q32" s="57">
        <f ca="1">SUMIFS('2014'!42:42,'2014'!3:3,"&gt;="&amp;$R$13,'2014'!3:3,"&lt;"&amp;$S$13)+SUMIFS('2015'!42:42,'2015'!3:3,"&gt;="&amp;$R$13,'2015'!3:3,"&lt;"&amp;$S$13)+SUMIFS('2016'!42:42,'2016'!3:3,"&gt;="&amp;$R$13,'2016'!3:3,"&lt;"&amp;$S$13)</f>
        <v>0</v>
      </c>
      <c r="R32" s="57">
        <f ca="1">SUMIFS('2014'!42:42,'2014'!3:3,"&gt;="&amp;$U$13,'2014'!3:3,"&lt;"&amp;$V$13)+SUMIFS('2015'!42:42,'2015'!3:3,"&gt;="&amp;$U$13,'2015'!3:3,"&lt;"&amp;$V$13)+SUMIFS('2016'!42:42,'2016'!3:3,"&gt;="&amp;$U$13,'2016'!3:3,"&lt;"&amp;$V$13)</f>
        <v>0</v>
      </c>
      <c r="S32" s="57">
        <f t="shared" ca="1" si="7"/>
        <v>0</v>
      </c>
      <c r="T32" s="57">
        <f t="shared" ca="1" si="8"/>
        <v>0</v>
      </c>
      <c r="U32" s="57">
        <f t="shared" ca="1" si="9"/>
        <v>0</v>
      </c>
      <c r="V32" s="57">
        <f t="shared" ca="1" si="10"/>
        <v>0</v>
      </c>
      <c r="W32" s="57">
        <f t="shared" ca="1" si="11"/>
        <v>0</v>
      </c>
      <c r="X32" s="57">
        <f t="shared" ca="1" si="12"/>
        <v>0</v>
      </c>
      <c r="Y32" s="57">
        <f t="shared" ca="1" si="13"/>
        <v>0</v>
      </c>
    </row>
    <row r="33" spans="2:25" s="24" customFormat="1" ht="21" customHeight="1">
      <c r="B33" s="66"/>
      <c r="C33" s="10"/>
      <c r="D33" s="67"/>
      <c r="E33" s="61" t="str">
        <f t="shared" ca="1" si="4"/>
        <v/>
      </c>
      <c r="F33" s="34" t="str">
        <f>IF(C33&lt;&gt;"",SUM('2014'!B44+'2015'!B44+'2016'!B44),"")</f>
        <v/>
      </c>
      <c r="G33" s="26" t="str">
        <f t="shared" si="5"/>
        <v/>
      </c>
      <c r="H33" s="49" t="str">
        <f t="shared" si="0"/>
        <v/>
      </c>
      <c r="I33" s="50" t="str">
        <f t="shared" si="1"/>
        <v/>
      </c>
      <c r="J33" s="25" t="str">
        <f t="shared" si="6"/>
        <v/>
      </c>
      <c r="L33" s="57">
        <f ca="1">SUMIFS('2014'!43:43,'2014'!3:3,"&lt;"&amp;C33,'2014'!3:3,"&gt;"&amp;0)+SUMIFS('2015'!43:43,'2015'!3:3,"&lt;"&amp;C33,'2015'!3:3,"&gt;"&amp;0)+SUMIFS('2016'!43:43,'2016'!3:3,"&lt;"&amp;C33,'2016'!3:3,"&gt;"&amp;0)</f>
        <v>0</v>
      </c>
      <c r="M33" s="57">
        <f ca="1">SUMIFS('2014'!43:43,'2014'!3:3,"&gt;="&amp;$O$13,'2014'!3:3,"&lt;"&amp;$P$13)+SUMIFS('2015'!43:43,'2015'!3:3,"&gt;="&amp;$O$13,'2015'!3:3,"&lt;"&amp;$P$13)+SUMIFS('2016'!43:43,'2016'!3:3,"&gt;="&amp;$O$13,'2016'!3:3,"&lt;"&amp;$P$13)</f>
        <v>0</v>
      </c>
      <c r="N33" s="57">
        <f ca="1">SUMIFS('2014'!43:43,'2014'!3:3,"&gt;="&amp;$R$13,'2014'!3:3,"&lt;"&amp;$S$13)+SUMIFS('2015'!43:43,'2015'!3:3,"&gt;="&amp;$R$13,'2015'!3:3,"&lt;"&amp;$S$13)+SUMIFS('2016'!43:43,'2016'!3:3,"&gt;="&amp;$R$13,'2016'!3:3,"&lt;"&amp;$S$13)</f>
        <v>0</v>
      </c>
      <c r="O33" s="57">
        <f ca="1">SUMIFS('2014'!43:43,'2014'!3:3,"&gt;="&amp;$U$13,'2014'!3:3,"&lt;"&amp;$V$13)+SUMIFS('2015'!43:43,'2015'!3:3,"&gt;="&amp;$U$13,'2015'!3:3,"&lt;"&amp;$V$13)+SUMIFS('2016'!43:43,'2016'!3:3,"&gt;="&amp;$U$13,'2016'!3:3,"&lt;"&amp;$V$13)</f>
        <v>0</v>
      </c>
      <c r="P33" s="57">
        <f ca="1">SUMIFS('2014'!44:44,'2014'!3:3,"&gt;="&amp;$O$13,'2014'!3:3,"&lt;"&amp;$P$13)+SUMIFS('2015'!44:44,'2015'!3:3,"&gt;="&amp;$O$13,'2015'!3:3,"&lt;"&amp;$P$13)+SUMIFS('2016'!44:44,'2016'!3:3,"&gt;="&amp;$O$13,'2016'!3:3,"&lt;"&amp;$P$13)</f>
        <v>0</v>
      </c>
      <c r="Q33" s="57">
        <f ca="1">SUMIFS('2014'!44:44,'2014'!3:3,"&gt;="&amp;$R$13,'2014'!3:3,"&lt;"&amp;$S$13)+SUMIFS('2015'!44:44,'2015'!3:3,"&gt;="&amp;$R$13,'2015'!3:3,"&lt;"&amp;$S$13)+SUMIFS('2016'!44:44,'2016'!3:3,"&gt;="&amp;$R$13,'2016'!3:3,"&lt;"&amp;$S$13)</f>
        <v>0</v>
      </c>
      <c r="R33" s="57">
        <f ca="1">SUMIFS('2014'!44:44,'2014'!3:3,"&gt;="&amp;$U$13,'2014'!3:3,"&lt;"&amp;$V$13)+SUMIFS('2015'!44:44,'2015'!3:3,"&gt;="&amp;$U$13,'2015'!3:3,"&lt;"&amp;$V$13)+SUMIFS('2016'!44:44,'2016'!3:3,"&gt;="&amp;$U$13,'2016'!3:3,"&lt;"&amp;$V$13)</f>
        <v>0</v>
      </c>
      <c r="S33" s="57">
        <f t="shared" ca="1" si="7"/>
        <v>0</v>
      </c>
      <c r="T33" s="57">
        <f t="shared" ca="1" si="8"/>
        <v>0</v>
      </c>
      <c r="U33" s="57">
        <f t="shared" ca="1" si="9"/>
        <v>0</v>
      </c>
      <c r="V33" s="57">
        <f t="shared" ca="1" si="10"/>
        <v>0</v>
      </c>
      <c r="W33" s="57">
        <f t="shared" ca="1" si="11"/>
        <v>0</v>
      </c>
      <c r="X33" s="57">
        <f t="shared" ca="1" si="12"/>
        <v>0</v>
      </c>
      <c r="Y33" s="57">
        <f t="shared" ca="1" si="13"/>
        <v>0</v>
      </c>
    </row>
    <row r="34" spans="2:25" s="24" customFormat="1" ht="21" customHeight="1">
      <c r="B34" s="66"/>
      <c r="C34" s="10"/>
      <c r="D34" s="67"/>
      <c r="E34" s="61" t="str">
        <f t="shared" ca="1" si="4"/>
        <v/>
      </c>
      <c r="F34" s="34" t="str">
        <f>IF(C34&lt;&gt;"",SUM('2014'!B46+'2015'!B46+'2016'!B46),"")</f>
        <v/>
      </c>
      <c r="G34" s="26" t="str">
        <f t="shared" si="5"/>
        <v/>
      </c>
      <c r="H34" s="49" t="str">
        <f t="shared" si="0"/>
        <v/>
      </c>
      <c r="I34" s="50" t="str">
        <f t="shared" si="1"/>
        <v/>
      </c>
      <c r="J34" s="25" t="str">
        <f t="shared" si="6"/>
        <v/>
      </c>
      <c r="L34" s="57">
        <f ca="1">SUMIFS('2014'!45:45,'2014'!3:3,"&lt;"&amp;C34,'2014'!3:3,"&gt;"&amp;0)+SUMIFS('2015'!45:45,'2015'!3:3,"&lt;"&amp;C34,'2015'!3:3,"&gt;"&amp;0)+SUMIFS('2016'!45:45,'2016'!3:3,"&lt;"&amp;C34,'2016'!3:3,"&gt;"&amp;0)</f>
        <v>0</v>
      </c>
      <c r="M34" s="57">
        <f ca="1">SUMIFS('2014'!45:45,'2014'!3:3,"&gt;="&amp;$O$13,'2014'!3:3,"&lt;"&amp;$P$13)+SUMIFS('2015'!45:45,'2015'!3:3,"&gt;="&amp;$O$13,'2015'!3:3,"&lt;"&amp;$P$13)+SUMIFS('2016'!45:45,'2016'!3:3,"&gt;="&amp;$O$13,'2016'!3:3,"&lt;"&amp;$P$13)</f>
        <v>0</v>
      </c>
      <c r="N34" s="57">
        <f ca="1">SUMIFS('2014'!45:45,'2014'!3:3,"&gt;="&amp;$R$13,'2014'!3:3,"&lt;"&amp;$S$13)+SUMIFS('2015'!45:45,'2015'!3:3,"&gt;="&amp;$R$13,'2015'!3:3,"&lt;"&amp;$S$13)+SUMIFS('2016'!45:45,'2016'!3:3,"&gt;="&amp;$R$13,'2016'!3:3,"&lt;"&amp;$S$13)</f>
        <v>0</v>
      </c>
      <c r="O34" s="57">
        <f ca="1">SUMIFS('2014'!45:45,'2014'!3:3,"&gt;="&amp;$U$13,'2014'!3:3,"&lt;"&amp;$V$13)+SUMIFS('2015'!45:45,'2015'!3:3,"&gt;="&amp;$U$13,'2015'!3:3,"&lt;"&amp;$V$13)+SUMIFS('2016'!45:45,'2016'!3:3,"&gt;="&amp;$U$13,'2016'!3:3,"&lt;"&amp;$V$13)</f>
        <v>0</v>
      </c>
      <c r="P34" s="57">
        <f ca="1">SUMIFS('2014'!46:46,'2014'!3:3,"&gt;="&amp;$O$13,'2014'!3:3,"&lt;"&amp;$P$13)+SUMIFS('2015'!46:46,'2015'!3:3,"&gt;="&amp;$O$13,'2015'!3:3,"&lt;"&amp;$P$13)+SUMIFS('2016'!46:46,'2016'!3:3,"&gt;="&amp;$O$13,'2016'!3:3,"&lt;"&amp;$P$13)</f>
        <v>0</v>
      </c>
      <c r="Q34" s="57">
        <f ca="1">SUMIFS('2014'!46:46,'2014'!3:3,"&gt;="&amp;$R$13,'2014'!3:3,"&lt;"&amp;$S$13)+SUMIFS('2015'!46:46,'2015'!3:3,"&gt;="&amp;$R$13,'2015'!3:3,"&lt;"&amp;$S$13)+SUMIFS('2016'!46:46,'2016'!3:3,"&gt;="&amp;$R$13,'2016'!3:3,"&lt;"&amp;$S$13)</f>
        <v>0</v>
      </c>
      <c r="R34" s="57">
        <f ca="1">SUMIFS('2014'!46:46,'2014'!3:3,"&gt;="&amp;$U$13,'2014'!3:3,"&lt;"&amp;$V$13)+SUMIFS('2015'!46:46,'2015'!3:3,"&gt;="&amp;$U$13,'2015'!3:3,"&lt;"&amp;$V$13)+SUMIFS('2016'!46:46,'2016'!3:3,"&gt;="&amp;$U$13,'2016'!3:3,"&lt;"&amp;$V$13)</f>
        <v>0</v>
      </c>
      <c r="S34" s="57">
        <f t="shared" ca="1" si="7"/>
        <v>0</v>
      </c>
      <c r="T34" s="57">
        <f t="shared" ca="1" si="8"/>
        <v>0</v>
      </c>
      <c r="U34" s="57">
        <f t="shared" ca="1" si="9"/>
        <v>0</v>
      </c>
      <c r="V34" s="57">
        <f t="shared" ca="1" si="10"/>
        <v>0</v>
      </c>
      <c r="W34" s="57">
        <f t="shared" ca="1" si="11"/>
        <v>0</v>
      </c>
      <c r="X34" s="57">
        <f t="shared" ca="1" si="12"/>
        <v>0</v>
      </c>
      <c r="Y34" s="57">
        <f t="shared" ca="1" si="13"/>
        <v>0</v>
      </c>
    </row>
    <row r="35" spans="2:25" s="24" customFormat="1" ht="21" customHeight="1">
      <c r="B35" s="66"/>
      <c r="C35" s="10"/>
      <c r="D35" s="67"/>
      <c r="E35" s="61" t="str">
        <f t="shared" ca="1" si="4"/>
        <v/>
      </c>
      <c r="F35" s="34" t="str">
        <f>IF(C35&lt;&gt;"",SUM('2014'!B48+'2015'!B48+'2016'!B48),"")</f>
        <v/>
      </c>
      <c r="G35" s="26" t="str">
        <f t="shared" si="5"/>
        <v/>
      </c>
      <c r="H35" s="49" t="str">
        <f t="shared" si="0"/>
        <v/>
      </c>
      <c r="I35" s="50" t="str">
        <f t="shared" si="1"/>
        <v/>
      </c>
      <c r="J35" s="25" t="str">
        <f t="shared" si="6"/>
        <v/>
      </c>
      <c r="L35" s="57">
        <f ca="1">SUMIFS('2014'!47:47,'2014'!3:3,"&lt;"&amp;C35,'2014'!3:3,"&gt;"&amp;0)+SUMIFS('2015'!47:47,'2015'!3:3,"&lt;"&amp;C35,'2015'!3:3,"&gt;"&amp;0)+SUMIFS('2016'!47:47,'2016'!3:3,"&lt;"&amp;C35,'2016'!3:3,"&gt;"&amp;0)</f>
        <v>0</v>
      </c>
      <c r="M35" s="57">
        <f ca="1">SUMIFS('2014'!47:47,'2014'!3:3,"&gt;="&amp;$O$13,'2014'!3:3,"&lt;"&amp;$P$13)+SUMIFS('2015'!47:47,'2015'!3:3,"&gt;="&amp;$O$13,'2015'!3:3,"&lt;"&amp;$P$13)+SUMIFS('2016'!47:47,'2016'!3:3,"&gt;="&amp;$O$13,'2016'!3:3,"&lt;"&amp;$P$13)</f>
        <v>0</v>
      </c>
      <c r="N35" s="57">
        <f ca="1">SUMIFS('2014'!47:47,'2014'!3:3,"&gt;="&amp;$R$13,'2014'!3:3,"&lt;"&amp;$S$13)+SUMIFS('2015'!47:47,'2015'!3:3,"&gt;="&amp;$R$13,'2015'!3:3,"&lt;"&amp;$S$13)+SUMIFS('2016'!47:47,'2016'!3:3,"&gt;="&amp;$R$13,'2016'!3:3,"&lt;"&amp;$S$13)</f>
        <v>0</v>
      </c>
      <c r="O35" s="57">
        <f ca="1">SUMIFS('2014'!47:47,'2014'!3:3,"&gt;="&amp;$U$13,'2014'!3:3,"&lt;"&amp;$V$13)+SUMIFS('2015'!47:47,'2015'!3:3,"&gt;="&amp;$U$13,'2015'!3:3,"&lt;"&amp;$V$13)+SUMIFS('2016'!47:47,'2016'!3:3,"&gt;="&amp;$U$13,'2016'!3:3,"&lt;"&amp;$V$13)</f>
        <v>0</v>
      </c>
      <c r="P35" s="57">
        <f ca="1">SUMIFS('2014'!48:48,'2014'!3:3,"&gt;="&amp;$O$13,'2014'!3:3,"&lt;"&amp;$P$13)+SUMIFS('2015'!48:48,'2015'!3:3,"&gt;="&amp;$O$13,'2015'!3:3,"&lt;"&amp;$P$13)+SUMIFS('2016'!48:48,'2016'!3:3,"&gt;="&amp;$O$13,'2016'!3:3,"&lt;"&amp;$P$13)</f>
        <v>0</v>
      </c>
      <c r="Q35" s="57">
        <f ca="1">SUMIFS('2014'!48:48,'2014'!3:3,"&gt;="&amp;$R$13,'2014'!3:3,"&lt;"&amp;$S$13)+SUMIFS('2015'!48:48,'2015'!3:3,"&gt;="&amp;$R$13,'2015'!3:3,"&lt;"&amp;$S$13)+SUMIFS('2016'!48:48,'2016'!3:3,"&gt;="&amp;$R$13,'2016'!3:3,"&lt;"&amp;$S$13)</f>
        <v>0</v>
      </c>
      <c r="R35" s="57">
        <f ca="1">SUMIFS('2014'!48:48,'2014'!3:3,"&gt;="&amp;$U$13,'2014'!3:3,"&lt;"&amp;$V$13)+SUMIFS('2015'!48:48,'2015'!3:3,"&gt;="&amp;$U$13,'2015'!3:3,"&lt;"&amp;$V$13)+SUMIFS('2016'!48:48,'2016'!3:3,"&gt;="&amp;$U$13,'2016'!3:3,"&lt;"&amp;$V$13)</f>
        <v>0</v>
      </c>
      <c r="S35" s="57">
        <f t="shared" ca="1" si="7"/>
        <v>0</v>
      </c>
      <c r="T35" s="57">
        <f t="shared" ca="1" si="8"/>
        <v>0</v>
      </c>
      <c r="U35" s="57">
        <f t="shared" ca="1" si="9"/>
        <v>0</v>
      </c>
      <c r="V35" s="57">
        <f t="shared" ca="1" si="10"/>
        <v>0</v>
      </c>
      <c r="W35" s="57">
        <f t="shared" ca="1" si="11"/>
        <v>0</v>
      </c>
      <c r="X35" s="57">
        <f t="shared" ca="1" si="12"/>
        <v>0</v>
      </c>
      <c r="Y35" s="57">
        <f t="shared" ca="1" si="13"/>
        <v>0</v>
      </c>
    </row>
    <row r="36" spans="2:25" s="24" customFormat="1" ht="21" customHeight="1">
      <c r="B36" s="66"/>
      <c r="C36" s="10"/>
      <c r="D36" s="67"/>
      <c r="E36" s="61" t="str">
        <f t="shared" ca="1" si="4"/>
        <v/>
      </c>
      <c r="F36" s="34" t="str">
        <f>IF(C36&lt;&gt;"",SUM('2014'!B50+'2015'!B50+'2016'!B50),"")</f>
        <v/>
      </c>
      <c r="G36" s="26" t="str">
        <f t="shared" si="5"/>
        <v/>
      </c>
      <c r="H36" s="49" t="str">
        <f t="shared" si="0"/>
        <v/>
      </c>
      <c r="I36" s="50" t="str">
        <f t="shared" si="1"/>
        <v/>
      </c>
      <c r="J36" s="25" t="str">
        <f t="shared" si="6"/>
        <v/>
      </c>
      <c r="L36" s="57">
        <f ca="1">SUMIFS('2014'!49:49,'2014'!3:3,"&lt;"&amp;C36,'2014'!3:3,"&gt;"&amp;0)+SUMIFS('2015'!49:49,'2015'!3:3,"&lt;"&amp;C36,'2015'!3:3,"&gt;"&amp;0)+SUMIFS('2016'!49:49,'2016'!3:3,"&lt;"&amp;C36,'2016'!3:3,"&gt;"&amp;0)</f>
        <v>0</v>
      </c>
      <c r="M36" s="57">
        <f ca="1">SUMIFS('2014'!49:49,'2014'!3:3,"&gt;="&amp;$O$13,'2014'!3:3,"&lt;"&amp;$P$13)+SUMIFS('2015'!49:49,'2015'!3:3,"&gt;="&amp;$O$13,'2015'!3:3,"&lt;"&amp;$P$13)+SUMIFS('2016'!49:49,'2016'!3:3,"&gt;="&amp;$O$13,'2016'!3:3,"&lt;"&amp;$P$13)</f>
        <v>0</v>
      </c>
      <c r="N36" s="57">
        <f ca="1">SUMIFS('2014'!49:49,'2014'!3:3,"&gt;="&amp;$R$13,'2014'!3:3,"&lt;"&amp;$S$13)+SUMIFS('2015'!49:49,'2015'!3:3,"&gt;="&amp;$R$13,'2015'!3:3,"&lt;"&amp;$S$13)+SUMIFS('2016'!49:49,'2016'!3:3,"&gt;="&amp;$R$13,'2016'!3:3,"&lt;"&amp;$S$13)</f>
        <v>0</v>
      </c>
      <c r="O36" s="57">
        <f ca="1">SUMIFS('2014'!49:49,'2014'!3:3,"&gt;="&amp;$U$13,'2014'!3:3,"&lt;"&amp;$V$13)+SUMIFS('2015'!49:49,'2015'!3:3,"&gt;="&amp;$U$13,'2015'!3:3,"&lt;"&amp;$V$13)+SUMIFS('2016'!49:49,'2016'!3:3,"&gt;="&amp;$U$13,'2016'!3:3,"&lt;"&amp;$V$13)</f>
        <v>0</v>
      </c>
      <c r="P36" s="57">
        <f ca="1">SUMIFS('2014'!50:50,'2014'!3:3,"&gt;="&amp;$O$13,'2014'!3:3,"&lt;"&amp;$P$13)+SUMIFS('2015'!50:50,'2015'!3:3,"&gt;="&amp;$O$13,'2015'!3:3,"&lt;"&amp;$P$13)+SUMIFS('2016'!50:50,'2016'!3:3,"&gt;="&amp;$O$13,'2016'!3:3,"&lt;"&amp;$P$13)</f>
        <v>0</v>
      </c>
      <c r="Q36" s="57">
        <f ca="1">SUMIFS('2014'!50:50,'2014'!3:3,"&gt;="&amp;$R$13,'2014'!3:3,"&lt;"&amp;$S$13)+SUMIFS('2015'!50:50,'2015'!3:3,"&gt;="&amp;$R$13,'2015'!3:3,"&lt;"&amp;$S$13)+SUMIFS('2016'!50:50,'2016'!3:3,"&gt;="&amp;$R$13,'2016'!3:3,"&lt;"&amp;$S$13)</f>
        <v>0</v>
      </c>
      <c r="R36" s="57">
        <f ca="1">SUMIFS('2014'!50:50,'2014'!3:3,"&gt;="&amp;$U$13,'2014'!3:3,"&lt;"&amp;$V$13)+SUMIFS('2015'!50:50,'2015'!3:3,"&gt;="&amp;$U$13,'2015'!3:3,"&lt;"&amp;$V$13)+SUMIFS('2016'!50:50,'2016'!3:3,"&gt;="&amp;$U$13,'2016'!3:3,"&lt;"&amp;$V$13)</f>
        <v>0</v>
      </c>
      <c r="S36" s="57">
        <f t="shared" ca="1" si="7"/>
        <v>0</v>
      </c>
      <c r="T36" s="57">
        <f t="shared" ca="1" si="8"/>
        <v>0</v>
      </c>
      <c r="U36" s="57">
        <f t="shared" ca="1" si="9"/>
        <v>0</v>
      </c>
      <c r="V36" s="57">
        <f t="shared" ca="1" si="10"/>
        <v>0</v>
      </c>
      <c r="W36" s="57">
        <f t="shared" ca="1" si="11"/>
        <v>0</v>
      </c>
      <c r="X36" s="57">
        <f t="shared" ca="1" si="12"/>
        <v>0</v>
      </c>
      <c r="Y36" s="57">
        <f t="shared" ca="1" si="13"/>
        <v>0</v>
      </c>
    </row>
    <row r="37" spans="2:25" s="24" customFormat="1" ht="21" customHeight="1">
      <c r="B37" s="66"/>
      <c r="C37" s="10"/>
      <c r="D37" s="67"/>
      <c r="E37" s="61" t="str">
        <f t="shared" ca="1" si="4"/>
        <v/>
      </c>
      <c r="F37" s="34" t="str">
        <f>IF(C37&lt;&gt;"",SUM('2014'!B52+'2015'!B52+'2016'!B52),"")</f>
        <v/>
      </c>
      <c r="G37" s="26" t="str">
        <f t="shared" si="5"/>
        <v/>
      </c>
      <c r="H37" s="49" t="str">
        <f t="shared" si="0"/>
        <v/>
      </c>
      <c r="I37" s="50" t="str">
        <f t="shared" si="1"/>
        <v/>
      </c>
      <c r="J37" s="25" t="str">
        <f t="shared" si="6"/>
        <v/>
      </c>
      <c r="L37" s="57">
        <f ca="1">SUMIFS('2014'!51:51,'2014'!3:3,"&lt;"&amp;C37,'2014'!3:3,"&gt;"&amp;0)+SUMIFS('2015'!51:51,'2015'!3:3,"&lt;"&amp;C37,'2015'!3:3,"&gt;"&amp;0)+SUMIFS('2016'!51:51,'2016'!3:3,"&lt;"&amp;C37,'2016'!3:3,"&gt;"&amp;0)</f>
        <v>0</v>
      </c>
      <c r="M37" s="57">
        <f ca="1">SUMIFS('2014'!51:51,'2014'!3:3,"&gt;="&amp;$O$13,'2014'!3:3,"&lt;"&amp;$P$13)+SUMIFS('2015'!51:51,'2015'!3:3,"&gt;="&amp;$O$13,'2015'!3:3,"&lt;"&amp;$P$13)+SUMIFS('2016'!51:51,'2016'!3:3,"&gt;="&amp;$O$13,'2016'!3:3,"&lt;"&amp;$P$13)</f>
        <v>0</v>
      </c>
      <c r="N37" s="57">
        <f ca="1">SUMIFS('2014'!51:51,'2014'!3:3,"&gt;="&amp;$R$13,'2014'!3:3,"&lt;"&amp;$S$13)+SUMIFS('2015'!51:51,'2015'!3:3,"&gt;="&amp;$R$13,'2015'!3:3,"&lt;"&amp;$S$13)+SUMIFS('2016'!51:51,'2016'!3:3,"&gt;="&amp;$R$13,'2016'!3:3,"&lt;"&amp;$S$13)</f>
        <v>0</v>
      </c>
      <c r="O37" s="57">
        <f ca="1">SUMIFS('2014'!51:51,'2014'!3:3,"&gt;="&amp;$U$13,'2014'!3:3,"&lt;"&amp;$V$13)+SUMIFS('2015'!51:51,'2015'!3:3,"&gt;="&amp;$U$13,'2015'!3:3,"&lt;"&amp;$V$13)+SUMIFS('2016'!51:51,'2016'!3:3,"&gt;="&amp;$U$13,'2016'!3:3,"&lt;"&amp;$V$13)</f>
        <v>0</v>
      </c>
      <c r="P37" s="57">
        <f ca="1">SUMIFS('2014'!52:52,'2014'!3:3,"&gt;="&amp;$O$13,'2014'!3:3,"&lt;"&amp;$P$13)+SUMIFS('2015'!52:52,'2015'!3:3,"&gt;="&amp;$O$13,'2015'!3:3,"&lt;"&amp;$P$13)+SUMIFS('2016'!52:52,'2016'!3:3,"&gt;="&amp;$O$13,'2016'!3:3,"&lt;"&amp;$P$13)</f>
        <v>0</v>
      </c>
      <c r="Q37" s="57">
        <f ca="1">SUMIFS('2014'!52:52,'2014'!3:3,"&gt;="&amp;$R$13,'2014'!3:3,"&lt;"&amp;$S$13)+SUMIFS('2015'!52:52,'2015'!3:3,"&gt;="&amp;$R$13,'2015'!3:3,"&lt;"&amp;$S$13)+SUMIFS('2016'!52:52,'2016'!3:3,"&gt;="&amp;$R$13,'2016'!3:3,"&lt;"&amp;$S$13)</f>
        <v>0</v>
      </c>
      <c r="R37" s="57">
        <f ca="1">SUMIFS('2014'!52:52,'2014'!3:3,"&gt;="&amp;$U$13,'2014'!3:3,"&lt;"&amp;$V$13)+SUMIFS('2015'!52:52,'2015'!3:3,"&gt;="&amp;$U$13,'2015'!3:3,"&lt;"&amp;$V$13)+SUMIFS('2016'!52:52,'2016'!3:3,"&gt;="&amp;$U$13,'2016'!3:3,"&lt;"&amp;$V$13)</f>
        <v>0</v>
      </c>
      <c r="S37" s="57">
        <f t="shared" ca="1" si="7"/>
        <v>0</v>
      </c>
      <c r="T37" s="57">
        <f t="shared" ca="1" si="8"/>
        <v>0</v>
      </c>
      <c r="U37" s="57">
        <f t="shared" ca="1" si="9"/>
        <v>0</v>
      </c>
      <c r="V37" s="57">
        <f t="shared" ca="1" si="10"/>
        <v>0</v>
      </c>
      <c r="W37" s="57">
        <f t="shared" ca="1" si="11"/>
        <v>0</v>
      </c>
      <c r="X37" s="57">
        <f t="shared" ca="1" si="12"/>
        <v>0</v>
      </c>
      <c r="Y37" s="57">
        <f t="shared" ca="1" si="13"/>
        <v>0</v>
      </c>
    </row>
    <row r="38" spans="2:25" s="24" customFormat="1" ht="21" customHeight="1">
      <c r="B38" s="66"/>
      <c r="C38" s="10"/>
      <c r="D38" s="67"/>
      <c r="E38" s="61" t="str">
        <f t="shared" ca="1" si="4"/>
        <v/>
      </c>
      <c r="F38" s="34" t="str">
        <f>IF(C38&lt;&gt;"",SUM('2014'!B54+'2015'!B54+'2016'!B54),"")</f>
        <v/>
      </c>
      <c r="G38" s="26" t="str">
        <f t="shared" si="5"/>
        <v/>
      </c>
      <c r="H38" s="49" t="str">
        <f t="shared" si="0"/>
        <v/>
      </c>
      <c r="I38" s="50" t="str">
        <f t="shared" si="1"/>
        <v/>
      </c>
      <c r="J38" s="25" t="str">
        <f t="shared" si="6"/>
        <v/>
      </c>
      <c r="L38" s="57">
        <f ca="1">SUMIFS('2014'!53:53,'2014'!3:3,"&lt;"&amp;C38,'2014'!3:3,"&gt;"&amp;0)+SUMIFS('2015'!53:53,'2015'!3:3,"&lt;"&amp;C38,'2015'!3:3,"&gt;"&amp;0)+SUMIFS('2016'!53:53,'2016'!3:3,"&lt;"&amp;C38,'2016'!3:3,"&gt;"&amp;0)</f>
        <v>0</v>
      </c>
      <c r="M38" s="57">
        <f ca="1">SUMIFS('2014'!53:53,'2014'!3:3,"&gt;="&amp;$O$13,'2014'!3:3,"&lt;"&amp;$P$13)+SUMIFS('2015'!53:53,'2015'!3:3,"&gt;="&amp;$O$13,'2015'!3:3,"&lt;"&amp;$P$13)+SUMIFS('2016'!53:53,'2016'!3:3,"&gt;="&amp;$O$13,'2016'!3:3,"&lt;"&amp;$P$13)</f>
        <v>0</v>
      </c>
      <c r="N38" s="57">
        <f ca="1">SUMIFS('2014'!53:53,'2014'!3:3,"&gt;="&amp;$R$13,'2014'!3:3,"&lt;"&amp;$S$13)+SUMIFS('2015'!53:53,'2015'!3:3,"&gt;="&amp;$R$13,'2015'!3:3,"&lt;"&amp;$S$13)+SUMIFS('2016'!53:53,'2016'!3:3,"&gt;="&amp;$R$13,'2016'!3:3,"&lt;"&amp;$S$13)</f>
        <v>0</v>
      </c>
      <c r="O38" s="57">
        <f ca="1">SUMIFS('2014'!53:53,'2014'!3:3,"&gt;="&amp;$U$13,'2014'!3:3,"&lt;"&amp;$V$13)+SUMIFS('2015'!53:53,'2015'!3:3,"&gt;="&amp;$U$13,'2015'!3:3,"&lt;"&amp;$V$13)+SUMIFS('2016'!53:53,'2016'!3:3,"&gt;="&amp;$U$13,'2016'!3:3,"&lt;"&amp;$V$13)</f>
        <v>0</v>
      </c>
      <c r="P38" s="57">
        <f ca="1">SUMIFS('2014'!54:54,'2014'!3:3,"&gt;="&amp;$O$13,'2014'!3:3,"&lt;"&amp;$P$13)+SUMIFS('2015'!54:54,'2015'!3:3,"&gt;="&amp;$O$13,'2015'!3:3,"&lt;"&amp;$P$13)+SUMIFS('2016'!54:54,'2016'!3:3,"&gt;="&amp;$O$13,'2016'!3:3,"&lt;"&amp;$P$13)</f>
        <v>0</v>
      </c>
      <c r="Q38" s="57">
        <f ca="1">SUMIFS('2014'!54:54,'2014'!3:3,"&gt;="&amp;$R$13,'2014'!3:3,"&lt;"&amp;$S$13)+SUMIFS('2015'!54:54,'2015'!3:3,"&gt;="&amp;$R$13,'2015'!3:3,"&lt;"&amp;$S$13)+SUMIFS('2016'!54:54,'2016'!3:3,"&gt;="&amp;$R$13,'2016'!3:3,"&lt;"&amp;$S$13)</f>
        <v>0</v>
      </c>
      <c r="R38" s="57">
        <f ca="1">SUMIFS('2014'!54:54,'2014'!3:3,"&gt;="&amp;$U$13,'2014'!3:3,"&lt;"&amp;$V$13)+SUMIFS('2015'!54:54,'2015'!3:3,"&gt;="&amp;$U$13,'2015'!3:3,"&lt;"&amp;$V$13)+SUMIFS('2016'!54:54,'2016'!3:3,"&gt;="&amp;$U$13,'2016'!3:3,"&lt;"&amp;$V$13)</f>
        <v>0</v>
      </c>
      <c r="S38" s="57">
        <f t="shared" ca="1" si="7"/>
        <v>0</v>
      </c>
      <c r="T38" s="57">
        <f t="shared" ca="1" si="8"/>
        <v>0</v>
      </c>
      <c r="U38" s="57">
        <f t="shared" ca="1" si="9"/>
        <v>0</v>
      </c>
      <c r="V38" s="57">
        <f t="shared" ca="1" si="10"/>
        <v>0</v>
      </c>
      <c r="W38" s="57">
        <f t="shared" ca="1" si="11"/>
        <v>0</v>
      </c>
      <c r="X38" s="57">
        <f t="shared" ca="1" si="12"/>
        <v>0</v>
      </c>
      <c r="Y38" s="57">
        <f t="shared" ca="1" si="13"/>
        <v>0</v>
      </c>
    </row>
    <row r="39" spans="2:25" s="24" customFormat="1" ht="21" customHeight="1">
      <c r="B39" s="66"/>
      <c r="C39" s="10"/>
      <c r="D39" s="67"/>
      <c r="E39" s="61" t="str">
        <f t="shared" ca="1" si="4"/>
        <v/>
      </c>
      <c r="F39" s="34" t="str">
        <f>IF(C39&lt;&gt;"",SUM('2014'!B56+'2015'!B56+'2016'!B56),"")</f>
        <v/>
      </c>
      <c r="G39" s="26" t="str">
        <f t="shared" si="5"/>
        <v/>
      </c>
      <c r="H39" s="49" t="str">
        <f t="shared" si="0"/>
        <v/>
      </c>
      <c r="I39" s="50" t="str">
        <f t="shared" si="1"/>
        <v/>
      </c>
      <c r="J39" s="25" t="str">
        <f t="shared" si="6"/>
        <v/>
      </c>
      <c r="L39" s="57">
        <f ca="1">SUMIFS('2014'!55:55,'2014'!3:3,"&lt;"&amp;C39,'2014'!3:3,"&gt;"&amp;0)+SUMIFS('2015'!55:55,'2015'!3:3,"&lt;"&amp;C39,'2015'!3:3,"&gt;"&amp;0)+SUMIFS('2016'!55:55,'2016'!3:3,"&lt;"&amp;C39,'2016'!3:3,"&gt;"&amp;0)</f>
        <v>0</v>
      </c>
      <c r="M39" s="57">
        <f ca="1">SUMIFS('2014'!55:55,'2014'!3:3,"&gt;="&amp;$O$13,'2014'!3:3,"&lt;"&amp;$P$13)+SUMIFS('2015'!55:55,'2015'!3:3,"&gt;="&amp;$O$13,'2015'!3:3,"&lt;"&amp;$P$13)+SUMIFS('2016'!55:55,'2016'!3:3,"&gt;="&amp;$O$13,'2016'!3:3,"&lt;"&amp;$P$13)</f>
        <v>0</v>
      </c>
      <c r="N39" s="57">
        <f ca="1">SUMIFS('2014'!55:55,'2014'!3:3,"&gt;="&amp;$R$13,'2014'!3:3,"&lt;"&amp;$S$13)+SUMIFS('2015'!55:55,'2015'!3:3,"&gt;="&amp;$R$13,'2015'!3:3,"&lt;"&amp;$S$13)+SUMIFS('2016'!55:55,'2016'!3:3,"&gt;="&amp;$R$13,'2016'!3:3,"&lt;"&amp;$S$13)</f>
        <v>0</v>
      </c>
      <c r="O39" s="57">
        <f ca="1">SUMIFS('2014'!55:55,'2014'!3:3,"&gt;="&amp;$U$13,'2014'!3:3,"&lt;"&amp;$V$13)+SUMIFS('2015'!55:55,'2015'!3:3,"&gt;="&amp;$U$13,'2015'!3:3,"&lt;"&amp;$V$13)+SUMIFS('2016'!55:55,'2016'!3:3,"&gt;="&amp;$U$13,'2016'!3:3,"&lt;"&amp;$V$13)</f>
        <v>0</v>
      </c>
      <c r="P39" s="57">
        <f ca="1">SUMIFS('2014'!56:56,'2014'!3:3,"&gt;="&amp;$O$13,'2014'!3:3,"&lt;"&amp;$P$13)+SUMIFS('2015'!56:56,'2015'!3:3,"&gt;="&amp;$O$13,'2015'!3:3,"&lt;"&amp;$P$13)+SUMIFS('2016'!56:56,'2016'!3:3,"&gt;="&amp;$O$13,'2016'!3:3,"&lt;"&amp;$P$13)</f>
        <v>0</v>
      </c>
      <c r="Q39" s="57">
        <f ca="1">SUMIFS('2014'!56:56,'2014'!3:3,"&gt;="&amp;$R$13,'2014'!3:3,"&lt;"&amp;$S$13)+SUMIFS('2015'!56:56,'2015'!3:3,"&gt;="&amp;$R$13,'2015'!3:3,"&lt;"&amp;$S$13)+SUMIFS('2016'!56:56,'2016'!3:3,"&gt;="&amp;$R$13,'2016'!3:3,"&lt;"&amp;$S$13)</f>
        <v>0</v>
      </c>
      <c r="R39" s="57">
        <f ca="1">SUMIFS('2014'!56:56,'2014'!3:3,"&gt;="&amp;$U$13,'2014'!3:3,"&lt;"&amp;$V$13)+SUMIFS('2015'!56:56,'2015'!3:3,"&gt;="&amp;$U$13,'2015'!3:3,"&lt;"&amp;$V$13)+SUMIFS('2016'!56:56,'2016'!3:3,"&gt;="&amp;$U$13,'2016'!3:3,"&lt;"&amp;$V$13)</f>
        <v>0</v>
      </c>
      <c r="S39" s="57">
        <f t="shared" ca="1" si="7"/>
        <v>0</v>
      </c>
      <c r="T39" s="57">
        <f t="shared" ca="1" si="8"/>
        <v>0</v>
      </c>
      <c r="U39" s="57">
        <f t="shared" ca="1" si="9"/>
        <v>0</v>
      </c>
      <c r="V39" s="57">
        <f t="shared" ca="1" si="10"/>
        <v>0</v>
      </c>
      <c r="W39" s="57">
        <f t="shared" ca="1" si="11"/>
        <v>0</v>
      </c>
      <c r="X39" s="57">
        <f t="shared" ca="1" si="12"/>
        <v>0</v>
      </c>
      <c r="Y39" s="57">
        <f t="shared" ca="1" si="13"/>
        <v>0</v>
      </c>
    </row>
    <row r="40" spans="2:25" s="24" customFormat="1" ht="21" customHeight="1">
      <c r="B40" s="66"/>
      <c r="C40" s="10"/>
      <c r="D40" s="67"/>
      <c r="E40" s="61" t="str">
        <f t="shared" ca="1" si="4"/>
        <v/>
      </c>
      <c r="F40" s="34" t="str">
        <f>IF(C40&lt;&gt;"",SUM('2014'!B58+'2015'!B58+'2016'!B58),"")</f>
        <v/>
      </c>
      <c r="G40" s="26" t="str">
        <f t="shared" si="5"/>
        <v/>
      </c>
      <c r="H40" s="49" t="str">
        <f t="shared" si="0"/>
        <v/>
      </c>
      <c r="I40" s="50" t="str">
        <f t="shared" si="1"/>
        <v/>
      </c>
      <c r="J40" s="25" t="str">
        <f t="shared" si="6"/>
        <v/>
      </c>
      <c r="L40" s="57">
        <f ca="1">SUMIFS('2014'!57:57,'2014'!3:3,"&lt;"&amp;C40,'2014'!3:3,"&gt;"&amp;0)+SUMIFS('2015'!57:57,'2015'!3:3,"&lt;"&amp;C40,'2015'!3:3,"&gt;"&amp;0)+SUMIFS('2016'!57:57,'2016'!3:3,"&lt;"&amp;C40,'2016'!3:3,"&gt;"&amp;0)</f>
        <v>0</v>
      </c>
      <c r="M40" s="57">
        <f ca="1">SUMIFS('2014'!57:57,'2014'!3:3,"&gt;="&amp;$O$13,'2014'!3:3,"&lt;"&amp;$P$13)+SUMIFS('2015'!57:57,'2015'!3:3,"&gt;="&amp;$O$13,'2015'!3:3,"&lt;"&amp;$P$13)+SUMIFS('2016'!57:57,'2016'!3:3,"&gt;="&amp;$O$13,'2016'!3:3,"&lt;"&amp;$P$13)</f>
        <v>0</v>
      </c>
      <c r="N40" s="57">
        <f ca="1">SUMIFS('2014'!57:57,'2014'!3:3,"&gt;="&amp;$R$13,'2014'!3:3,"&lt;"&amp;$S$13)+SUMIFS('2015'!57:57,'2015'!3:3,"&gt;="&amp;$R$13,'2015'!3:3,"&lt;"&amp;$S$13)+SUMIFS('2016'!57:57,'2016'!3:3,"&gt;="&amp;$R$13,'2016'!3:3,"&lt;"&amp;$S$13)</f>
        <v>0</v>
      </c>
      <c r="O40" s="57">
        <f ca="1">SUMIFS('2014'!57:57,'2014'!3:3,"&gt;="&amp;$U$13,'2014'!3:3,"&lt;"&amp;$V$13)+SUMIFS('2015'!57:57,'2015'!3:3,"&gt;="&amp;$U$13,'2015'!3:3,"&lt;"&amp;$V$13)+SUMIFS('2016'!57:57,'2016'!3:3,"&gt;="&amp;$U$13,'2016'!3:3,"&lt;"&amp;$V$13)</f>
        <v>0</v>
      </c>
      <c r="P40" s="57">
        <f ca="1">SUMIFS('2014'!58:58,'2014'!3:3,"&gt;="&amp;$O$13,'2014'!3:3,"&lt;"&amp;$P$13)+SUMIFS('2015'!58:58,'2015'!3:3,"&gt;="&amp;$O$13,'2015'!3:3,"&lt;"&amp;$P$13)+SUMIFS('2016'!58:58,'2016'!3:3,"&gt;="&amp;$O$13,'2016'!3:3,"&lt;"&amp;$P$13)</f>
        <v>0</v>
      </c>
      <c r="Q40" s="57">
        <f ca="1">SUMIFS('2014'!58:58,'2014'!3:3,"&gt;="&amp;$R$13,'2014'!3:3,"&lt;"&amp;$S$13)+SUMIFS('2015'!58:58,'2015'!3:3,"&gt;="&amp;$R$13,'2015'!3:3,"&lt;"&amp;$S$13)+SUMIFS('2016'!58:58,'2016'!3:3,"&gt;="&amp;$R$13,'2016'!3:3,"&lt;"&amp;$S$13)</f>
        <v>0</v>
      </c>
      <c r="R40" s="57">
        <f ca="1">SUMIFS('2014'!58:58,'2014'!3:3,"&gt;="&amp;$U$13,'2014'!3:3,"&lt;"&amp;$V$13)+SUMIFS('2015'!58:58,'2015'!3:3,"&gt;="&amp;$U$13,'2015'!3:3,"&lt;"&amp;$V$13)+SUMIFS('2016'!58:58,'2016'!3:3,"&gt;="&amp;$U$13,'2016'!3:3,"&lt;"&amp;$V$13)</f>
        <v>0</v>
      </c>
      <c r="S40" s="57">
        <f t="shared" ca="1" si="7"/>
        <v>0</v>
      </c>
      <c r="T40" s="57">
        <f t="shared" ca="1" si="8"/>
        <v>0</v>
      </c>
      <c r="U40" s="57">
        <f t="shared" ca="1" si="9"/>
        <v>0</v>
      </c>
      <c r="V40" s="57">
        <f t="shared" ca="1" si="10"/>
        <v>0</v>
      </c>
      <c r="W40" s="57">
        <f t="shared" ca="1" si="11"/>
        <v>0</v>
      </c>
      <c r="X40" s="57">
        <f t="shared" ca="1" si="12"/>
        <v>0</v>
      </c>
      <c r="Y40" s="57">
        <f t="shared" ca="1" si="13"/>
        <v>0</v>
      </c>
    </row>
    <row r="41" spans="2:25" s="24" customFormat="1" ht="21" customHeight="1">
      <c r="B41" s="66"/>
      <c r="C41" s="10"/>
      <c r="D41" s="67"/>
      <c r="E41" s="61" t="str">
        <f t="shared" ca="1" si="4"/>
        <v/>
      </c>
      <c r="F41" s="34" t="str">
        <f>IF(C41&lt;&gt;"",SUM('2014'!B60+'2015'!B60+'2016'!B60),"")</f>
        <v/>
      </c>
      <c r="G41" s="26" t="str">
        <f t="shared" si="5"/>
        <v/>
      </c>
      <c r="H41" s="49" t="str">
        <f t="shared" si="0"/>
        <v/>
      </c>
      <c r="I41" s="50" t="str">
        <f t="shared" si="1"/>
        <v/>
      </c>
      <c r="J41" s="25" t="str">
        <f t="shared" si="6"/>
        <v/>
      </c>
      <c r="L41" s="57">
        <f ca="1">SUMIFS('2014'!59:59,'2014'!3:3,"&lt;"&amp;C41,'2014'!3:3,"&gt;"&amp;0)+SUMIFS('2015'!59:59,'2015'!3:3,"&lt;"&amp;C41,'2015'!3:3,"&gt;"&amp;0)+SUMIFS('2016'!59:59,'2016'!3:3,"&lt;"&amp;C41,'2016'!3:3,"&gt;"&amp;0)</f>
        <v>0</v>
      </c>
      <c r="M41" s="57">
        <f ca="1">SUMIFS('2014'!59:59,'2014'!3:3,"&gt;="&amp;$O$13,'2014'!3:3,"&lt;"&amp;$P$13)+SUMIFS('2015'!59:59,'2015'!3:3,"&gt;="&amp;$O$13,'2015'!3:3,"&lt;"&amp;$P$13)+SUMIFS('2016'!59:59,'2016'!3:3,"&gt;="&amp;$O$13,'2016'!3:3,"&lt;"&amp;$P$13)</f>
        <v>0</v>
      </c>
      <c r="N41" s="57">
        <f ca="1">SUMIFS('2014'!59:59,'2014'!3:3,"&gt;="&amp;$R$13,'2014'!3:3,"&lt;"&amp;$S$13)+SUMIFS('2015'!59:59,'2015'!3:3,"&gt;="&amp;$R$13,'2015'!3:3,"&lt;"&amp;$S$13)+SUMIFS('2016'!59:59,'2016'!3:3,"&gt;="&amp;$R$13,'2016'!3:3,"&lt;"&amp;$S$13)</f>
        <v>0</v>
      </c>
      <c r="O41" s="57">
        <f ca="1">SUMIFS('2014'!59:59,'2014'!3:3,"&gt;="&amp;$U$13,'2014'!3:3,"&lt;"&amp;$V$13)+SUMIFS('2015'!59:59,'2015'!3:3,"&gt;="&amp;$U$13,'2015'!3:3,"&lt;"&amp;$V$13)+SUMIFS('2016'!59:59,'2016'!3:3,"&gt;="&amp;$U$13,'2016'!3:3,"&lt;"&amp;$V$13)</f>
        <v>0</v>
      </c>
      <c r="P41" s="57">
        <f ca="1">SUMIFS('2014'!60:60,'2014'!3:3,"&gt;="&amp;$O$13,'2014'!3:3,"&lt;"&amp;$P$13)+SUMIFS('2015'!60:60,'2015'!3:3,"&gt;="&amp;$O$13,'2015'!3:3,"&lt;"&amp;$P$13)+SUMIFS('2016'!60:60,'2016'!3:3,"&gt;="&amp;$O$13,'2016'!3:3,"&lt;"&amp;$P$13)</f>
        <v>0</v>
      </c>
      <c r="Q41" s="57">
        <f ca="1">SUMIFS('2014'!60:60,'2014'!3:3,"&gt;="&amp;$R$13,'2014'!3:3,"&lt;"&amp;$S$13)+SUMIFS('2015'!60:60,'2015'!3:3,"&gt;="&amp;$R$13,'2015'!3:3,"&lt;"&amp;$S$13)+SUMIFS('2016'!60:60,'2016'!3:3,"&gt;="&amp;$R$13,'2016'!3:3,"&lt;"&amp;$S$13)</f>
        <v>0</v>
      </c>
      <c r="R41" s="57">
        <f ca="1">SUMIFS('2014'!60:60,'2014'!3:3,"&gt;="&amp;$U$13,'2014'!3:3,"&lt;"&amp;$V$13)+SUMIFS('2015'!60:60,'2015'!3:3,"&gt;="&amp;$U$13,'2015'!3:3,"&lt;"&amp;$V$13)+SUMIFS('2016'!60:60,'2016'!3:3,"&gt;="&amp;$U$13,'2016'!3:3,"&lt;"&amp;$V$13)</f>
        <v>0</v>
      </c>
      <c r="S41" s="57">
        <f t="shared" ca="1" si="7"/>
        <v>0</v>
      </c>
      <c r="T41" s="57">
        <f t="shared" ca="1" si="8"/>
        <v>0</v>
      </c>
      <c r="U41" s="57">
        <f t="shared" ca="1" si="9"/>
        <v>0</v>
      </c>
      <c r="V41" s="57">
        <f t="shared" ca="1" si="10"/>
        <v>0</v>
      </c>
      <c r="W41" s="57">
        <f t="shared" ca="1" si="11"/>
        <v>0</v>
      </c>
      <c r="X41" s="57">
        <f t="shared" ca="1" si="12"/>
        <v>0</v>
      </c>
      <c r="Y41" s="57">
        <f t="shared" ca="1" si="13"/>
        <v>0</v>
      </c>
    </row>
    <row r="42" spans="2:25" s="24" customFormat="1" ht="21" customHeight="1">
      <c r="B42" s="66"/>
      <c r="C42" s="10"/>
      <c r="D42" s="67"/>
      <c r="E42" s="61" t="str">
        <f t="shared" ca="1" si="4"/>
        <v/>
      </c>
      <c r="F42" s="46" t="str">
        <f>IF(C42&lt;&gt;"",SUM('2014'!B62+'2015'!B62+'2016'!B62),"")</f>
        <v/>
      </c>
      <c r="G42" s="26" t="str">
        <f t="shared" si="5"/>
        <v/>
      </c>
      <c r="H42" s="49" t="str">
        <f t="shared" si="0"/>
        <v/>
      </c>
      <c r="I42" s="50" t="str">
        <f t="shared" si="1"/>
        <v/>
      </c>
      <c r="J42" s="25" t="str">
        <f t="shared" si="6"/>
        <v/>
      </c>
      <c r="L42" s="57">
        <f ca="1">SUMIFS('2014'!61:61,'2014'!3:3,"&lt;"&amp;C42,'2014'!3:3,"&gt;"&amp;0)+SUMIFS('2015'!61:61,'2015'!3:3,"&lt;"&amp;C42,'2015'!3:3,"&gt;"&amp;0)+SUMIFS('2016'!61:61,'2016'!3:3,"&lt;"&amp;C42,'2016'!3:3,"&gt;"&amp;0)</f>
        <v>0</v>
      </c>
      <c r="M42" s="57">
        <f ca="1">SUMIFS('2014'!61:61,'2014'!3:3,"&gt;="&amp;$O$13,'2014'!3:3,"&lt;"&amp;$P$13)+SUMIFS('2015'!61:61,'2015'!3:3,"&gt;="&amp;$O$13,'2015'!3:3,"&lt;"&amp;$P$13)+SUMIFS('2016'!61:61,'2016'!3:3,"&gt;="&amp;$O$13,'2016'!3:3,"&lt;"&amp;$P$13)</f>
        <v>0</v>
      </c>
      <c r="N42" s="57">
        <f ca="1">SUMIFS('2014'!61:61,'2014'!3:3,"&gt;="&amp;$R$13,'2014'!3:3,"&lt;"&amp;$S$13)+SUMIFS('2015'!61:61,'2015'!3:3,"&gt;="&amp;$R$13,'2015'!3:3,"&lt;"&amp;$S$13)+SUMIFS('2016'!61:61,'2016'!3:3,"&gt;="&amp;$R$13,'2016'!3:3,"&lt;"&amp;$S$13)</f>
        <v>0</v>
      </c>
      <c r="O42" s="57">
        <f ca="1">SUMIFS('2014'!61:61,'2014'!3:3,"&gt;="&amp;$U$13,'2014'!3:3,"&lt;"&amp;$V$13)+SUMIFS('2015'!61:61,'2015'!3:3,"&gt;="&amp;$U$13,'2015'!3:3,"&lt;"&amp;$V$13)+SUMIFS('2016'!61:61,'2016'!3:3,"&gt;="&amp;$U$13,'2016'!3:3,"&lt;"&amp;$V$13)</f>
        <v>0</v>
      </c>
      <c r="P42" s="57">
        <f ca="1">SUMIFS('2014'!62:62,'2014'!3:3,"&gt;="&amp;$O$13,'2014'!3:3,"&lt;"&amp;$P$13)+SUMIFS('2015'!62:62,'2015'!3:3,"&gt;="&amp;$O$13,'2015'!3:3,"&lt;"&amp;$P$13)+SUMIFS('2016'!62:62,'2016'!3:3,"&gt;="&amp;$O$13,'2016'!3:3,"&lt;"&amp;$P$13)</f>
        <v>0</v>
      </c>
      <c r="Q42" s="57">
        <f ca="1">SUMIFS('2014'!62:62,'2014'!3:3,"&gt;="&amp;$R$13,'2014'!3:3,"&lt;"&amp;$S$13)+SUMIFS('2015'!62:62,'2015'!3:3,"&gt;="&amp;$R$13,'2015'!3:3,"&lt;"&amp;$S$13)+SUMIFS('2016'!62:62,'2016'!3:3,"&gt;="&amp;$R$13,'2016'!3:3,"&lt;"&amp;$S$13)</f>
        <v>0</v>
      </c>
      <c r="R42" s="57">
        <f ca="1">SUMIFS('2014'!62:62,'2014'!3:3,"&gt;="&amp;$U$13,'2014'!3:3,"&lt;"&amp;$V$13)+SUMIFS('2015'!62:62,'2015'!3:3,"&gt;="&amp;$U$13,'2015'!3:3,"&lt;"&amp;$V$13)+SUMIFS('2016'!62:62,'2016'!3:3,"&gt;="&amp;$U$13,'2016'!3:3,"&lt;"&amp;$V$13)</f>
        <v>0</v>
      </c>
      <c r="S42" s="57">
        <f t="shared" ca="1" si="7"/>
        <v>0</v>
      </c>
      <c r="T42" s="57">
        <f t="shared" ca="1" si="8"/>
        <v>0</v>
      </c>
      <c r="U42" s="57">
        <f t="shared" ca="1" si="9"/>
        <v>0</v>
      </c>
      <c r="V42" s="57">
        <f t="shared" ca="1" si="10"/>
        <v>0</v>
      </c>
      <c r="W42" s="57">
        <f t="shared" ca="1" si="11"/>
        <v>0</v>
      </c>
      <c r="X42" s="57">
        <f t="shared" ca="1" si="12"/>
        <v>0</v>
      </c>
      <c r="Y42" s="57">
        <f t="shared" ca="1" si="13"/>
        <v>0</v>
      </c>
    </row>
    <row r="43" spans="2:25" s="24" customFormat="1" ht="21" customHeight="1">
      <c r="B43" s="66"/>
      <c r="C43" s="10"/>
      <c r="D43" s="68"/>
      <c r="E43" s="61" t="str">
        <f t="shared" ca="1" si="4"/>
        <v/>
      </c>
      <c r="F43" s="48" t="str">
        <f>IF(C43&lt;&gt;"",SUM('2014'!B64+'2015'!B64+'2016'!B64),"")</f>
        <v/>
      </c>
      <c r="G43" s="26" t="str">
        <f t="shared" si="5"/>
        <v/>
      </c>
      <c r="H43" s="49" t="str">
        <f t="shared" si="0"/>
        <v/>
      </c>
      <c r="I43" s="50" t="str">
        <f t="shared" si="1"/>
        <v/>
      </c>
      <c r="J43" s="25" t="str">
        <f t="shared" si="6"/>
        <v/>
      </c>
      <c r="L43" s="57">
        <f ca="1">SUMIFS('2014'!63:63,'2014'!3:3,"&lt;"&amp;C43,'2014'!3:3,"&gt;"&amp;0)+SUMIFS('2015'!63:63,'2015'!3:3,"&lt;"&amp;C43,'2015'!3:3,"&gt;"&amp;0)+SUMIFS('2016'!63:63,'2016'!3:3,"&lt;"&amp;C43,'2016'!3:3,"&gt;"&amp;0)</f>
        <v>0</v>
      </c>
      <c r="M43" s="57">
        <f ca="1">SUMIFS('2014'!63:63,'2014'!3:3,"&gt;="&amp;$O$13,'2014'!3:3,"&lt;"&amp;$P$13)+SUMIFS('2015'!63:63,'2015'!3:3,"&gt;="&amp;$O$13,'2015'!3:3,"&lt;"&amp;$P$13)+SUMIFS('2016'!63:63,'2016'!3:3,"&gt;="&amp;$O$13,'2016'!3:3,"&lt;"&amp;$P$13)</f>
        <v>0</v>
      </c>
      <c r="N43" s="57">
        <f ca="1">SUMIFS('2014'!63:63,'2014'!3:3,"&gt;="&amp;$R$13,'2014'!3:3,"&lt;"&amp;$S$13)+SUMIFS('2015'!63:63,'2015'!3:3,"&gt;="&amp;$R$13,'2015'!3:3,"&lt;"&amp;$S$13)+SUMIFS('2016'!63:63,'2016'!3:3,"&gt;="&amp;$R$13,'2016'!3:3,"&lt;"&amp;$S$13)</f>
        <v>0</v>
      </c>
      <c r="O43" s="57">
        <f ca="1">SUMIFS('2014'!63:63,'2014'!3:3,"&gt;="&amp;$U$13,'2014'!3:3,"&lt;"&amp;$V$13)+SUMIFS('2015'!63:63,'2015'!3:3,"&gt;="&amp;$U$13,'2015'!3:3,"&lt;"&amp;$V$13)+SUMIFS('2016'!63:63,'2016'!3:3,"&gt;="&amp;$U$13,'2016'!3:3,"&lt;"&amp;$V$13)</f>
        <v>0</v>
      </c>
      <c r="P43" s="57">
        <f ca="1">SUMIFS('2014'!64:64,'2014'!3:3,"&gt;="&amp;$O$13,'2014'!3:3,"&lt;"&amp;$P$13)+SUMIFS('2015'!64:64,'2015'!3:3,"&gt;="&amp;$O$13,'2015'!3:3,"&lt;"&amp;$P$13)+SUMIFS('2016'!64:64,'2016'!3:3,"&gt;="&amp;$O$13,'2016'!3:3,"&lt;"&amp;$P$13)</f>
        <v>0</v>
      </c>
      <c r="Q43" s="57">
        <f ca="1">SUMIFS('2014'!64:64,'2014'!3:3,"&gt;="&amp;$R$13,'2014'!3:3,"&lt;"&amp;$S$13)+SUMIFS('2015'!64:64,'2015'!3:3,"&gt;="&amp;$R$13,'2015'!3:3,"&lt;"&amp;$S$13)+SUMIFS('2016'!64:64,'2016'!3:3,"&gt;="&amp;$R$13,'2016'!3:3,"&lt;"&amp;$S$13)</f>
        <v>0</v>
      </c>
      <c r="R43" s="57">
        <f ca="1">SUMIFS('2014'!64:64,'2014'!3:3,"&gt;="&amp;$U$13,'2014'!3:3,"&lt;"&amp;$V$13)+SUMIFS('2015'!64:64,'2015'!3:3,"&gt;="&amp;$U$13,'2015'!3:3,"&lt;"&amp;$V$13)+SUMIFS('2016'!64:64,'2016'!3:3,"&gt;="&amp;$U$13,'2016'!3:3,"&lt;"&amp;$V$13)</f>
        <v>0</v>
      </c>
      <c r="S43" s="57">
        <f t="shared" ca="1" si="7"/>
        <v>0</v>
      </c>
      <c r="T43" s="57">
        <f t="shared" ca="1" si="8"/>
        <v>0</v>
      </c>
      <c r="U43" s="57">
        <f t="shared" ca="1" si="9"/>
        <v>0</v>
      </c>
      <c r="V43" s="57">
        <f t="shared" ca="1" si="10"/>
        <v>0</v>
      </c>
      <c r="W43" s="57">
        <f t="shared" ca="1" si="11"/>
        <v>0</v>
      </c>
      <c r="X43" s="57">
        <f t="shared" ca="1" si="12"/>
        <v>0</v>
      </c>
      <c r="Y43" s="57">
        <f t="shared" ca="1" si="13"/>
        <v>0</v>
      </c>
    </row>
    <row r="44" spans="2:25" s="24" customFormat="1" ht="21" customHeight="1">
      <c r="B44" s="69"/>
      <c r="C44" s="10"/>
      <c r="D44" s="70"/>
      <c r="E44" s="61" t="str">
        <f t="shared" ca="1" si="4"/>
        <v/>
      </c>
      <c r="F44" s="47" t="str">
        <f>IF(C44&lt;&gt;"",SUM('2014'!B66+'2015'!B66+'2016'!B66),"")</f>
        <v/>
      </c>
      <c r="G44" s="26" t="str">
        <f t="shared" si="5"/>
        <v/>
      </c>
      <c r="H44" s="49" t="str">
        <f t="shared" si="0"/>
        <v/>
      </c>
      <c r="I44" s="50" t="str">
        <f t="shared" si="1"/>
        <v/>
      </c>
      <c r="J44" s="25" t="str">
        <f t="shared" si="6"/>
        <v/>
      </c>
      <c r="L44" s="57">
        <f ca="1">SUMIFS('2014'!65:65,'2014'!3:3,"&lt;"&amp;C44,'2014'!3:3,"&gt;"&amp;0)+SUMIFS('2015'!65:65,'2015'!3:3,"&lt;"&amp;C44,'2015'!3:3,"&gt;"&amp;0)+SUMIFS('2016'!65:65,'2016'!3:3,"&lt;"&amp;C44,'2016'!3:3,"&gt;"&amp;0)</f>
        <v>0</v>
      </c>
      <c r="M44" s="57">
        <f ca="1">SUMIFS('2014'!65:65,'2014'!3:3,"&gt;="&amp;$O$13,'2014'!3:3,"&lt;"&amp;$P$13)+SUMIFS('2015'!65:65,'2015'!3:3,"&gt;="&amp;$O$13,'2015'!3:3,"&lt;"&amp;$P$13)+SUMIFS('2016'!65:65,'2016'!3:3,"&gt;="&amp;$O$13,'2016'!3:3,"&lt;"&amp;$P$13)</f>
        <v>0</v>
      </c>
      <c r="N44" s="57">
        <f ca="1">SUMIFS('2014'!65:65,'2014'!3:3,"&gt;="&amp;$R$13,'2014'!3:3,"&lt;"&amp;$S$13)+SUMIFS('2015'!65:65,'2015'!3:3,"&gt;="&amp;$R$13,'2015'!3:3,"&lt;"&amp;$S$13)+SUMIFS('2016'!65:65,'2016'!3:3,"&gt;="&amp;$R$13,'2016'!3:3,"&lt;"&amp;$S$13)</f>
        <v>0</v>
      </c>
      <c r="O44" s="57">
        <f ca="1">SUMIFS('2014'!65:65,'2014'!3:3,"&gt;="&amp;$U$13,'2014'!3:3,"&lt;"&amp;$V$13)+SUMIFS('2015'!65:65,'2015'!3:3,"&gt;="&amp;$U$13,'2015'!3:3,"&lt;"&amp;$V$13)+SUMIFS('2016'!65:65,'2016'!3:3,"&gt;="&amp;$U$13,'2016'!3:3,"&lt;"&amp;$V$13)</f>
        <v>0</v>
      </c>
      <c r="P44" s="57">
        <f ca="1">SUMIFS('2014'!66:66,'2014'!3:3,"&gt;="&amp;$O$13,'2014'!3:3,"&lt;"&amp;$P$13)+SUMIFS('2015'!66:66,'2015'!3:3,"&gt;="&amp;$O$13,'2015'!3:3,"&lt;"&amp;$P$13)+SUMIFS('2016'!66:66,'2016'!3:3,"&gt;="&amp;$O$13,'2016'!3:3,"&lt;"&amp;$P$13)</f>
        <v>0</v>
      </c>
      <c r="Q44" s="57">
        <f ca="1">SUMIFS('2014'!66:66,'2014'!3:3,"&gt;="&amp;$R$13,'2014'!3:3,"&lt;"&amp;$S$13)+SUMIFS('2015'!66:66,'2015'!3:3,"&gt;="&amp;$R$13,'2015'!3:3,"&lt;"&amp;$S$13)+SUMIFS('2016'!66:66,'2016'!3:3,"&gt;="&amp;$R$13,'2016'!3:3,"&lt;"&amp;$S$13)</f>
        <v>0</v>
      </c>
      <c r="R44" s="57">
        <f ca="1">SUMIFS('2014'!66:66,'2014'!3:3,"&gt;="&amp;$U$13,'2014'!3:3,"&lt;"&amp;$V$13)+SUMIFS('2015'!66:66,'2015'!3:3,"&gt;="&amp;$U$13,'2015'!3:3,"&lt;"&amp;$V$13)+SUMIFS('2016'!66:66,'2016'!3:3,"&gt;="&amp;$U$13,'2016'!3:3,"&lt;"&amp;$V$13)</f>
        <v>0</v>
      </c>
      <c r="S44" s="57">
        <f t="shared" ca="1" si="7"/>
        <v>0</v>
      </c>
      <c r="T44" s="57">
        <f t="shared" ca="1" si="8"/>
        <v>0</v>
      </c>
      <c r="U44" s="57">
        <f t="shared" ca="1" si="9"/>
        <v>0</v>
      </c>
      <c r="V44" s="57">
        <f t="shared" ca="1" si="10"/>
        <v>0</v>
      </c>
      <c r="W44" s="57">
        <f t="shared" ca="1" si="11"/>
        <v>0</v>
      </c>
      <c r="X44" s="57">
        <f t="shared" ca="1" si="12"/>
        <v>0</v>
      </c>
      <c r="Y44" s="57">
        <f t="shared" ca="1" si="13"/>
        <v>0</v>
      </c>
    </row>
    <row r="45" spans="2:25" s="24" customFormat="1" ht="21" customHeight="1">
      <c r="B45" s="69"/>
      <c r="C45" s="10"/>
      <c r="D45" s="67"/>
      <c r="E45" s="61" t="str">
        <f t="shared" ca="1" si="4"/>
        <v/>
      </c>
      <c r="F45" s="34" t="str">
        <f>IF(C45&lt;&gt;"",SUM('2014'!B68+'2015'!B68+'2016'!B68),"")</f>
        <v/>
      </c>
      <c r="G45" s="26" t="str">
        <f t="shared" si="5"/>
        <v/>
      </c>
      <c r="H45" s="49" t="str">
        <f t="shared" si="0"/>
        <v/>
      </c>
      <c r="I45" s="50" t="str">
        <f t="shared" si="1"/>
        <v/>
      </c>
      <c r="J45" s="25" t="str">
        <f t="shared" si="6"/>
        <v/>
      </c>
      <c r="L45" s="57">
        <f ca="1">SUMIFS('2014'!67:67,'2014'!3:3,"&lt;"&amp;C45,'2014'!3:3,"&gt;"&amp;0)+SUMIFS('2015'!67:67,'2015'!3:3,"&lt;"&amp;C45,'2015'!3:3,"&gt;"&amp;0)+SUMIFS('2016'!67:67,'2016'!3:3,"&lt;"&amp;C45,'2016'!3:3,"&gt;"&amp;0)</f>
        <v>0</v>
      </c>
      <c r="M45" s="57">
        <f ca="1">SUMIFS('2014'!67:67,'2014'!3:3,"&gt;="&amp;$O$13,'2014'!3:3,"&lt;"&amp;$P$13)+SUMIFS('2015'!67:67,'2015'!3:3,"&gt;="&amp;$O$13,'2015'!3:3,"&lt;"&amp;$P$13)+SUMIFS('2016'!67:67,'2016'!3:3,"&gt;="&amp;$O$13,'2016'!3:3,"&lt;"&amp;$P$13)</f>
        <v>0</v>
      </c>
      <c r="N45" s="57">
        <f ca="1">SUMIFS('2014'!67:67,'2014'!3:3,"&gt;="&amp;$R$13,'2014'!3:3,"&lt;"&amp;$S$13)+SUMIFS('2015'!67:67,'2015'!3:3,"&gt;="&amp;$R$13,'2015'!3:3,"&lt;"&amp;$S$13)+SUMIFS('2016'!67:67,'2016'!3:3,"&gt;="&amp;$R$13,'2016'!3:3,"&lt;"&amp;$S$13)</f>
        <v>0</v>
      </c>
      <c r="O45" s="57">
        <f ca="1">SUMIFS('2014'!67:67,'2014'!3:3,"&gt;="&amp;$U$13,'2014'!3:3,"&lt;"&amp;$V$13)+SUMIFS('2015'!67:67,'2015'!3:3,"&gt;="&amp;$U$13,'2015'!3:3,"&lt;"&amp;$V$13)+SUMIFS('2016'!67:67,'2016'!3:3,"&gt;="&amp;$U$13,'2016'!3:3,"&lt;"&amp;$V$13)</f>
        <v>0</v>
      </c>
      <c r="P45" s="57">
        <f ca="1">SUMIFS('2014'!68:68,'2014'!3:3,"&gt;="&amp;$O$13,'2014'!3:3,"&lt;"&amp;$P$13)+SUMIFS('2015'!68:68,'2015'!3:3,"&gt;="&amp;$O$13,'2015'!3:3,"&lt;"&amp;$P$13)+SUMIFS('2016'!68:68,'2016'!3:3,"&gt;="&amp;$O$13,'2016'!3:3,"&lt;"&amp;$P$13)</f>
        <v>0</v>
      </c>
      <c r="Q45" s="57">
        <f ca="1">SUMIFS('2014'!68:68,'2014'!3:3,"&gt;="&amp;$R$13,'2014'!3:3,"&lt;"&amp;$S$13)+SUMIFS('2015'!68:68,'2015'!3:3,"&gt;="&amp;$R$13,'2015'!3:3,"&lt;"&amp;$S$13)+SUMIFS('2016'!68:68,'2016'!3:3,"&gt;="&amp;$R$13,'2016'!3:3,"&lt;"&amp;$S$13)</f>
        <v>0</v>
      </c>
      <c r="R45" s="57">
        <f ca="1">SUMIFS('2014'!68:68,'2014'!3:3,"&gt;="&amp;$U$13,'2014'!3:3,"&lt;"&amp;$V$13)+SUMIFS('2015'!68:68,'2015'!3:3,"&gt;="&amp;$U$13,'2015'!3:3,"&lt;"&amp;$V$13)+SUMIFS('2016'!68:68,'2016'!3:3,"&gt;="&amp;$U$13,'2016'!3:3,"&lt;"&amp;$V$13)</f>
        <v>0</v>
      </c>
      <c r="S45" s="57">
        <f t="shared" ca="1" si="7"/>
        <v>0</v>
      </c>
      <c r="T45" s="57">
        <f t="shared" ca="1" si="8"/>
        <v>0</v>
      </c>
      <c r="U45" s="57">
        <f t="shared" ca="1" si="9"/>
        <v>0</v>
      </c>
      <c r="V45" s="57">
        <f t="shared" ca="1" si="10"/>
        <v>0</v>
      </c>
      <c r="W45" s="57">
        <f t="shared" ca="1" si="11"/>
        <v>0</v>
      </c>
      <c r="X45" s="57">
        <f t="shared" ca="1" si="12"/>
        <v>0</v>
      </c>
      <c r="Y45" s="57">
        <f t="shared" ca="1" si="13"/>
        <v>0</v>
      </c>
    </row>
    <row r="46" spans="2:25" s="24" customFormat="1" ht="21" customHeight="1">
      <c r="B46" s="69"/>
      <c r="C46" s="10"/>
      <c r="D46" s="67"/>
      <c r="E46" s="61" t="str">
        <f t="shared" ca="1" si="4"/>
        <v/>
      </c>
      <c r="F46" s="34" t="str">
        <f>IF(C46&lt;&gt;"",SUM('2014'!B70+'2015'!B70+'2016'!B70),"")</f>
        <v/>
      </c>
      <c r="G46" s="26" t="str">
        <f t="shared" si="5"/>
        <v/>
      </c>
      <c r="H46" s="49" t="str">
        <f t="shared" si="0"/>
        <v/>
      </c>
      <c r="I46" s="50" t="str">
        <f t="shared" si="1"/>
        <v/>
      </c>
      <c r="J46" s="25" t="str">
        <f t="shared" si="6"/>
        <v/>
      </c>
      <c r="L46" s="57">
        <f ca="1">SUMIFS('2014'!69:69,'2014'!3:3,"&lt;"&amp;C46,'2014'!3:3,"&gt;"&amp;0)+SUMIFS('2015'!69:69,'2015'!3:3,"&lt;"&amp;C46,'2015'!3:3,"&gt;"&amp;0)+SUMIFS('2016'!69:69,'2016'!3:3,"&lt;"&amp;C46,'2016'!3:3,"&gt;"&amp;0)</f>
        <v>0</v>
      </c>
      <c r="M46" s="57">
        <f ca="1">SUMIFS('2014'!69:69,'2014'!3:3,"&gt;="&amp;$O$13,'2014'!3:3,"&lt;"&amp;$P$13)+SUMIFS('2015'!69:69,'2015'!3:3,"&gt;="&amp;$O$13,'2015'!3:3,"&lt;"&amp;$P$13)+SUMIFS('2016'!69:69,'2016'!3:3,"&gt;="&amp;$O$13,'2016'!3:3,"&lt;"&amp;$P$13)</f>
        <v>0</v>
      </c>
      <c r="N46" s="57">
        <f ca="1">SUMIFS('2014'!69:69,'2014'!3:3,"&gt;="&amp;$R$13,'2014'!3:3,"&lt;"&amp;$S$13)+SUMIFS('2015'!69:69,'2015'!3:3,"&gt;="&amp;$R$13,'2015'!3:3,"&lt;"&amp;$S$13)+SUMIFS('2016'!69:69,'2016'!3:3,"&gt;="&amp;$R$13,'2016'!3:3,"&lt;"&amp;$S$13)</f>
        <v>0</v>
      </c>
      <c r="O46" s="57">
        <f ca="1">SUMIFS('2014'!69:69,'2014'!3:3,"&gt;="&amp;$U$13,'2014'!3:3,"&lt;"&amp;$V$13)+SUMIFS('2015'!69:69,'2015'!3:3,"&gt;="&amp;$U$13,'2015'!3:3,"&lt;"&amp;$V$13)+SUMIFS('2016'!69:69,'2016'!3:3,"&gt;="&amp;$U$13,'2016'!3:3,"&lt;"&amp;$V$13)</f>
        <v>0</v>
      </c>
      <c r="P46" s="57">
        <f ca="1">SUMIFS('2014'!70:70,'2014'!3:3,"&gt;="&amp;$O$13,'2014'!3:3,"&lt;"&amp;$P$13)+SUMIFS('2015'!70:70,'2015'!3:3,"&gt;="&amp;$O$13,'2015'!3:3,"&lt;"&amp;$P$13)+SUMIFS('2016'!70:70,'2016'!3:3,"&gt;="&amp;$O$13,'2016'!3:3,"&lt;"&amp;$P$13)</f>
        <v>0</v>
      </c>
      <c r="Q46" s="57">
        <f ca="1">SUMIFS('2014'!70:70,'2014'!3:3,"&gt;="&amp;$R$13,'2014'!3:3,"&lt;"&amp;$S$13)+SUMIFS('2015'!70:70,'2015'!3:3,"&gt;="&amp;$R$13,'2015'!3:3,"&lt;"&amp;$S$13)+SUMIFS('2016'!70:70,'2016'!3:3,"&gt;="&amp;$R$13,'2016'!3:3,"&lt;"&amp;$S$13)</f>
        <v>0</v>
      </c>
      <c r="R46" s="57">
        <f ca="1">SUMIFS('2014'!70:70,'2014'!3:3,"&gt;="&amp;$U$13,'2014'!3:3,"&lt;"&amp;$V$13)+SUMIFS('2015'!70:70,'2015'!3:3,"&gt;="&amp;$U$13,'2015'!3:3,"&lt;"&amp;$V$13)+SUMIFS('2016'!70:70,'2016'!3:3,"&gt;="&amp;$U$13,'2016'!3:3,"&lt;"&amp;$V$13)</f>
        <v>0</v>
      </c>
      <c r="S46" s="57">
        <f t="shared" ca="1" si="7"/>
        <v>0</v>
      </c>
      <c r="T46" s="57">
        <f t="shared" ca="1" si="8"/>
        <v>0</v>
      </c>
      <c r="U46" s="57">
        <f t="shared" ca="1" si="9"/>
        <v>0</v>
      </c>
      <c r="V46" s="57">
        <f t="shared" ca="1" si="10"/>
        <v>0</v>
      </c>
      <c r="W46" s="57">
        <f t="shared" ca="1" si="11"/>
        <v>0</v>
      </c>
      <c r="X46" s="57">
        <f t="shared" ca="1" si="12"/>
        <v>0</v>
      </c>
      <c r="Y46" s="57">
        <f t="shared" ca="1" si="13"/>
        <v>0</v>
      </c>
    </row>
    <row r="47" spans="2:25" s="24" customFormat="1" ht="21" customHeight="1">
      <c r="B47" s="69"/>
      <c r="C47" s="10"/>
      <c r="D47" s="67"/>
      <c r="E47" s="61" t="str">
        <f t="shared" ca="1" si="4"/>
        <v/>
      </c>
      <c r="F47" s="34" t="str">
        <f>IF(C47&lt;&gt;"",SUM('2014'!B72+'2015'!B72+'2016'!B72),"")</f>
        <v/>
      </c>
      <c r="G47" s="26" t="str">
        <f t="shared" si="5"/>
        <v/>
      </c>
      <c r="H47" s="49" t="str">
        <f t="shared" ref="H47:H73" si="14" xml:space="preserve"> IF(C47&lt;&gt;"",IF(AND(DATEVALUE("1-Apr-2014")&gt;=C47,DATEVALUE("1-Apr-2014")+120&lt;=$V$12),"Yes",IF(AND(MAX(DATEVALUE("1-Apr-2014")+120,C47+120)&lt;=$V$12, F47&gt;=80),"Yes","No" )),"")</f>
        <v/>
      </c>
      <c r="I47" s="50" t="str">
        <f t="shared" ref="I47:I73" si="15">IF(C47&lt;&gt;"",IF(H47="Yes","available now",CONCATENATE(IF(MAX(DATEVALUE("1-Apr-2014")+120,C47+120)&gt;$V$12,"On " &amp; TEXT(MAX(DATEVALUE("1-Apr-2014")+120,C47+120),"m/d/yyyy"),""),IF(AND(F47&lt;80,C47&gt;DATEVALUE("1-Apr-2014")),CONCATENATE(IF(MAX(DATEVALUE("1-Apr-2014")+120,C47+120)&gt;$V$12,", and ",""),"after ",80-F47," more hours have been worked"),""))),"")</f>
        <v/>
      </c>
      <c r="J47" s="25" t="str">
        <f t="shared" si="6"/>
        <v/>
      </c>
      <c r="L47" s="57">
        <f ca="1">SUMIFS('2014'!71:71,'2014'!3:3,"&lt;"&amp;C47,'2014'!3:3,"&gt;"&amp;0)+SUMIFS('2015'!71:71,'2015'!3:3,"&lt;"&amp;C47,'2015'!3:3,"&gt;"&amp;0)+SUMIFS('2016'!71:71,'2016'!3:3,"&lt;"&amp;C47,'2016'!3:3,"&gt;"&amp;0)</f>
        <v>0</v>
      </c>
      <c r="M47" s="57">
        <f ca="1">SUMIFS('2014'!71:71,'2014'!3:3,"&gt;="&amp;$O$13,'2014'!3:3,"&lt;"&amp;$P$13)+SUMIFS('2015'!71:71,'2015'!3:3,"&gt;="&amp;$O$13,'2015'!3:3,"&lt;"&amp;$P$13)+SUMIFS('2016'!71:71,'2016'!3:3,"&gt;="&amp;$O$13,'2016'!3:3,"&lt;"&amp;$P$13)</f>
        <v>0</v>
      </c>
      <c r="N47" s="57">
        <f ca="1">SUMIFS('2014'!71:71,'2014'!3:3,"&gt;="&amp;$R$13,'2014'!3:3,"&lt;"&amp;$S$13)+SUMIFS('2015'!71:71,'2015'!3:3,"&gt;="&amp;$R$13,'2015'!3:3,"&lt;"&amp;$S$13)+SUMIFS('2016'!71:71,'2016'!3:3,"&gt;="&amp;$R$13,'2016'!3:3,"&lt;"&amp;$S$13)</f>
        <v>0</v>
      </c>
      <c r="O47" s="57">
        <f ca="1">SUMIFS('2014'!71:71,'2014'!3:3,"&gt;="&amp;$U$13,'2014'!3:3,"&lt;"&amp;$V$13)+SUMIFS('2015'!71:71,'2015'!3:3,"&gt;="&amp;$U$13,'2015'!3:3,"&lt;"&amp;$V$13)+SUMIFS('2016'!71:71,'2016'!3:3,"&gt;="&amp;$U$13,'2016'!3:3,"&lt;"&amp;$V$13)</f>
        <v>0</v>
      </c>
      <c r="P47" s="57">
        <f ca="1">SUMIFS('2014'!72:72,'2014'!3:3,"&gt;="&amp;$O$13,'2014'!3:3,"&lt;"&amp;$P$13)+SUMIFS('2015'!72:72,'2015'!3:3,"&gt;="&amp;$O$13,'2015'!3:3,"&lt;"&amp;$P$13)+SUMIFS('2016'!72:72,'2016'!3:3,"&gt;="&amp;$O$13,'2016'!3:3,"&lt;"&amp;$P$13)</f>
        <v>0</v>
      </c>
      <c r="Q47" s="57">
        <f ca="1">SUMIFS('2014'!72:72,'2014'!3:3,"&gt;="&amp;$R$13,'2014'!3:3,"&lt;"&amp;$S$13)+SUMIFS('2015'!72:72,'2015'!3:3,"&gt;="&amp;$R$13,'2015'!3:3,"&lt;"&amp;$S$13)+SUMIFS('2016'!72:72,'2016'!3:3,"&gt;="&amp;$R$13,'2016'!3:3,"&lt;"&amp;$S$13)</f>
        <v>0</v>
      </c>
      <c r="R47" s="57">
        <f ca="1">SUMIFS('2014'!72:72,'2014'!3:3,"&gt;="&amp;$U$13,'2014'!3:3,"&lt;"&amp;$V$13)+SUMIFS('2015'!72:72,'2015'!3:3,"&gt;="&amp;$U$13,'2015'!3:3,"&lt;"&amp;$V$13)+SUMIFS('2016'!72:72,'2016'!3:3,"&gt;="&amp;$U$13,'2016'!3:3,"&lt;"&amp;$V$13)</f>
        <v>0</v>
      </c>
      <c r="S47" s="57">
        <f t="shared" ca="1" si="7"/>
        <v>0</v>
      </c>
      <c r="T47" s="57">
        <f t="shared" ca="1" si="8"/>
        <v>0</v>
      </c>
      <c r="U47" s="57">
        <f t="shared" ca="1" si="9"/>
        <v>0</v>
      </c>
      <c r="V47" s="57">
        <f t="shared" ca="1" si="10"/>
        <v>0</v>
      </c>
      <c r="W47" s="57">
        <f t="shared" ca="1" si="11"/>
        <v>0</v>
      </c>
      <c r="X47" s="57">
        <f t="shared" ca="1" si="12"/>
        <v>0</v>
      </c>
      <c r="Y47" s="57">
        <f t="shared" ca="1" si="13"/>
        <v>0</v>
      </c>
    </row>
    <row r="48" spans="2:25" s="24" customFormat="1" ht="21" customHeight="1">
      <c r="B48" s="69"/>
      <c r="C48" s="10"/>
      <c r="D48" s="67"/>
      <c r="E48" s="61" t="str">
        <f t="shared" ca="1" si="4"/>
        <v/>
      </c>
      <c r="F48" s="34" t="str">
        <f>IF(C48&lt;&gt;"",SUM('2014'!B74+'2015'!B74+'2016'!B74),"")</f>
        <v/>
      </c>
      <c r="G48" s="26" t="str">
        <f t="shared" si="5"/>
        <v/>
      </c>
      <c r="H48" s="49" t="str">
        <f t="shared" si="14"/>
        <v/>
      </c>
      <c r="I48" s="50" t="str">
        <f t="shared" si="15"/>
        <v/>
      </c>
      <c r="J48" s="25" t="str">
        <f t="shared" si="6"/>
        <v/>
      </c>
      <c r="L48" s="57">
        <f ca="1">SUMIFS('2014'!73:73,'2014'!3:3,"&lt;"&amp;C48,'2014'!3:3,"&gt;"&amp;0)+SUMIFS('2015'!73:73,'2015'!3:3,"&lt;"&amp;C48,'2015'!3:3,"&gt;"&amp;0)+SUMIFS('2016'!73:73,'2016'!3:3,"&lt;"&amp;C48,'2016'!3:3,"&gt;"&amp;0)</f>
        <v>0</v>
      </c>
      <c r="M48" s="57">
        <f ca="1">SUMIFS('2014'!73:73,'2014'!3:3,"&gt;="&amp;$O$13,'2014'!3:3,"&lt;"&amp;$P$13)+SUMIFS('2015'!73:73,'2015'!3:3,"&gt;="&amp;$O$13,'2015'!3:3,"&lt;"&amp;$P$13)+SUMIFS('2016'!73:73,'2016'!3:3,"&gt;="&amp;$O$13,'2016'!3:3,"&lt;"&amp;$P$13)</f>
        <v>0</v>
      </c>
      <c r="N48" s="57">
        <f ca="1">SUMIFS('2014'!73:73,'2014'!3:3,"&gt;="&amp;$R$13,'2014'!3:3,"&lt;"&amp;$S$13)+SUMIFS('2015'!73:73,'2015'!3:3,"&gt;="&amp;$R$13,'2015'!3:3,"&lt;"&amp;$S$13)+SUMIFS('2016'!73:73,'2016'!3:3,"&gt;="&amp;$R$13,'2016'!3:3,"&lt;"&amp;$S$13)</f>
        <v>0</v>
      </c>
      <c r="O48" s="57">
        <f ca="1">SUMIFS('2014'!73:73,'2014'!3:3,"&gt;="&amp;$U$13,'2014'!3:3,"&lt;"&amp;$V$13)+SUMIFS('2015'!73:73,'2015'!3:3,"&gt;="&amp;$U$13,'2015'!3:3,"&lt;"&amp;$V$13)+SUMIFS('2016'!73:73,'2016'!3:3,"&gt;="&amp;$U$13,'2016'!3:3,"&lt;"&amp;$V$13)</f>
        <v>0</v>
      </c>
      <c r="P48" s="57">
        <f ca="1">SUMIFS('2014'!74:74,'2014'!3:3,"&gt;="&amp;$O$13,'2014'!3:3,"&lt;"&amp;$P$13)+SUMIFS('2015'!74:74,'2015'!3:3,"&gt;="&amp;$O$13,'2015'!3:3,"&lt;"&amp;$P$13)+SUMIFS('2016'!74:74,'2016'!3:3,"&gt;="&amp;$O$13,'2016'!3:3,"&lt;"&amp;$P$13)</f>
        <v>0</v>
      </c>
      <c r="Q48" s="57">
        <f ca="1">SUMIFS('2014'!74:74,'2014'!3:3,"&gt;="&amp;$R$13,'2014'!3:3,"&lt;"&amp;$S$13)+SUMIFS('2015'!74:74,'2015'!3:3,"&gt;="&amp;$R$13,'2015'!3:3,"&lt;"&amp;$S$13)+SUMIFS('2016'!74:74,'2016'!3:3,"&gt;="&amp;$R$13,'2016'!3:3,"&lt;"&amp;$S$13)</f>
        <v>0</v>
      </c>
      <c r="R48" s="57">
        <f ca="1">SUMIFS('2014'!74:74,'2014'!3:3,"&gt;="&amp;$U$13,'2014'!3:3,"&lt;"&amp;$V$13)+SUMIFS('2015'!74:74,'2015'!3:3,"&gt;="&amp;$U$13,'2015'!3:3,"&lt;"&amp;$V$13)+SUMIFS('2016'!74:74,'2016'!3:3,"&gt;="&amp;$U$13,'2016'!3:3,"&lt;"&amp;$V$13)</f>
        <v>0</v>
      </c>
      <c r="S48" s="57">
        <f t="shared" ca="1" si="7"/>
        <v>0</v>
      </c>
      <c r="T48" s="57">
        <f t="shared" ca="1" si="8"/>
        <v>0</v>
      </c>
      <c r="U48" s="57">
        <f t="shared" ca="1" si="9"/>
        <v>0</v>
      </c>
      <c r="V48" s="57">
        <f t="shared" ca="1" si="10"/>
        <v>0</v>
      </c>
      <c r="W48" s="57">
        <f t="shared" ca="1" si="11"/>
        <v>0</v>
      </c>
      <c r="X48" s="57">
        <f t="shared" ca="1" si="12"/>
        <v>0</v>
      </c>
      <c r="Y48" s="57">
        <f t="shared" ca="1" si="13"/>
        <v>0</v>
      </c>
    </row>
    <row r="49" spans="2:25" s="24" customFormat="1" ht="21" customHeight="1">
      <c r="B49" s="69"/>
      <c r="C49" s="10"/>
      <c r="D49" s="67"/>
      <c r="E49" s="61" t="str">
        <f t="shared" ca="1" si="4"/>
        <v/>
      </c>
      <c r="F49" s="34" t="str">
        <f>IF(C49&lt;&gt;"",SUM('2014'!B76+'2015'!B76+'2016'!B76),"")</f>
        <v/>
      </c>
      <c r="G49" s="26" t="str">
        <f t="shared" si="5"/>
        <v/>
      </c>
      <c r="H49" s="49" t="str">
        <f t="shared" si="14"/>
        <v/>
      </c>
      <c r="I49" s="50" t="str">
        <f t="shared" si="15"/>
        <v/>
      </c>
      <c r="J49" s="25" t="str">
        <f t="shared" si="6"/>
        <v/>
      </c>
      <c r="L49" s="57">
        <f ca="1">SUMIFS('2014'!75:75,'2014'!3:3,"&lt;"&amp;C49,'2014'!3:3,"&gt;"&amp;0)+SUMIFS('2015'!75:75,'2015'!3:3,"&lt;"&amp;C49,'2015'!3:3,"&gt;"&amp;0)+SUMIFS('2016'!75:75,'2016'!3:3,"&lt;"&amp;C49,'2016'!3:3,"&gt;"&amp;0)</f>
        <v>0</v>
      </c>
      <c r="M49" s="57">
        <f ca="1">SUMIFS('2014'!75:75,'2014'!3:3,"&gt;="&amp;$O$13,'2014'!3:3,"&lt;"&amp;$P$13)+SUMIFS('2015'!75:75,'2015'!3:3,"&gt;="&amp;$O$13,'2015'!3:3,"&lt;"&amp;$P$13)+SUMIFS('2016'!75:75,'2016'!3:3,"&gt;="&amp;$O$13,'2016'!3:3,"&lt;"&amp;$P$13)</f>
        <v>0</v>
      </c>
      <c r="N49" s="57">
        <f ca="1">SUMIFS('2014'!75:75,'2014'!3:3,"&gt;="&amp;$R$13,'2014'!3:3,"&lt;"&amp;$S$13)+SUMIFS('2015'!75:75,'2015'!3:3,"&gt;="&amp;$R$13,'2015'!3:3,"&lt;"&amp;$S$13)+SUMIFS('2016'!75:75,'2016'!3:3,"&gt;="&amp;$R$13,'2016'!3:3,"&lt;"&amp;$S$13)</f>
        <v>0</v>
      </c>
      <c r="O49" s="57">
        <f ca="1">SUMIFS('2014'!75:75,'2014'!3:3,"&gt;="&amp;$U$13,'2014'!3:3,"&lt;"&amp;$V$13)+SUMIFS('2015'!75:75,'2015'!3:3,"&gt;="&amp;$U$13,'2015'!3:3,"&lt;"&amp;$V$13)+SUMIFS('2016'!75:75,'2016'!3:3,"&gt;="&amp;$U$13,'2016'!3:3,"&lt;"&amp;$V$13)</f>
        <v>0</v>
      </c>
      <c r="P49" s="57">
        <f ca="1">SUMIFS('2014'!76:76,'2014'!3:3,"&gt;="&amp;$O$13,'2014'!3:3,"&lt;"&amp;$P$13)+SUMIFS('2015'!76:76,'2015'!3:3,"&gt;="&amp;$O$13,'2015'!3:3,"&lt;"&amp;$P$13)+SUMIFS('2016'!76:76,'2016'!3:3,"&gt;="&amp;$O$13,'2016'!3:3,"&lt;"&amp;$P$13)</f>
        <v>0</v>
      </c>
      <c r="Q49" s="57">
        <f ca="1">SUMIFS('2014'!76:76,'2014'!3:3,"&gt;="&amp;$R$13,'2014'!3:3,"&lt;"&amp;$S$13)+SUMIFS('2015'!76:76,'2015'!3:3,"&gt;="&amp;$R$13,'2015'!3:3,"&lt;"&amp;$S$13)+SUMIFS('2016'!76:76,'2016'!3:3,"&gt;="&amp;$R$13,'2016'!3:3,"&lt;"&amp;$S$13)</f>
        <v>0</v>
      </c>
      <c r="R49" s="57">
        <f ca="1">SUMIFS('2014'!76:76,'2014'!3:3,"&gt;="&amp;$U$13,'2014'!3:3,"&lt;"&amp;$V$13)+SUMIFS('2015'!76:76,'2015'!3:3,"&gt;="&amp;$U$13,'2015'!3:3,"&lt;"&amp;$V$13)+SUMIFS('2016'!76:76,'2016'!3:3,"&gt;="&amp;$U$13,'2016'!3:3,"&lt;"&amp;$V$13)</f>
        <v>0</v>
      </c>
      <c r="S49" s="57">
        <f t="shared" ca="1" si="7"/>
        <v>0</v>
      </c>
      <c r="T49" s="57">
        <f t="shared" ca="1" si="8"/>
        <v>0</v>
      </c>
      <c r="U49" s="57">
        <f t="shared" ca="1" si="9"/>
        <v>0</v>
      </c>
      <c r="V49" s="57">
        <f t="shared" ca="1" si="10"/>
        <v>0</v>
      </c>
      <c r="W49" s="57">
        <f t="shared" ca="1" si="11"/>
        <v>0</v>
      </c>
      <c r="X49" s="57">
        <f t="shared" ca="1" si="12"/>
        <v>0</v>
      </c>
      <c r="Y49" s="57">
        <f t="shared" ca="1" si="13"/>
        <v>0</v>
      </c>
    </row>
    <row r="50" spans="2:25" s="24" customFormat="1" ht="21" customHeight="1">
      <c r="B50" s="69"/>
      <c r="C50" s="10"/>
      <c r="D50" s="67"/>
      <c r="E50" s="61" t="str">
        <f t="shared" ca="1" si="4"/>
        <v/>
      </c>
      <c r="F50" s="34" t="str">
        <f>IF(C50&lt;&gt;"",SUM('2014'!B78+'2015'!B78+'2016'!B78),"")</f>
        <v/>
      </c>
      <c r="G50" s="26" t="str">
        <f t="shared" si="5"/>
        <v/>
      </c>
      <c r="H50" s="49" t="str">
        <f t="shared" si="14"/>
        <v/>
      </c>
      <c r="I50" s="50" t="str">
        <f t="shared" si="15"/>
        <v/>
      </c>
      <c r="J50" s="25" t="str">
        <f t="shared" si="6"/>
        <v/>
      </c>
      <c r="L50" s="57">
        <f ca="1">SUMIFS('2014'!77:77,'2014'!3:3,"&lt;"&amp;C50,'2014'!3:3,"&gt;"&amp;0)+SUMIFS('2015'!77:77,'2015'!3:3,"&lt;"&amp;C50,'2015'!3:3,"&gt;"&amp;0)+SUMIFS('2016'!77:77,'2016'!3:3,"&lt;"&amp;C50,'2016'!3:3,"&gt;"&amp;0)</f>
        <v>0</v>
      </c>
      <c r="M50" s="57">
        <f ca="1">SUMIFS('2014'!77:77,'2014'!3:3,"&gt;="&amp;$O$13,'2014'!3:3,"&lt;"&amp;$P$13)+SUMIFS('2015'!77:77,'2015'!3:3,"&gt;="&amp;$O$13,'2015'!3:3,"&lt;"&amp;$P$13)+SUMIFS('2016'!77:77,'2016'!3:3,"&gt;="&amp;$O$13,'2016'!3:3,"&lt;"&amp;$P$13)</f>
        <v>0</v>
      </c>
      <c r="N50" s="57">
        <f ca="1">SUMIFS('2014'!77:77,'2014'!3:3,"&gt;="&amp;$R$13,'2014'!3:3,"&lt;"&amp;$S$13)+SUMIFS('2015'!77:77,'2015'!3:3,"&gt;="&amp;$R$13,'2015'!3:3,"&lt;"&amp;$S$13)+SUMIFS('2016'!77:77,'2016'!3:3,"&gt;="&amp;$R$13,'2016'!3:3,"&lt;"&amp;$S$13)</f>
        <v>0</v>
      </c>
      <c r="O50" s="57">
        <f ca="1">SUMIFS('2014'!77:77,'2014'!3:3,"&gt;="&amp;$U$13,'2014'!3:3,"&lt;"&amp;$V$13)+SUMIFS('2015'!77:77,'2015'!3:3,"&gt;="&amp;$U$13,'2015'!3:3,"&lt;"&amp;$V$13)+SUMIFS('2016'!77:77,'2016'!3:3,"&gt;="&amp;$U$13,'2016'!3:3,"&lt;"&amp;$V$13)</f>
        <v>0</v>
      </c>
      <c r="P50" s="57">
        <f ca="1">SUMIFS('2014'!78:78,'2014'!3:3,"&gt;="&amp;$O$13,'2014'!3:3,"&lt;"&amp;$P$13)+SUMIFS('2015'!78:78,'2015'!3:3,"&gt;="&amp;$O$13,'2015'!3:3,"&lt;"&amp;$P$13)+SUMIFS('2016'!78:78,'2016'!3:3,"&gt;="&amp;$O$13,'2016'!3:3,"&lt;"&amp;$P$13)</f>
        <v>0</v>
      </c>
      <c r="Q50" s="57">
        <f ca="1">SUMIFS('2014'!78:78,'2014'!3:3,"&gt;="&amp;$R$13,'2014'!3:3,"&lt;"&amp;$S$13)+SUMIFS('2015'!78:78,'2015'!3:3,"&gt;="&amp;$R$13,'2015'!3:3,"&lt;"&amp;$S$13)+SUMIFS('2016'!78:78,'2016'!3:3,"&gt;="&amp;$R$13,'2016'!3:3,"&lt;"&amp;$S$13)</f>
        <v>0</v>
      </c>
      <c r="R50" s="57">
        <f ca="1">SUMIFS('2014'!78:78,'2014'!3:3,"&gt;="&amp;$U$13,'2014'!3:3,"&lt;"&amp;$V$13)+SUMIFS('2015'!78:78,'2015'!3:3,"&gt;="&amp;$U$13,'2015'!3:3,"&lt;"&amp;$V$13)+SUMIFS('2016'!78:78,'2016'!3:3,"&gt;="&amp;$U$13,'2016'!3:3,"&lt;"&amp;$V$13)</f>
        <v>0</v>
      </c>
      <c r="S50" s="57">
        <f t="shared" ca="1" si="7"/>
        <v>0</v>
      </c>
      <c r="T50" s="57">
        <f t="shared" ca="1" si="8"/>
        <v>0</v>
      </c>
      <c r="U50" s="57">
        <f t="shared" ca="1" si="9"/>
        <v>0</v>
      </c>
      <c r="V50" s="57">
        <f t="shared" ca="1" si="10"/>
        <v>0</v>
      </c>
      <c r="W50" s="57">
        <f t="shared" ca="1" si="11"/>
        <v>0</v>
      </c>
      <c r="X50" s="57">
        <f t="shared" ca="1" si="12"/>
        <v>0</v>
      </c>
      <c r="Y50" s="57">
        <f t="shared" ca="1" si="13"/>
        <v>0</v>
      </c>
    </row>
    <row r="51" spans="2:25" s="24" customFormat="1" ht="21" customHeight="1">
      <c r="B51" s="69"/>
      <c r="C51" s="10"/>
      <c r="D51" s="67"/>
      <c r="E51" s="61" t="str">
        <f t="shared" ca="1" si="4"/>
        <v/>
      </c>
      <c r="F51" s="34" t="str">
        <f>IF(C51&lt;&gt;"",SUM('2014'!B80+'2015'!B80+'2016'!B80),"")</f>
        <v/>
      </c>
      <c r="G51" s="26" t="str">
        <f t="shared" si="5"/>
        <v/>
      </c>
      <c r="H51" s="49" t="str">
        <f t="shared" si="14"/>
        <v/>
      </c>
      <c r="I51" s="50" t="str">
        <f t="shared" si="15"/>
        <v/>
      </c>
      <c r="J51" s="25" t="str">
        <f t="shared" si="6"/>
        <v/>
      </c>
      <c r="L51" s="57">
        <f ca="1">SUMIFS('2014'!79:79,'2014'!3:3,"&lt;"&amp;C51,'2014'!3:3,"&gt;"&amp;0)+SUMIFS('2015'!79:79,'2015'!3:3,"&lt;"&amp;C51,'2015'!3:3,"&gt;"&amp;0)+SUMIFS('2016'!79:79,'2016'!3:3,"&lt;"&amp;C51,'2016'!3:3,"&gt;"&amp;0)</f>
        <v>0</v>
      </c>
      <c r="M51" s="57">
        <f ca="1">SUMIFS('2014'!79:79,'2014'!3:3,"&gt;="&amp;$O$13,'2014'!3:3,"&lt;"&amp;$P$13)+SUMIFS('2015'!79:79,'2015'!3:3,"&gt;="&amp;$O$13,'2015'!3:3,"&lt;"&amp;$P$13)+SUMIFS('2016'!79:79,'2016'!3:3,"&gt;="&amp;$O$13,'2016'!3:3,"&lt;"&amp;$P$13)</f>
        <v>0</v>
      </c>
      <c r="N51" s="57">
        <f ca="1">SUMIFS('2014'!79:79,'2014'!3:3,"&gt;="&amp;$R$13,'2014'!3:3,"&lt;"&amp;$S$13)+SUMIFS('2015'!79:79,'2015'!3:3,"&gt;="&amp;$R$13,'2015'!3:3,"&lt;"&amp;$S$13)+SUMIFS('2016'!79:79,'2016'!3:3,"&gt;="&amp;$R$13,'2016'!3:3,"&lt;"&amp;$S$13)</f>
        <v>0</v>
      </c>
      <c r="O51" s="57">
        <f ca="1">SUMIFS('2014'!79:79,'2014'!3:3,"&gt;="&amp;$U$13,'2014'!3:3,"&lt;"&amp;$V$13)+SUMIFS('2015'!79:79,'2015'!3:3,"&gt;="&amp;$U$13,'2015'!3:3,"&lt;"&amp;$V$13)+SUMIFS('2016'!79:79,'2016'!3:3,"&gt;="&amp;$U$13,'2016'!3:3,"&lt;"&amp;$V$13)</f>
        <v>0</v>
      </c>
      <c r="P51" s="57">
        <f ca="1">SUMIFS('2014'!80:80,'2014'!3:3,"&gt;="&amp;$O$13,'2014'!3:3,"&lt;"&amp;$P$13)+SUMIFS('2015'!80:80,'2015'!3:3,"&gt;="&amp;$O$13,'2015'!3:3,"&lt;"&amp;$P$13)+SUMIFS('2016'!80:80,'2016'!3:3,"&gt;="&amp;$O$13,'2016'!3:3,"&lt;"&amp;$P$13)</f>
        <v>0</v>
      </c>
      <c r="Q51" s="57">
        <f ca="1">SUMIFS('2014'!80:80,'2014'!3:3,"&gt;="&amp;$R$13,'2014'!3:3,"&lt;"&amp;$S$13)+SUMIFS('2015'!80:80,'2015'!3:3,"&gt;="&amp;$R$13,'2015'!3:3,"&lt;"&amp;$S$13)+SUMIFS('2016'!80:80,'2016'!3:3,"&gt;="&amp;$R$13,'2016'!3:3,"&lt;"&amp;$S$13)</f>
        <v>0</v>
      </c>
      <c r="R51" s="57">
        <f ca="1">SUMIFS('2014'!80:80,'2014'!3:3,"&gt;="&amp;$U$13,'2014'!3:3,"&lt;"&amp;$V$13)+SUMIFS('2015'!80:80,'2015'!3:3,"&gt;="&amp;$U$13,'2015'!3:3,"&lt;"&amp;$V$13)+SUMIFS('2016'!80:80,'2016'!3:3,"&gt;="&amp;$U$13,'2016'!3:3,"&lt;"&amp;$V$13)</f>
        <v>0</v>
      </c>
      <c r="S51" s="57">
        <f t="shared" ca="1" si="7"/>
        <v>0</v>
      </c>
      <c r="T51" s="57">
        <f t="shared" ca="1" si="8"/>
        <v>0</v>
      </c>
      <c r="U51" s="57">
        <f t="shared" ca="1" si="9"/>
        <v>0</v>
      </c>
      <c r="V51" s="57">
        <f t="shared" ca="1" si="10"/>
        <v>0</v>
      </c>
      <c r="W51" s="57">
        <f t="shared" ca="1" si="11"/>
        <v>0</v>
      </c>
      <c r="X51" s="57">
        <f t="shared" ca="1" si="12"/>
        <v>0</v>
      </c>
      <c r="Y51" s="57">
        <f t="shared" ca="1" si="13"/>
        <v>0</v>
      </c>
    </row>
    <row r="52" spans="2:25" s="24" customFormat="1" ht="21" customHeight="1">
      <c r="B52" s="69"/>
      <c r="C52" s="10"/>
      <c r="D52" s="67"/>
      <c r="E52" s="61" t="str">
        <f t="shared" ca="1" si="4"/>
        <v/>
      </c>
      <c r="F52" s="34" t="str">
        <f>IF(C52&lt;&gt;"",SUM('2014'!B82+'2015'!B82+'2016'!B82),"")</f>
        <v/>
      </c>
      <c r="G52" s="26" t="str">
        <f t="shared" si="5"/>
        <v/>
      </c>
      <c r="H52" s="49" t="str">
        <f t="shared" si="14"/>
        <v/>
      </c>
      <c r="I52" s="50" t="str">
        <f t="shared" si="15"/>
        <v/>
      </c>
      <c r="J52" s="25" t="str">
        <f t="shared" si="6"/>
        <v/>
      </c>
      <c r="L52" s="57">
        <f ca="1">SUMIFS('2014'!81:81,'2014'!3:3,"&lt;"&amp;C52,'2014'!3:3,"&gt;"&amp;0)+SUMIFS('2015'!81:81,'2015'!3:3,"&lt;"&amp;C52,'2015'!3:3,"&gt;"&amp;0)+SUMIFS('2016'!81:81,'2016'!3:3,"&lt;"&amp;C52,'2016'!3:3,"&gt;"&amp;0)</f>
        <v>0</v>
      </c>
      <c r="M52" s="57">
        <f ca="1">SUMIFS('2014'!81:81,'2014'!3:3,"&gt;="&amp;$O$13,'2014'!3:3,"&lt;"&amp;$P$13)+SUMIFS('2015'!81:81,'2015'!3:3,"&gt;="&amp;$O$13,'2015'!3:3,"&lt;"&amp;$P$13)+SUMIFS('2016'!81:81,'2016'!3:3,"&gt;="&amp;$O$13,'2016'!3:3,"&lt;"&amp;$P$13)</f>
        <v>0</v>
      </c>
      <c r="N52" s="57">
        <f ca="1">SUMIFS('2014'!81:81,'2014'!3:3,"&gt;="&amp;$R$13,'2014'!3:3,"&lt;"&amp;$S$13)+SUMIFS('2015'!81:81,'2015'!3:3,"&gt;="&amp;$R$13,'2015'!3:3,"&lt;"&amp;$S$13)+SUMIFS('2016'!81:81,'2016'!3:3,"&gt;="&amp;$R$13,'2016'!3:3,"&lt;"&amp;$S$13)</f>
        <v>0</v>
      </c>
      <c r="O52" s="57">
        <f ca="1">SUMIFS('2014'!81:81,'2014'!3:3,"&gt;="&amp;$U$13,'2014'!3:3,"&lt;"&amp;$V$13)+SUMIFS('2015'!81:81,'2015'!3:3,"&gt;="&amp;$U$13,'2015'!3:3,"&lt;"&amp;$V$13)+SUMIFS('2016'!81:81,'2016'!3:3,"&gt;="&amp;$U$13,'2016'!3:3,"&lt;"&amp;$V$13)</f>
        <v>0</v>
      </c>
      <c r="P52" s="57">
        <f ca="1">SUMIFS('2014'!82:82,'2014'!3:3,"&gt;="&amp;$O$13,'2014'!3:3,"&lt;"&amp;$P$13)+SUMIFS('2015'!82:82,'2015'!3:3,"&gt;="&amp;$O$13,'2015'!3:3,"&lt;"&amp;$P$13)+SUMIFS('2016'!82:82,'2016'!3:3,"&gt;="&amp;$O$13,'2016'!3:3,"&lt;"&amp;$P$13)</f>
        <v>0</v>
      </c>
      <c r="Q52" s="57">
        <f ca="1">SUMIFS('2014'!82:82,'2014'!3:3,"&gt;="&amp;$R$13,'2014'!3:3,"&lt;"&amp;$S$13)+SUMIFS('2015'!82:82,'2015'!3:3,"&gt;="&amp;$R$13,'2015'!3:3,"&lt;"&amp;$S$13)+SUMIFS('2016'!82:82,'2016'!3:3,"&gt;="&amp;$R$13,'2016'!3:3,"&lt;"&amp;$S$13)</f>
        <v>0</v>
      </c>
      <c r="R52" s="57">
        <f ca="1">SUMIFS('2014'!82:82,'2014'!3:3,"&gt;="&amp;$U$13,'2014'!3:3,"&lt;"&amp;$V$13)+SUMIFS('2015'!82:82,'2015'!3:3,"&gt;="&amp;$U$13,'2015'!3:3,"&lt;"&amp;$V$13)+SUMIFS('2016'!82:82,'2016'!3:3,"&gt;="&amp;$U$13,'2016'!3:3,"&lt;"&amp;$V$13)</f>
        <v>0</v>
      </c>
      <c r="S52" s="57">
        <f t="shared" ca="1" si="7"/>
        <v>0</v>
      </c>
      <c r="T52" s="57">
        <f t="shared" ca="1" si="8"/>
        <v>0</v>
      </c>
      <c r="U52" s="57">
        <f t="shared" ca="1" si="9"/>
        <v>0</v>
      </c>
      <c r="V52" s="57">
        <f t="shared" ca="1" si="10"/>
        <v>0</v>
      </c>
      <c r="W52" s="57">
        <f t="shared" ca="1" si="11"/>
        <v>0</v>
      </c>
      <c r="X52" s="57">
        <f t="shared" ca="1" si="12"/>
        <v>0</v>
      </c>
      <c r="Y52" s="57">
        <f t="shared" ca="1" si="13"/>
        <v>0</v>
      </c>
    </row>
    <row r="53" spans="2:25" s="24" customFormat="1" ht="21" customHeight="1">
      <c r="B53" s="69"/>
      <c r="C53" s="10"/>
      <c r="D53" s="67"/>
      <c r="E53" s="61" t="str">
        <f t="shared" ca="1" si="4"/>
        <v/>
      </c>
      <c r="F53" s="34" t="str">
        <f>IF(C53&lt;&gt;"",SUM('2014'!B84+'2015'!B84+'2016'!B84),"")</f>
        <v/>
      </c>
      <c r="G53" s="26" t="str">
        <f t="shared" si="5"/>
        <v/>
      </c>
      <c r="H53" s="49" t="str">
        <f t="shared" si="14"/>
        <v/>
      </c>
      <c r="I53" s="50" t="str">
        <f t="shared" si="15"/>
        <v/>
      </c>
      <c r="J53" s="25" t="str">
        <f t="shared" si="6"/>
        <v/>
      </c>
      <c r="L53" s="57">
        <f ca="1">SUMIFS('2014'!83:83,'2014'!3:3,"&lt;"&amp;C53,'2014'!3:3,"&gt;"&amp;0)+SUMIFS('2015'!83:83,'2015'!3:3,"&lt;"&amp;C53,'2015'!3:3,"&gt;"&amp;0)+SUMIFS('2016'!83:83,'2016'!3:3,"&lt;"&amp;C53,'2016'!3:3,"&gt;"&amp;0)</f>
        <v>0</v>
      </c>
      <c r="M53" s="57">
        <f ca="1">SUMIFS('2014'!83:83,'2014'!3:3,"&gt;="&amp;$O$13,'2014'!3:3,"&lt;"&amp;$P$13)+SUMIFS('2015'!83:83,'2015'!3:3,"&gt;="&amp;$O$13,'2015'!3:3,"&lt;"&amp;$P$13)+SUMIFS('2016'!83:83,'2016'!3:3,"&gt;="&amp;$O$13,'2016'!3:3,"&lt;"&amp;$P$13)</f>
        <v>0</v>
      </c>
      <c r="N53" s="57">
        <f ca="1">SUMIFS('2014'!83:83,'2014'!3:3,"&gt;="&amp;$R$13,'2014'!3:3,"&lt;"&amp;$S$13)+SUMIFS('2015'!83:83,'2015'!3:3,"&gt;="&amp;$R$13,'2015'!3:3,"&lt;"&amp;$S$13)+SUMIFS('2016'!83:83,'2016'!3:3,"&gt;="&amp;$R$13,'2016'!3:3,"&lt;"&amp;$S$13)</f>
        <v>0</v>
      </c>
      <c r="O53" s="57">
        <f ca="1">SUMIFS('2014'!83:83,'2014'!3:3,"&gt;="&amp;$U$13,'2014'!3:3,"&lt;"&amp;$V$13)+SUMIFS('2015'!83:83,'2015'!3:3,"&gt;="&amp;$U$13,'2015'!3:3,"&lt;"&amp;$V$13)+SUMIFS('2016'!83:83,'2016'!3:3,"&gt;="&amp;$U$13,'2016'!3:3,"&lt;"&amp;$V$13)</f>
        <v>0</v>
      </c>
      <c r="P53" s="57">
        <f ca="1">SUMIFS('2014'!84:84,'2014'!3:3,"&gt;="&amp;$O$13,'2014'!3:3,"&lt;"&amp;$P$13)+SUMIFS('2015'!84:84,'2015'!3:3,"&gt;="&amp;$O$13,'2015'!3:3,"&lt;"&amp;$P$13)+SUMIFS('2016'!84:84,'2016'!3:3,"&gt;="&amp;$O$13,'2016'!3:3,"&lt;"&amp;$P$13)</f>
        <v>0</v>
      </c>
      <c r="Q53" s="57">
        <f ca="1">SUMIFS('2014'!84:84,'2014'!3:3,"&gt;="&amp;$R$13,'2014'!3:3,"&lt;"&amp;$S$13)+SUMIFS('2015'!84:84,'2015'!3:3,"&gt;="&amp;$R$13,'2015'!3:3,"&lt;"&amp;$S$13)+SUMIFS('2016'!84:84,'2016'!3:3,"&gt;="&amp;$R$13,'2016'!3:3,"&lt;"&amp;$S$13)</f>
        <v>0</v>
      </c>
      <c r="R53" s="57">
        <f ca="1">SUMIFS('2014'!84:84,'2014'!3:3,"&gt;="&amp;$U$13,'2014'!3:3,"&lt;"&amp;$V$13)+SUMIFS('2015'!84:84,'2015'!3:3,"&gt;="&amp;$U$13,'2015'!3:3,"&lt;"&amp;$V$13)+SUMIFS('2016'!84:84,'2016'!3:3,"&gt;="&amp;$U$13,'2016'!3:3,"&lt;"&amp;$V$13)</f>
        <v>0</v>
      </c>
      <c r="S53" s="57">
        <f t="shared" ca="1" si="7"/>
        <v>0</v>
      </c>
      <c r="T53" s="57">
        <f t="shared" ca="1" si="8"/>
        <v>0</v>
      </c>
      <c r="U53" s="57">
        <f t="shared" ca="1" si="9"/>
        <v>0</v>
      </c>
      <c r="V53" s="57">
        <f t="shared" ca="1" si="10"/>
        <v>0</v>
      </c>
      <c r="W53" s="57">
        <f t="shared" ca="1" si="11"/>
        <v>0</v>
      </c>
      <c r="X53" s="57">
        <f t="shared" ca="1" si="12"/>
        <v>0</v>
      </c>
      <c r="Y53" s="57">
        <f t="shared" ca="1" si="13"/>
        <v>0</v>
      </c>
    </row>
    <row r="54" spans="2:25" s="24" customFormat="1" ht="21" customHeight="1">
      <c r="B54" s="69"/>
      <c r="C54" s="10"/>
      <c r="D54" s="67"/>
      <c r="E54" s="61" t="str">
        <f t="shared" ca="1" si="4"/>
        <v/>
      </c>
      <c r="F54" s="34" t="str">
        <f>IF(C54&lt;&gt;"",SUM('2014'!B86+'2015'!B86+'2016'!B86),"")</f>
        <v/>
      </c>
      <c r="G54" s="26" t="str">
        <f t="shared" si="5"/>
        <v/>
      </c>
      <c r="H54" s="49" t="str">
        <f t="shared" si="14"/>
        <v/>
      </c>
      <c r="I54" s="50" t="str">
        <f t="shared" si="15"/>
        <v/>
      </c>
      <c r="J54" s="25" t="str">
        <f t="shared" si="6"/>
        <v/>
      </c>
      <c r="L54" s="57">
        <f ca="1">SUMIFS('2014'!85:85,'2014'!3:3,"&lt;"&amp;C54,'2014'!3:3,"&gt;"&amp;0)+SUMIFS('2015'!85:85,'2015'!3:3,"&lt;"&amp;C54,'2015'!3:3,"&gt;"&amp;0)+SUMIFS('2016'!85:85,'2016'!3:3,"&lt;"&amp;C54,'2016'!3:3,"&gt;"&amp;0)</f>
        <v>0</v>
      </c>
      <c r="M54" s="57">
        <f ca="1">SUMIFS('2014'!85:85,'2014'!3:3,"&gt;="&amp;$O$13,'2014'!3:3,"&lt;"&amp;$P$13)+SUMIFS('2015'!85:85,'2015'!3:3,"&gt;="&amp;$O$13,'2015'!3:3,"&lt;"&amp;$P$13)+SUMIFS('2016'!85:85,'2016'!3:3,"&gt;="&amp;$O$13,'2016'!3:3,"&lt;"&amp;$P$13)</f>
        <v>0</v>
      </c>
      <c r="N54" s="57">
        <f ca="1">SUMIFS('2014'!85:85,'2014'!3:3,"&gt;="&amp;$R$13,'2014'!3:3,"&lt;"&amp;$S$13)+SUMIFS('2015'!85:85,'2015'!3:3,"&gt;="&amp;$R$13,'2015'!3:3,"&lt;"&amp;$S$13)+SUMIFS('2016'!85:85,'2016'!3:3,"&gt;="&amp;$R$13,'2016'!3:3,"&lt;"&amp;$S$13)</f>
        <v>0</v>
      </c>
      <c r="O54" s="57">
        <f ca="1">SUMIFS('2014'!85:85,'2014'!3:3,"&gt;="&amp;$U$13,'2014'!3:3,"&lt;"&amp;$V$13)+SUMIFS('2015'!85:85,'2015'!3:3,"&gt;="&amp;$U$13,'2015'!3:3,"&lt;"&amp;$V$13)+SUMIFS('2016'!85:85,'2016'!3:3,"&gt;="&amp;$U$13,'2016'!3:3,"&lt;"&amp;$V$13)</f>
        <v>0</v>
      </c>
      <c r="P54" s="57">
        <f ca="1">SUMIFS('2014'!86:86,'2014'!3:3,"&gt;="&amp;$O$13,'2014'!3:3,"&lt;"&amp;$P$13)+SUMIFS('2015'!86:86,'2015'!3:3,"&gt;="&amp;$O$13,'2015'!3:3,"&lt;"&amp;$P$13)+SUMIFS('2016'!86:86,'2016'!3:3,"&gt;="&amp;$O$13,'2016'!3:3,"&lt;"&amp;$P$13)</f>
        <v>0</v>
      </c>
      <c r="Q54" s="57">
        <f ca="1">SUMIFS('2014'!86:86,'2014'!3:3,"&gt;="&amp;$R$13,'2014'!3:3,"&lt;"&amp;$S$13)+SUMIFS('2015'!86:86,'2015'!3:3,"&gt;="&amp;$R$13,'2015'!3:3,"&lt;"&amp;$S$13)+SUMIFS('2016'!86:86,'2016'!3:3,"&gt;="&amp;$R$13,'2016'!3:3,"&lt;"&amp;$S$13)</f>
        <v>0</v>
      </c>
      <c r="R54" s="57">
        <f ca="1">SUMIFS('2014'!86:86,'2014'!3:3,"&gt;="&amp;$U$13,'2014'!3:3,"&lt;"&amp;$V$13)+SUMIFS('2015'!86:86,'2015'!3:3,"&gt;="&amp;$U$13,'2015'!3:3,"&lt;"&amp;$V$13)+SUMIFS('2016'!86:86,'2016'!3:3,"&gt;="&amp;$U$13,'2016'!3:3,"&lt;"&amp;$V$13)</f>
        <v>0</v>
      </c>
      <c r="S54" s="57">
        <f t="shared" ca="1" si="7"/>
        <v>0</v>
      </c>
      <c r="T54" s="57">
        <f t="shared" ca="1" si="8"/>
        <v>0</v>
      </c>
      <c r="U54" s="57">
        <f t="shared" ca="1" si="9"/>
        <v>0</v>
      </c>
      <c r="V54" s="57">
        <f t="shared" ca="1" si="10"/>
        <v>0</v>
      </c>
      <c r="W54" s="57">
        <f t="shared" ca="1" si="11"/>
        <v>0</v>
      </c>
      <c r="X54" s="57">
        <f t="shared" ca="1" si="12"/>
        <v>0</v>
      </c>
      <c r="Y54" s="57">
        <f t="shared" ca="1" si="13"/>
        <v>0</v>
      </c>
    </row>
    <row r="55" spans="2:25" s="24" customFormat="1" ht="21" customHeight="1">
      <c r="B55" s="69"/>
      <c r="C55" s="10"/>
      <c r="D55" s="67"/>
      <c r="E55" s="61" t="str">
        <f t="shared" ca="1" si="4"/>
        <v/>
      </c>
      <c r="F55" s="34" t="str">
        <f>IF(C55&lt;&gt;"",SUM('2014'!B88+'2015'!B88+'2016'!B88),"")</f>
        <v/>
      </c>
      <c r="G55" s="26" t="str">
        <f t="shared" si="5"/>
        <v/>
      </c>
      <c r="H55" s="49" t="str">
        <f t="shared" si="14"/>
        <v/>
      </c>
      <c r="I55" s="50" t="str">
        <f t="shared" si="15"/>
        <v/>
      </c>
      <c r="J55" s="25" t="str">
        <f t="shared" si="6"/>
        <v/>
      </c>
      <c r="L55" s="57">
        <f ca="1">SUMIFS('2014'!87:87,'2014'!3:3,"&lt;"&amp;C55,'2014'!3:3,"&gt;"&amp;0)+SUMIFS('2015'!87:87,'2015'!3:3,"&lt;"&amp;C55,'2015'!3:3,"&gt;"&amp;0)+SUMIFS('2016'!87:87,'2016'!3:3,"&lt;"&amp;C55,'2016'!3:3,"&gt;"&amp;0)</f>
        <v>0</v>
      </c>
      <c r="M55" s="57">
        <f ca="1">SUMIFS('2014'!87:87,'2014'!3:3,"&gt;="&amp;$O$13,'2014'!3:3,"&lt;"&amp;$P$13)+SUMIFS('2015'!87:87,'2015'!3:3,"&gt;="&amp;$O$13,'2015'!3:3,"&lt;"&amp;$P$13)+SUMIFS('2016'!87:87,'2016'!3:3,"&gt;="&amp;$O$13,'2016'!3:3,"&lt;"&amp;$P$13)</f>
        <v>0</v>
      </c>
      <c r="N55" s="57">
        <f ca="1">SUMIFS('2014'!87:87,'2014'!3:3,"&gt;="&amp;$R$13,'2014'!3:3,"&lt;"&amp;$S$13)+SUMIFS('2015'!87:87,'2015'!3:3,"&gt;="&amp;$R$13,'2015'!3:3,"&lt;"&amp;$S$13)+SUMIFS('2016'!87:87,'2016'!3:3,"&gt;="&amp;$R$13,'2016'!3:3,"&lt;"&amp;$S$13)</f>
        <v>0</v>
      </c>
      <c r="O55" s="57">
        <f ca="1">SUMIFS('2014'!87:87,'2014'!3:3,"&gt;="&amp;$U$13,'2014'!3:3,"&lt;"&amp;$V$13)+SUMIFS('2015'!87:87,'2015'!3:3,"&gt;="&amp;$U$13,'2015'!3:3,"&lt;"&amp;$V$13)+SUMIFS('2016'!87:87,'2016'!3:3,"&gt;="&amp;$U$13,'2016'!3:3,"&lt;"&amp;$V$13)</f>
        <v>0</v>
      </c>
      <c r="P55" s="57">
        <f ca="1">SUMIFS('2014'!88:88,'2014'!3:3,"&gt;="&amp;$O$13,'2014'!3:3,"&lt;"&amp;$P$13)+SUMIFS('2015'!88:88,'2015'!3:3,"&gt;="&amp;$O$13,'2015'!3:3,"&lt;"&amp;$P$13)+SUMIFS('2016'!88:88,'2016'!3:3,"&gt;="&amp;$O$13,'2016'!3:3,"&lt;"&amp;$P$13)</f>
        <v>0</v>
      </c>
      <c r="Q55" s="57">
        <f ca="1">SUMIFS('2014'!88:88,'2014'!3:3,"&gt;="&amp;$R$13,'2014'!3:3,"&lt;"&amp;$S$13)+SUMIFS('2015'!88:88,'2015'!3:3,"&gt;="&amp;$R$13,'2015'!3:3,"&lt;"&amp;$S$13)+SUMIFS('2016'!88:88,'2016'!3:3,"&gt;="&amp;$R$13,'2016'!3:3,"&lt;"&amp;$S$13)</f>
        <v>0</v>
      </c>
      <c r="R55" s="57">
        <f ca="1">SUMIFS('2014'!88:88,'2014'!3:3,"&gt;="&amp;$U$13,'2014'!3:3,"&lt;"&amp;$V$13)+SUMIFS('2015'!88:88,'2015'!3:3,"&gt;="&amp;$U$13,'2015'!3:3,"&lt;"&amp;$V$13)+SUMIFS('2016'!88:88,'2016'!3:3,"&gt;="&amp;$U$13,'2016'!3:3,"&lt;"&amp;$V$13)</f>
        <v>0</v>
      </c>
      <c r="S55" s="57">
        <f t="shared" ca="1" si="7"/>
        <v>0</v>
      </c>
      <c r="T55" s="57">
        <f t="shared" ca="1" si="8"/>
        <v>0</v>
      </c>
      <c r="U55" s="57">
        <f t="shared" ca="1" si="9"/>
        <v>0</v>
      </c>
      <c r="V55" s="57">
        <f t="shared" ca="1" si="10"/>
        <v>0</v>
      </c>
      <c r="W55" s="57">
        <f t="shared" ca="1" si="11"/>
        <v>0</v>
      </c>
      <c r="X55" s="57">
        <f t="shared" ca="1" si="12"/>
        <v>0</v>
      </c>
      <c r="Y55" s="57">
        <f t="shared" ca="1" si="13"/>
        <v>0</v>
      </c>
    </row>
    <row r="56" spans="2:25" s="24" customFormat="1" ht="21" customHeight="1">
      <c r="B56" s="69"/>
      <c r="C56" s="10"/>
      <c r="D56" s="67"/>
      <c r="E56" s="61" t="str">
        <f t="shared" ca="1" si="4"/>
        <v/>
      </c>
      <c r="F56" s="34" t="str">
        <f>IF(C56&lt;&gt;"",SUM('2014'!B90+'2015'!B90+'2016'!B90),"")</f>
        <v/>
      </c>
      <c r="G56" s="26" t="str">
        <f t="shared" si="5"/>
        <v/>
      </c>
      <c r="H56" s="49" t="str">
        <f t="shared" si="14"/>
        <v/>
      </c>
      <c r="I56" s="50" t="str">
        <f t="shared" si="15"/>
        <v/>
      </c>
      <c r="J56" s="25" t="str">
        <f t="shared" si="6"/>
        <v/>
      </c>
      <c r="L56" s="57">
        <f ca="1">SUMIFS('2014'!89:89,'2014'!3:3,"&lt;"&amp;C56,'2014'!3:3,"&gt;"&amp;0)+SUMIFS('2015'!89:89,'2015'!3:3,"&lt;"&amp;C56,'2015'!3:3,"&gt;"&amp;0)+SUMIFS('2016'!89:89,'2016'!3:3,"&lt;"&amp;C56,'2016'!3:3,"&gt;"&amp;0)</f>
        <v>0</v>
      </c>
      <c r="M56" s="57">
        <f ca="1">SUMIFS('2014'!89:89,'2014'!3:3,"&gt;="&amp;$O$13,'2014'!3:3,"&lt;"&amp;$P$13)+SUMIFS('2015'!89:89,'2015'!3:3,"&gt;="&amp;$O$13,'2015'!3:3,"&lt;"&amp;$P$13)+SUMIFS('2016'!89:89,'2016'!3:3,"&gt;="&amp;$O$13,'2016'!3:3,"&lt;"&amp;$P$13)</f>
        <v>0</v>
      </c>
      <c r="N56" s="57">
        <f ca="1">SUMIFS('2014'!89:89,'2014'!3:3,"&gt;="&amp;$R$13,'2014'!3:3,"&lt;"&amp;$S$13)+SUMIFS('2015'!89:89,'2015'!3:3,"&gt;="&amp;$R$13,'2015'!3:3,"&lt;"&amp;$S$13)+SUMIFS('2016'!89:89,'2016'!3:3,"&gt;="&amp;$R$13,'2016'!3:3,"&lt;"&amp;$S$13)</f>
        <v>0</v>
      </c>
      <c r="O56" s="57">
        <f ca="1">SUMIFS('2014'!89:89,'2014'!3:3,"&gt;="&amp;$U$13,'2014'!3:3,"&lt;"&amp;$V$13)+SUMIFS('2015'!89:89,'2015'!3:3,"&gt;="&amp;$U$13,'2015'!3:3,"&lt;"&amp;$V$13)+SUMIFS('2016'!89:89,'2016'!3:3,"&gt;="&amp;$U$13,'2016'!3:3,"&lt;"&amp;$V$13)</f>
        <v>0</v>
      </c>
      <c r="P56" s="57">
        <f ca="1">SUMIFS('2014'!90:90,'2014'!3:3,"&gt;="&amp;$O$13,'2014'!3:3,"&lt;"&amp;$P$13)+SUMIFS('2015'!90:90,'2015'!3:3,"&gt;="&amp;$O$13,'2015'!3:3,"&lt;"&amp;$P$13)+SUMIFS('2016'!90:90,'2016'!3:3,"&gt;="&amp;$O$13,'2016'!3:3,"&lt;"&amp;$P$13)</f>
        <v>0</v>
      </c>
      <c r="Q56" s="57">
        <f ca="1">SUMIFS('2014'!90:90,'2014'!3:3,"&gt;="&amp;$R$13,'2014'!3:3,"&lt;"&amp;$S$13)+SUMIFS('2015'!90:90,'2015'!3:3,"&gt;="&amp;$R$13,'2015'!3:3,"&lt;"&amp;$S$13)+SUMIFS('2016'!90:90,'2016'!3:3,"&gt;="&amp;$R$13,'2016'!3:3,"&lt;"&amp;$S$13)</f>
        <v>0</v>
      </c>
      <c r="R56" s="57">
        <f ca="1">SUMIFS('2014'!90:90,'2014'!3:3,"&gt;="&amp;$U$13,'2014'!3:3,"&lt;"&amp;$V$13)+SUMIFS('2015'!90:90,'2015'!3:3,"&gt;="&amp;$U$13,'2015'!3:3,"&lt;"&amp;$V$13)+SUMIFS('2016'!90:90,'2016'!3:3,"&gt;="&amp;$U$13,'2016'!3:3,"&lt;"&amp;$V$13)</f>
        <v>0</v>
      </c>
      <c r="S56" s="57">
        <f t="shared" ca="1" si="7"/>
        <v>0</v>
      </c>
      <c r="T56" s="57">
        <f t="shared" ca="1" si="8"/>
        <v>0</v>
      </c>
      <c r="U56" s="57">
        <f t="shared" ca="1" si="9"/>
        <v>0</v>
      </c>
      <c r="V56" s="57">
        <f t="shared" ca="1" si="10"/>
        <v>0</v>
      </c>
      <c r="W56" s="57">
        <f t="shared" ca="1" si="11"/>
        <v>0</v>
      </c>
      <c r="X56" s="57">
        <f t="shared" ca="1" si="12"/>
        <v>0</v>
      </c>
      <c r="Y56" s="57">
        <f t="shared" ca="1" si="13"/>
        <v>0</v>
      </c>
    </row>
    <row r="57" spans="2:25" s="24" customFormat="1" ht="21" customHeight="1">
      <c r="B57" s="69"/>
      <c r="C57" s="10"/>
      <c r="D57" s="67"/>
      <c r="E57" s="61" t="str">
        <f t="shared" ca="1" si="4"/>
        <v/>
      </c>
      <c r="F57" s="34" t="str">
        <f>IF(C57&lt;&gt;"",SUM('2014'!B92+'2015'!B92+'2016'!B92),"")</f>
        <v/>
      </c>
      <c r="G57" s="26" t="str">
        <f t="shared" si="5"/>
        <v/>
      </c>
      <c r="H57" s="49" t="str">
        <f t="shared" si="14"/>
        <v/>
      </c>
      <c r="I57" s="50" t="str">
        <f t="shared" si="15"/>
        <v/>
      </c>
      <c r="J57" s="25" t="str">
        <f t="shared" si="6"/>
        <v/>
      </c>
      <c r="L57" s="57">
        <f ca="1">SUMIFS('2014'!91:91,'2014'!3:3,"&lt;"&amp;C57,'2014'!3:3,"&gt;"&amp;0)+SUMIFS('2015'!91:91,'2015'!3:3,"&lt;"&amp;C57,'2015'!3:3,"&gt;"&amp;0)+SUMIFS('2016'!91:91,'2016'!3:3,"&lt;"&amp;C57,'2016'!3:3,"&gt;"&amp;0)</f>
        <v>0</v>
      </c>
      <c r="M57" s="57">
        <f ca="1">SUMIFS('2014'!91:91,'2014'!3:3,"&gt;="&amp;$O$13,'2014'!3:3,"&lt;"&amp;$P$13)+SUMIFS('2015'!91:91,'2015'!3:3,"&gt;="&amp;$O$13,'2015'!3:3,"&lt;"&amp;$P$13)+SUMIFS('2016'!91:91,'2016'!3:3,"&gt;="&amp;$O$13,'2016'!3:3,"&lt;"&amp;$P$13)</f>
        <v>0</v>
      </c>
      <c r="N57" s="57">
        <f ca="1">SUMIFS('2014'!91:91,'2014'!3:3,"&gt;="&amp;$R$13,'2014'!3:3,"&lt;"&amp;$S$13)+SUMIFS('2015'!91:91,'2015'!3:3,"&gt;="&amp;$R$13,'2015'!3:3,"&lt;"&amp;$S$13)+SUMIFS('2016'!91:91,'2016'!3:3,"&gt;="&amp;$R$13,'2016'!3:3,"&lt;"&amp;$S$13)</f>
        <v>0</v>
      </c>
      <c r="O57" s="57">
        <f ca="1">SUMIFS('2014'!91:91,'2014'!3:3,"&gt;="&amp;$U$13,'2014'!3:3,"&lt;"&amp;$V$13)+SUMIFS('2015'!91:91,'2015'!3:3,"&gt;="&amp;$U$13,'2015'!3:3,"&lt;"&amp;$V$13)+SUMIFS('2016'!91:91,'2016'!3:3,"&gt;="&amp;$U$13,'2016'!3:3,"&lt;"&amp;$V$13)</f>
        <v>0</v>
      </c>
      <c r="P57" s="57">
        <f ca="1">SUMIFS('2014'!92:92,'2014'!3:3,"&gt;="&amp;$O$13,'2014'!3:3,"&lt;"&amp;$P$13)+SUMIFS('2015'!92:92,'2015'!3:3,"&gt;="&amp;$O$13,'2015'!3:3,"&lt;"&amp;$P$13)+SUMIFS('2016'!92:92,'2016'!3:3,"&gt;="&amp;$O$13,'2016'!3:3,"&lt;"&amp;$P$13)</f>
        <v>0</v>
      </c>
      <c r="Q57" s="57">
        <f ca="1">SUMIFS('2014'!92:92,'2014'!3:3,"&gt;="&amp;$R$13,'2014'!3:3,"&lt;"&amp;$S$13)+SUMIFS('2015'!92:92,'2015'!3:3,"&gt;="&amp;$R$13,'2015'!3:3,"&lt;"&amp;$S$13)+SUMIFS('2016'!92:92,'2016'!3:3,"&gt;="&amp;$R$13,'2016'!3:3,"&lt;"&amp;$S$13)</f>
        <v>0</v>
      </c>
      <c r="R57" s="57">
        <f ca="1">SUMIFS('2014'!92:92,'2014'!3:3,"&gt;="&amp;$U$13,'2014'!3:3,"&lt;"&amp;$V$13)+SUMIFS('2015'!92:92,'2015'!3:3,"&gt;="&amp;$U$13,'2015'!3:3,"&lt;"&amp;$V$13)+SUMIFS('2016'!92:92,'2016'!3:3,"&gt;="&amp;$U$13,'2016'!3:3,"&lt;"&amp;$V$13)</f>
        <v>0</v>
      </c>
      <c r="S57" s="57">
        <f t="shared" ca="1" si="7"/>
        <v>0</v>
      </c>
      <c r="T57" s="57">
        <f t="shared" ca="1" si="8"/>
        <v>0</v>
      </c>
      <c r="U57" s="57">
        <f t="shared" ca="1" si="9"/>
        <v>0</v>
      </c>
      <c r="V57" s="57">
        <f t="shared" ca="1" si="10"/>
        <v>0</v>
      </c>
      <c r="W57" s="57">
        <f t="shared" ca="1" si="11"/>
        <v>0</v>
      </c>
      <c r="X57" s="57">
        <f t="shared" ca="1" si="12"/>
        <v>0</v>
      </c>
      <c r="Y57" s="57">
        <f t="shared" ca="1" si="13"/>
        <v>0</v>
      </c>
    </row>
    <row r="58" spans="2:25" s="24" customFormat="1" ht="21" customHeight="1">
      <c r="B58" s="69"/>
      <c r="C58" s="10"/>
      <c r="D58" s="67"/>
      <c r="E58" s="61" t="str">
        <f t="shared" ca="1" si="4"/>
        <v/>
      </c>
      <c r="F58" s="34" t="str">
        <f>IF(C58&lt;&gt;"",SUM('2014'!B94+'2015'!B94+'2016'!B94),"")</f>
        <v/>
      </c>
      <c r="G58" s="26" t="str">
        <f t="shared" si="5"/>
        <v/>
      </c>
      <c r="H58" s="49" t="str">
        <f t="shared" si="14"/>
        <v/>
      </c>
      <c r="I58" s="50" t="str">
        <f t="shared" si="15"/>
        <v/>
      </c>
      <c r="J58" s="25" t="str">
        <f t="shared" si="6"/>
        <v/>
      </c>
      <c r="L58" s="57">
        <f ca="1">SUMIFS('2014'!93:93,'2014'!3:3,"&lt;"&amp;C58,'2014'!3:3,"&gt;"&amp;0)+SUMIFS('2015'!93:93,'2015'!3:3,"&lt;"&amp;C58,'2015'!3:3,"&gt;"&amp;0)+SUMIFS('2016'!93:93,'2016'!3:3,"&lt;"&amp;C58,'2016'!3:3,"&gt;"&amp;0)</f>
        <v>0</v>
      </c>
      <c r="M58" s="57">
        <f ca="1">SUMIFS('2014'!93:93,'2014'!3:3,"&gt;="&amp;$O$13,'2014'!3:3,"&lt;"&amp;$P$13)+SUMIFS('2015'!93:93,'2015'!3:3,"&gt;="&amp;$O$13,'2015'!3:3,"&lt;"&amp;$P$13)+SUMIFS('2016'!93:93,'2016'!3:3,"&gt;="&amp;$O$13,'2016'!3:3,"&lt;"&amp;$P$13)</f>
        <v>0</v>
      </c>
      <c r="N58" s="57">
        <f ca="1">SUMIFS('2014'!93:93,'2014'!3:3,"&gt;="&amp;$R$13,'2014'!3:3,"&lt;"&amp;$S$13)+SUMIFS('2015'!93:93,'2015'!3:3,"&gt;="&amp;$R$13,'2015'!3:3,"&lt;"&amp;$S$13)+SUMIFS('2016'!93:93,'2016'!3:3,"&gt;="&amp;$R$13,'2016'!3:3,"&lt;"&amp;$S$13)</f>
        <v>0</v>
      </c>
      <c r="O58" s="57">
        <f ca="1">SUMIFS('2014'!93:93,'2014'!3:3,"&gt;="&amp;$U$13,'2014'!3:3,"&lt;"&amp;$V$13)+SUMIFS('2015'!93:93,'2015'!3:3,"&gt;="&amp;$U$13,'2015'!3:3,"&lt;"&amp;$V$13)+SUMIFS('2016'!93:93,'2016'!3:3,"&gt;="&amp;$U$13,'2016'!3:3,"&lt;"&amp;$V$13)</f>
        <v>0</v>
      </c>
      <c r="P58" s="57">
        <f ca="1">SUMIFS('2014'!94:94,'2014'!3:3,"&gt;="&amp;$O$13,'2014'!3:3,"&lt;"&amp;$P$13)+SUMIFS('2015'!94:94,'2015'!3:3,"&gt;="&amp;$O$13,'2015'!3:3,"&lt;"&amp;$P$13)+SUMIFS('2016'!94:94,'2016'!3:3,"&gt;="&amp;$O$13,'2016'!3:3,"&lt;"&amp;$P$13)</f>
        <v>0</v>
      </c>
      <c r="Q58" s="57">
        <f ca="1">SUMIFS('2014'!94:94,'2014'!3:3,"&gt;="&amp;$R$13,'2014'!3:3,"&lt;"&amp;$S$13)+SUMIFS('2015'!94:94,'2015'!3:3,"&gt;="&amp;$R$13,'2015'!3:3,"&lt;"&amp;$S$13)+SUMIFS('2016'!94:94,'2016'!3:3,"&gt;="&amp;$R$13,'2016'!3:3,"&lt;"&amp;$S$13)</f>
        <v>0</v>
      </c>
      <c r="R58" s="57">
        <f ca="1">SUMIFS('2014'!94:94,'2014'!3:3,"&gt;="&amp;$U$13,'2014'!3:3,"&lt;"&amp;$V$13)+SUMIFS('2015'!94:94,'2015'!3:3,"&gt;="&amp;$U$13,'2015'!3:3,"&lt;"&amp;$V$13)+SUMIFS('2016'!94:94,'2016'!3:3,"&gt;="&amp;$U$13,'2016'!3:3,"&lt;"&amp;$V$13)</f>
        <v>0</v>
      </c>
      <c r="S58" s="57">
        <f t="shared" ca="1" si="7"/>
        <v>0</v>
      </c>
      <c r="T58" s="57">
        <f t="shared" ca="1" si="8"/>
        <v>0</v>
      </c>
      <c r="U58" s="57">
        <f t="shared" ca="1" si="9"/>
        <v>0</v>
      </c>
      <c r="V58" s="57">
        <f t="shared" ca="1" si="10"/>
        <v>0</v>
      </c>
      <c r="W58" s="57">
        <f t="shared" ca="1" si="11"/>
        <v>0</v>
      </c>
      <c r="X58" s="57">
        <f t="shared" ca="1" si="12"/>
        <v>0</v>
      </c>
      <c r="Y58" s="57">
        <f t="shared" ca="1" si="13"/>
        <v>0</v>
      </c>
    </row>
    <row r="59" spans="2:25" s="24" customFormat="1" ht="21" customHeight="1">
      <c r="B59" s="69"/>
      <c r="C59" s="10"/>
      <c r="D59" s="67"/>
      <c r="E59" s="61" t="str">
        <f t="shared" ca="1" si="4"/>
        <v/>
      </c>
      <c r="F59" s="34" t="str">
        <f>IF(C59&lt;&gt;"",SUM('2014'!B96+'2015'!B96+'2016'!B96),"")</f>
        <v/>
      </c>
      <c r="G59" s="26" t="str">
        <f t="shared" si="5"/>
        <v/>
      </c>
      <c r="H59" s="49" t="str">
        <f t="shared" si="14"/>
        <v/>
      </c>
      <c r="I59" s="50" t="str">
        <f t="shared" si="15"/>
        <v/>
      </c>
      <c r="J59" s="25" t="str">
        <f t="shared" si="6"/>
        <v/>
      </c>
      <c r="L59" s="57">
        <f ca="1">SUMIFS('2014'!95:95,'2014'!3:3,"&lt;"&amp;C59,'2014'!3:3,"&gt;"&amp;0)+SUMIFS('2015'!95:95,'2015'!3:3,"&lt;"&amp;C59,'2015'!3:3,"&gt;"&amp;0)+SUMIFS('2016'!95:95,'2016'!3:3,"&lt;"&amp;C59,'2016'!3:3,"&gt;"&amp;0)</f>
        <v>0</v>
      </c>
      <c r="M59" s="57">
        <f ca="1">SUMIFS('2014'!95:95,'2014'!3:3,"&gt;="&amp;$O$13,'2014'!3:3,"&lt;"&amp;$P$13)+SUMIFS('2015'!95:95,'2015'!3:3,"&gt;="&amp;$O$13,'2015'!3:3,"&lt;"&amp;$P$13)+SUMIFS('2016'!95:95,'2016'!3:3,"&gt;="&amp;$O$13,'2016'!3:3,"&lt;"&amp;$P$13)</f>
        <v>0</v>
      </c>
      <c r="N59" s="57">
        <f ca="1">SUMIFS('2014'!95:95,'2014'!3:3,"&gt;="&amp;$R$13,'2014'!3:3,"&lt;"&amp;$S$13)+SUMIFS('2015'!95:95,'2015'!3:3,"&gt;="&amp;$R$13,'2015'!3:3,"&lt;"&amp;$S$13)+SUMIFS('2016'!95:95,'2016'!3:3,"&gt;="&amp;$R$13,'2016'!3:3,"&lt;"&amp;$S$13)</f>
        <v>0</v>
      </c>
      <c r="O59" s="57">
        <f ca="1">SUMIFS('2014'!95:95,'2014'!3:3,"&gt;="&amp;$U$13,'2014'!3:3,"&lt;"&amp;$V$13)+SUMIFS('2015'!95:95,'2015'!3:3,"&gt;="&amp;$U$13,'2015'!3:3,"&lt;"&amp;$V$13)+SUMIFS('2016'!95:95,'2016'!3:3,"&gt;="&amp;$U$13,'2016'!3:3,"&lt;"&amp;$V$13)</f>
        <v>0</v>
      </c>
      <c r="P59" s="57">
        <f ca="1">SUMIFS('2014'!96:96,'2014'!3:3,"&gt;="&amp;$O$13,'2014'!3:3,"&lt;"&amp;$P$13)+SUMIFS('2015'!96:96,'2015'!3:3,"&gt;="&amp;$O$13,'2015'!3:3,"&lt;"&amp;$P$13)+SUMIFS('2016'!96:96,'2016'!3:3,"&gt;="&amp;$O$13,'2016'!3:3,"&lt;"&amp;$P$13)</f>
        <v>0</v>
      </c>
      <c r="Q59" s="57">
        <f ca="1">SUMIFS('2014'!96:96,'2014'!3:3,"&gt;="&amp;$R$13,'2014'!3:3,"&lt;"&amp;$S$13)+SUMIFS('2015'!96:96,'2015'!3:3,"&gt;="&amp;$R$13,'2015'!3:3,"&lt;"&amp;$S$13)+SUMIFS('2016'!96:96,'2016'!3:3,"&gt;="&amp;$R$13,'2016'!3:3,"&lt;"&amp;$S$13)</f>
        <v>0</v>
      </c>
      <c r="R59" s="57">
        <f ca="1">SUMIFS('2014'!96:96,'2014'!3:3,"&gt;="&amp;$U$13,'2014'!3:3,"&lt;"&amp;$V$13)+SUMIFS('2015'!96:96,'2015'!3:3,"&gt;="&amp;$U$13,'2015'!3:3,"&lt;"&amp;$V$13)+SUMIFS('2016'!96:96,'2016'!3:3,"&gt;="&amp;$U$13,'2016'!3:3,"&lt;"&amp;$V$13)</f>
        <v>0</v>
      </c>
      <c r="S59" s="57">
        <f t="shared" ca="1" si="7"/>
        <v>0</v>
      </c>
      <c r="T59" s="57">
        <f t="shared" ca="1" si="8"/>
        <v>0</v>
      </c>
      <c r="U59" s="57">
        <f t="shared" ca="1" si="9"/>
        <v>0</v>
      </c>
      <c r="V59" s="57">
        <f t="shared" ca="1" si="10"/>
        <v>0</v>
      </c>
      <c r="W59" s="57">
        <f t="shared" ca="1" si="11"/>
        <v>0</v>
      </c>
      <c r="X59" s="57">
        <f t="shared" ca="1" si="12"/>
        <v>0</v>
      </c>
      <c r="Y59" s="57">
        <f t="shared" ca="1" si="13"/>
        <v>0</v>
      </c>
    </row>
    <row r="60" spans="2:25" s="24" customFormat="1" ht="21" customHeight="1">
      <c r="B60" s="69"/>
      <c r="C60" s="10"/>
      <c r="D60" s="67"/>
      <c r="E60" s="61" t="str">
        <f t="shared" ca="1" si="4"/>
        <v/>
      </c>
      <c r="F60" s="34" t="str">
        <f>IF(C60&lt;&gt;"",SUM('2014'!B98+'2015'!B98+'2016'!B98),"")</f>
        <v/>
      </c>
      <c r="G60" s="26" t="str">
        <f t="shared" si="5"/>
        <v/>
      </c>
      <c r="H60" s="49" t="str">
        <f t="shared" si="14"/>
        <v/>
      </c>
      <c r="I60" s="50" t="str">
        <f t="shared" si="15"/>
        <v/>
      </c>
      <c r="J60" s="25" t="str">
        <f t="shared" si="6"/>
        <v/>
      </c>
      <c r="L60" s="57">
        <f ca="1">SUMIFS('2014'!97:97,'2014'!3:3,"&lt;"&amp;C60,'2014'!3:3,"&gt;"&amp;0)+SUMIFS('2015'!97:97,'2015'!3:3,"&lt;"&amp;C60,'2015'!3:3,"&gt;"&amp;0)+SUMIFS('2016'!97:97,'2016'!3:3,"&lt;"&amp;C60,'2016'!3:3,"&gt;"&amp;0)</f>
        <v>0</v>
      </c>
      <c r="M60" s="57">
        <f ca="1">SUMIFS('2014'!97:97,'2014'!3:3,"&gt;="&amp;$O$13,'2014'!3:3,"&lt;"&amp;$P$13)+SUMIFS('2015'!97:97,'2015'!3:3,"&gt;="&amp;$O$13,'2015'!3:3,"&lt;"&amp;$P$13)+SUMIFS('2016'!97:97,'2016'!3:3,"&gt;="&amp;$O$13,'2016'!3:3,"&lt;"&amp;$P$13)</f>
        <v>0</v>
      </c>
      <c r="N60" s="57">
        <f ca="1">SUMIFS('2014'!97:97,'2014'!3:3,"&gt;="&amp;$R$13,'2014'!3:3,"&lt;"&amp;$S$13)+SUMIFS('2015'!97:97,'2015'!3:3,"&gt;="&amp;$R$13,'2015'!3:3,"&lt;"&amp;$S$13)+SUMIFS('2016'!97:97,'2016'!3:3,"&gt;="&amp;$R$13,'2016'!3:3,"&lt;"&amp;$S$13)</f>
        <v>0</v>
      </c>
      <c r="O60" s="57">
        <f ca="1">SUMIFS('2014'!97:97,'2014'!3:3,"&gt;="&amp;$U$13,'2014'!3:3,"&lt;"&amp;$V$13)+SUMIFS('2015'!97:97,'2015'!3:3,"&gt;="&amp;$U$13,'2015'!3:3,"&lt;"&amp;$V$13)+SUMIFS('2016'!97:97,'2016'!3:3,"&gt;="&amp;$U$13,'2016'!3:3,"&lt;"&amp;$V$13)</f>
        <v>0</v>
      </c>
      <c r="P60" s="57">
        <f ca="1">SUMIFS('2014'!98:98,'2014'!3:3,"&gt;="&amp;$O$13,'2014'!3:3,"&lt;"&amp;$P$13)+SUMIFS('2015'!98:98,'2015'!3:3,"&gt;="&amp;$O$13,'2015'!3:3,"&lt;"&amp;$P$13)+SUMIFS('2016'!98:98,'2016'!3:3,"&gt;="&amp;$O$13,'2016'!3:3,"&lt;"&amp;$P$13)</f>
        <v>0</v>
      </c>
      <c r="Q60" s="57">
        <f ca="1">SUMIFS('2014'!98:98,'2014'!3:3,"&gt;="&amp;$R$13,'2014'!3:3,"&lt;"&amp;$S$13)+SUMIFS('2015'!98:98,'2015'!3:3,"&gt;="&amp;$R$13,'2015'!3:3,"&lt;"&amp;$S$13)+SUMIFS('2016'!98:98,'2016'!3:3,"&gt;="&amp;$R$13,'2016'!3:3,"&lt;"&amp;$S$13)</f>
        <v>0</v>
      </c>
      <c r="R60" s="57">
        <f ca="1">SUMIFS('2014'!98:98,'2014'!3:3,"&gt;="&amp;$U$13,'2014'!3:3,"&lt;"&amp;$V$13)+SUMIFS('2015'!98:98,'2015'!3:3,"&gt;="&amp;$U$13,'2015'!3:3,"&lt;"&amp;$V$13)+SUMIFS('2016'!98:98,'2016'!3:3,"&gt;="&amp;$U$13,'2016'!3:3,"&lt;"&amp;$V$13)</f>
        <v>0</v>
      </c>
      <c r="S60" s="57">
        <f t="shared" ca="1" si="7"/>
        <v>0</v>
      </c>
      <c r="T60" s="57">
        <f t="shared" ca="1" si="8"/>
        <v>0</v>
      </c>
      <c r="U60" s="57">
        <f t="shared" ca="1" si="9"/>
        <v>0</v>
      </c>
      <c r="V60" s="57">
        <f t="shared" ca="1" si="10"/>
        <v>0</v>
      </c>
      <c r="W60" s="57">
        <f t="shared" ca="1" si="11"/>
        <v>0</v>
      </c>
      <c r="X60" s="57">
        <f t="shared" ca="1" si="12"/>
        <v>0</v>
      </c>
      <c r="Y60" s="57">
        <f t="shared" ca="1" si="13"/>
        <v>0</v>
      </c>
    </row>
    <row r="61" spans="2:25" s="24" customFormat="1" ht="21" customHeight="1">
      <c r="B61" s="69"/>
      <c r="C61" s="10"/>
      <c r="D61" s="67"/>
      <c r="E61" s="61" t="str">
        <f t="shared" ca="1" si="4"/>
        <v/>
      </c>
      <c r="F61" s="34" t="str">
        <f>IF(C61&lt;&gt;"",SUM('2014'!B100+'2015'!B100+'2016'!B100),"")</f>
        <v/>
      </c>
      <c r="G61" s="26" t="str">
        <f t="shared" si="5"/>
        <v/>
      </c>
      <c r="H61" s="49" t="str">
        <f t="shared" si="14"/>
        <v/>
      </c>
      <c r="I61" s="50" t="str">
        <f t="shared" si="15"/>
        <v/>
      </c>
      <c r="J61" s="25" t="str">
        <f t="shared" si="6"/>
        <v/>
      </c>
      <c r="L61" s="57">
        <f ca="1">SUMIFS('2014'!99:99,'2014'!3:3,"&lt;"&amp;C61,'2014'!3:3,"&gt;"&amp;0)+SUMIFS('2015'!99:99,'2015'!3:3,"&lt;"&amp;C61,'2015'!3:3,"&gt;"&amp;0)+SUMIFS('2016'!99:99,'2016'!3:3,"&lt;"&amp;C61,'2016'!3:3,"&gt;"&amp;0)</f>
        <v>0</v>
      </c>
      <c r="M61" s="57">
        <f ca="1">SUMIFS('2014'!99:99,'2014'!3:3,"&gt;="&amp;$O$13,'2014'!3:3,"&lt;"&amp;$P$13)+SUMIFS('2015'!99:99,'2015'!3:3,"&gt;="&amp;$O$13,'2015'!3:3,"&lt;"&amp;$P$13)+SUMIFS('2016'!99:99,'2016'!3:3,"&gt;="&amp;$O$13,'2016'!3:3,"&lt;"&amp;$P$13)</f>
        <v>0</v>
      </c>
      <c r="N61" s="57">
        <f ca="1">SUMIFS('2014'!99:99,'2014'!3:3,"&gt;="&amp;$R$13,'2014'!3:3,"&lt;"&amp;$S$13)+SUMIFS('2015'!99:99,'2015'!3:3,"&gt;="&amp;$R$13,'2015'!3:3,"&lt;"&amp;$S$13)+SUMIFS('2016'!99:99,'2016'!3:3,"&gt;="&amp;$R$13,'2016'!3:3,"&lt;"&amp;$S$13)</f>
        <v>0</v>
      </c>
      <c r="O61" s="57">
        <f ca="1">SUMIFS('2014'!99:99,'2014'!3:3,"&gt;="&amp;$U$13,'2014'!3:3,"&lt;"&amp;$V$13)+SUMIFS('2015'!99:99,'2015'!3:3,"&gt;="&amp;$U$13,'2015'!3:3,"&lt;"&amp;$V$13)+SUMIFS('2016'!99:99,'2016'!3:3,"&gt;="&amp;$U$13,'2016'!3:3,"&lt;"&amp;$V$13)</f>
        <v>0</v>
      </c>
      <c r="P61" s="57">
        <f ca="1">SUMIFS('2014'!100:100,'2014'!3:3,"&gt;="&amp;$O$13,'2014'!3:3,"&lt;"&amp;$P$13)+SUMIFS('2015'!100:100,'2015'!3:3,"&gt;="&amp;$O$13,'2015'!3:3,"&lt;"&amp;$P$13)+SUMIFS('2016'!100:100,'2016'!3:3,"&gt;="&amp;$O$13,'2016'!3:3,"&lt;"&amp;$P$13)</f>
        <v>0</v>
      </c>
      <c r="Q61" s="57">
        <f ca="1">SUMIFS('2014'!100:100,'2014'!3:3,"&gt;="&amp;$R$13,'2014'!3:3,"&lt;"&amp;$S$13)+SUMIFS('2015'!100:100,'2015'!3:3,"&gt;="&amp;$R$13,'2015'!3:3,"&lt;"&amp;$S$13)+SUMIFS('2016'!100:100,'2016'!3:3,"&gt;="&amp;$R$13,'2016'!3:3,"&lt;"&amp;$S$13)</f>
        <v>0</v>
      </c>
      <c r="R61" s="57">
        <f ca="1">SUMIFS('2014'!100:100,'2014'!3:3,"&gt;="&amp;$U$13,'2014'!3:3,"&lt;"&amp;$V$13)+SUMIFS('2015'!100:100,'2015'!3:3,"&gt;="&amp;$U$13,'2015'!3:3,"&lt;"&amp;$V$13)+SUMIFS('2016'!100:100,'2016'!3:3,"&gt;="&amp;$U$13,'2016'!3:3,"&lt;"&amp;$V$13)</f>
        <v>0</v>
      </c>
      <c r="S61" s="57">
        <f t="shared" ca="1" si="7"/>
        <v>0</v>
      </c>
      <c r="T61" s="57">
        <f t="shared" ca="1" si="8"/>
        <v>0</v>
      </c>
      <c r="U61" s="57">
        <f t="shared" ca="1" si="9"/>
        <v>0</v>
      </c>
      <c r="V61" s="57">
        <f t="shared" ca="1" si="10"/>
        <v>0</v>
      </c>
      <c r="W61" s="57">
        <f t="shared" ca="1" si="11"/>
        <v>0</v>
      </c>
      <c r="X61" s="57">
        <f t="shared" ca="1" si="12"/>
        <v>0</v>
      </c>
      <c r="Y61" s="57">
        <f t="shared" ca="1" si="13"/>
        <v>0</v>
      </c>
    </row>
    <row r="62" spans="2:25" s="24" customFormat="1" ht="21" customHeight="1">
      <c r="B62" s="69"/>
      <c r="C62" s="10"/>
      <c r="D62" s="67"/>
      <c r="E62" s="61" t="str">
        <f t="shared" ca="1" si="4"/>
        <v/>
      </c>
      <c r="F62" s="34" t="str">
        <f>IF(C62&lt;&gt;"",SUM('2014'!B102+'2015'!B102+'2016'!B102),"")</f>
        <v/>
      </c>
      <c r="G62" s="26" t="str">
        <f t="shared" si="5"/>
        <v/>
      </c>
      <c r="H62" s="49" t="str">
        <f t="shared" si="14"/>
        <v/>
      </c>
      <c r="I62" s="50" t="str">
        <f t="shared" si="15"/>
        <v/>
      </c>
      <c r="J62" s="25" t="str">
        <f t="shared" si="6"/>
        <v/>
      </c>
      <c r="L62" s="57">
        <f ca="1">SUMIFS('2014'!101:101,'2014'!3:3,"&lt;"&amp;C62,'2014'!3:3,"&gt;"&amp;0)+SUMIFS('2015'!101:101,'2015'!3:3,"&lt;"&amp;C62,'2015'!3:3,"&gt;"&amp;0)+SUMIFS('2016'!101:101,'2016'!3:3,"&lt;"&amp;C62,'2016'!3:3,"&gt;"&amp;0)</f>
        <v>0</v>
      </c>
      <c r="M62" s="57">
        <f ca="1">SUMIFS('2014'!101:101,'2014'!3:3,"&gt;="&amp;$O$13,'2014'!3:3,"&lt;"&amp;$P$13)+SUMIFS('2015'!101:101,'2015'!3:3,"&gt;="&amp;$O$13,'2015'!3:3,"&lt;"&amp;$P$13)+SUMIFS('2016'!101:101,'2016'!3:3,"&gt;="&amp;$O$13,'2016'!3:3,"&lt;"&amp;$P$13)</f>
        <v>0</v>
      </c>
      <c r="N62" s="57">
        <f ca="1">SUMIFS('2014'!101:101,'2014'!3:3,"&gt;="&amp;$R$13,'2014'!3:3,"&lt;"&amp;$S$13)+SUMIFS('2015'!101:101,'2015'!3:3,"&gt;="&amp;$R$13,'2015'!3:3,"&lt;"&amp;$S$13)+SUMIFS('2016'!101:101,'2016'!3:3,"&gt;="&amp;$R$13,'2016'!3:3,"&lt;"&amp;$S$13)</f>
        <v>0</v>
      </c>
      <c r="O62" s="57">
        <f ca="1">SUMIFS('2014'!101:101,'2014'!3:3,"&gt;="&amp;$U$13,'2014'!3:3,"&lt;"&amp;$V$13)+SUMIFS('2015'!101:101,'2015'!3:3,"&gt;="&amp;$U$13,'2015'!3:3,"&lt;"&amp;$V$13)+SUMIFS('2016'!101:101,'2016'!3:3,"&gt;="&amp;$U$13,'2016'!3:3,"&lt;"&amp;$V$13)</f>
        <v>0</v>
      </c>
      <c r="P62" s="57">
        <f ca="1">SUMIFS('2014'!102:102,'2014'!3:3,"&gt;="&amp;$O$13,'2014'!3:3,"&lt;"&amp;$P$13)+SUMIFS('2015'!102:102,'2015'!3:3,"&gt;="&amp;$O$13,'2015'!3:3,"&lt;"&amp;$P$13)+SUMIFS('2016'!102:102,'2016'!3:3,"&gt;="&amp;$O$13,'2016'!3:3,"&lt;"&amp;$P$13)</f>
        <v>0</v>
      </c>
      <c r="Q62" s="57">
        <f ca="1">SUMIFS('2014'!102:102,'2014'!3:3,"&gt;="&amp;$R$13,'2014'!3:3,"&lt;"&amp;$S$13)+SUMIFS('2015'!102:102,'2015'!3:3,"&gt;="&amp;$R$13,'2015'!3:3,"&lt;"&amp;$S$13)+SUMIFS('2016'!102:102,'2016'!3:3,"&gt;="&amp;$R$13,'2016'!3:3,"&lt;"&amp;$S$13)</f>
        <v>0</v>
      </c>
      <c r="R62" s="57">
        <f ca="1">SUMIFS('2014'!102:102,'2014'!3:3,"&gt;="&amp;$U$13,'2014'!3:3,"&lt;"&amp;$V$13)+SUMIFS('2015'!102:102,'2015'!3:3,"&gt;="&amp;$U$13,'2015'!3:3,"&lt;"&amp;$V$13)+SUMIFS('2016'!102:102,'2016'!3:3,"&gt;="&amp;$U$13,'2016'!3:3,"&lt;"&amp;$V$13)</f>
        <v>0</v>
      </c>
      <c r="S62" s="57">
        <f t="shared" ca="1" si="7"/>
        <v>0</v>
      </c>
      <c r="T62" s="57">
        <f t="shared" ca="1" si="8"/>
        <v>0</v>
      </c>
      <c r="U62" s="57">
        <f t="shared" ca="1" si="9"/>
        <v>0</v>
      </c>
      <c r="V62" s="57">
        <f t="shared" ca="1" si="10"/>
        <v>0</v>
      </c>
      <c r="W62" s="57">
        <f t="shared" ca="1" si="11"/>
        <v>0</v>
      </c>
      <c r="X62" s="57">
        <f t="shared" ca="1" si="12"/>
        <v>0</v>
      </c>
      <c r="Y62" s="57">
        <f t="shared" ca="1" si="13"/>
        <v>0</v>
      </c>
    </row>
    <row r="63" spans="2:25" s="24" customFormat="1" ht="21" customHeight="1">
      <c r="B63" s="69"/>
      <c r="C63" s="10"/>
      <c r="D63" s="67"/>
      <c r="E63" s="61" t="str">
        <f t="shared" ca="1" si="4"/>
        <v/>
      </c>
      <c r="F63" s="34" t="str">
        <f>IF(C63&lt;&gt;"",SUM('2014'!B104+'2015'!B104+'2016'!B104),"")</f>
        <v/>
      </c>
      <c r="G63" s="26" t="str">
        <f t="shared" si="5"/>
        <v/>
      </c>
      <c r="H63" s="49" t="str">
        <f t="shared" si="14"/>
        <v/>
      </c>
      <c r="I63" s="50" t="str">
        <f t="shared" si="15"/>
        <v/>
      </c>
      <c r="J63" s="25" t="str">
        <f t="shared" si="6"/>
        <v/>
      </c>
      <c r="L63" s="57">
        <f ca="1">SUMIFS('2014'!103:103,'2014'!3:3,"&lt;"&amp;C63,'2014'!3:3,"&gt;"&amp;0)+SUMIFS('2015'!103:103,'2015'!3:3,"&lt;"&amp;C63,'2015'!3:3,"&gt;"&amp;0)+SUMIFS('2016'!103:103,'2016'!3:3,"&lt;"&amp;C63,'2016'!3:3,"&gt;"&amp;0)</f>
        <v>0</v>
      </c>
      <c r="M63" s="57">
        <f ca="1">SUMIFS('2014'!103:103,'2014'!3:3,"&gt;="&amp;$O$13,'2014'!3:3,"&lt;"&amp;$P$13)+SUMIFS('2015'!103:103,'2015'!3:3,"&gt;="&amp;$O$13,'2015'!3:3,"&lt;"&amp;$P$13)+SUMIFS('2016'!103:103,'2016'!3:3,"&gt;="&amp;$O$13,'2016'!3:3,"&lt;"&amp;$P$13)</f>
        <v>0</v>
      </c>
      <c r="N63" s="57">
        <f ca="1">SUMIFS('2014'!103:103,'2014'!3:3,"&gt;="&amp;$R$13,'2014'!3:3,"&lt;"&amp;$S$13)+SUMIFS('2015'!103:103,'2015'!3:3,"&gt;="&amp;$R$13,'2015'!3:3,"&lt;"&amp;$S$13)+SUMIFS('2016'!103:103,'2016'!3:3,"&gt;="&amp;$R$13,'2016'!3:3,"&lt;"&amp;$S$13)</f>
        <v>0</v>
      </c>
      <c r="O63" s="57">
        <f ca="1">SUMIFS('2014'!103:103,'2014'!3:3,"&gt;="&amp;$U$13,'2014'!3:3,"&lt;"&amp;$V$13)+SUMIFS('2015'!103:103,'2015'!3:3,"&gt;="&amp;$U$13,'2015'!3:3,"&lt;"&amp;$V$13)+SUMIFS('2016'!103:103,'2016'!3:3,"&gt;="&amp;$U$13,'2016'!3:3,"&lt;"&amp;$V$13)</f>
        <v>0</v>
      </c>
      <c r="P63" s="57">
        <f ca="1">SUMIFS('2014'!104:104,'2014'!3:3,"&gt;="&amp;$O$13,'2014'!3:3,"&lt;"&amp;$P$13)+SUMIFS('2015'!104:104,'2015'!3:3,"&gt;="&amp;$O$13,'2015'!3:3,"&lt;"&amp;$P$13)+SUMIFS('2016'!104:104,'2016'!3:3,"&gt;="&amp;$O$13,'2016'!3:3,"&lt;"&amp;$P$13)</f>
        <v>0</v>
      </c>
      <c r="Q63" s="57">
        <f ca="1">SUMIFS('2014'!104:104,'2014'!3:3,"&gt;="&amp;$R$13,'2014'!3:3,"&lt;"&amp;$S$13)+SUMIFS('2015'!104:104,'2015'!3:3,"&gt;="&amp;$R$13,'2015'!3:3,"&lt;"&amp;$S$13)+SUMIFS('2016'!104:104,'2016'!3:3,"&gt;="&amp;$R$13,'2016'!3:3,"&lt;"&amp;$S$13)</f>
        <v>0</v>
      </c>
      <c r="R63" s="57">
        <f ca="1">SUMIFS('2014'!104:104,'2014'!3:3,"&gt;="&amp;$U$13,'2014'!3:3,"&lt;"&amp;$V$13)+SUMIFS('2015'!104:104,'2015'!3:3,"&gt;="&amp;$U$13,'2015'!3:3,"&lt;"&amp;$V$13)+SUMIFS('2016'!104:104,'2016'!3:3,"&gt;="&amp;$U$13,'2016'!3:3,"&lt;"&amp;$V$13)</f>
        <v>0</v>
      </c>
      <c r="S63" s="57">
        <f t="shared" ca="1" si="7"/>
        <v>0</v>
      </c>
      <c r="T63" s="57">
        <f t="shared" ca="1" si="8"/>
        <v>0</v>
      </c>
      <c r="U63" s="57">
        <f t="shared" ca="1" si="9"/>
        <v>0</v>
      </c>
      <c r="V63" s="57">
        <f t="shared" ca="1" si="10"/>
        <v>0</v>
      </c>
      <c r="W63" s="57">
        <f t="shared" ca="1" si="11"/>
        <v>0</v>
      </c>
      <c r="X63" s="57">
        <f t="shared" ca="1" si="12"/>
        <v>0</v>
      </c>
      <c r="Y63" s="57">
        <f t="shared" ca="1" si="13"/>
        <v>0</v>
      </c>
    </row>
    <row r="64" spans="2:25" s="24" customFormat="1" ht="21" customHeight="1">
      <c r="B64" s="69"/>
      <c r="C64" s="10"/>
      <c r="D64" s="67"/>
      <c r="E64" s="61" t="str">
        <f t="shared" ca="1" si="4"/>
        <v/>
      </c>
      <c r="F64" s="34" t="str">
        <f>IF(C64&lt;&gt;"",SUM('2014'!B106+'2015'!B106+'2016'!B106),"")</f>
        <v/>
      </c>
      <c r="G64" s="26" t="str">
        <f t="shared" si="5"/>
        <v/>
      </c>
      <c r="H64" s="49" t="str">
        <f t="shared" si="14"/>
        <v/>
      </c>
      <c r="I64" s="50" t="str">
        <f t="shared" si="15"/>
        <v/>
      </c>
      <c r="J64" s="25" t="str">
        <f t="shared" si="6"/>
        <v/>
      </c>
      <c r="L64" s="57">
        <f ca="1">SUMIFS('2014'!105:105,'2014'!3:3,"&lt;"&amp;C64,'2014'!3:3,"&gt;"&amp;0)+SUMIFS('2015'!105:105,'2015'!3:3,"&lt;"&amp;C64,'2015'!3:3,"&gt;"&amp;0)+SUMIFS('2016'!105:105,'2016'!3:3,"&lt;"&amp;C64,'2016'!3:3,"&gt;"&amp;0)</f>
        <v>0</v>
      </c>
      <c r="M64" s="57">
        <f ca="1">SUMIFS('2014'!105:105,'2014'!3:3,"&gt;="&amp;$O$13,'2014'!3:3,"&lt;"&amp;$P$13)+SUMIFS('2015'!105:105,'2015'!3:3,"&gt;="&amp;$O$13,'2015'!3:3,"&lt;"&amp;$P$13)+SUMIFS('2016'!105:105,'2016'!3:3,"&gt;="&amp;$O$13,'2016'!3:3,"&lt;"&amp;$P$13)</f>
        <v>0</v>
      </c>
      <c r="N64" s="57">
        <f ca="1">SUMIFS('2014'!105:105,'2014'!3:3,"&gt;="&amp;$R$13,'2014'!3:3,"&lt;"&amp;$S$13)+SUMIFS('2015'!105:105,'2015'!3:3,"&gt;="&amp;$R$13,'2015'!3:3,"&lt;"&amp;$S$13)+SUMIFS('2016'!105:105,'2016'!3:3,"&gt;="&amp;$R$13,'2016'!3:3,"&lt;"&amp;$S$13)</f>
        <v>0</v>
      </c>
      <c r="O64" s="57">
        <f ca="1">SUMIFS('2014'!105:105,'2014'!3:3,"&gt;="&amp;$U$13,'2014'!3:3,"&lt;"&amp;$V$13)+SUMIFS('2015'!105:105,'2015'!3:3,"&gt;="&amp;$U$13,'2015'!3:3,"&lt;"&amp;$V$13)+SUMIFS('2016'!105:105,'2016'!3:3,"&gt;="&amp;$U$13,'2016'!3:3,"&lt;"&amp;$V$13)</f>
        <v>0</v>
      </c>
      <c r="P64" s="57">
        <f ca="1">SUMIFS('2014'!106:106,'2014'!3:3,"&gt;="&amp;$O$13,'2014'!3:3,"&lt;"&amp;$P$13)+SUMIFS('2015'!106:106,'2015'!3:3,"&gt;="&amp;$O$13,'2015'!3:3,"&lt;"&amp;$P$13)+SUMIFS('2016'!106:106,'2016'!3:3,"&gt;="&amp;$O$13,'2016'!3:3,"&lt;"&amp;$P$13)</f>
        <v>0</v>
      </c>
      <c r="Q64" s="57">
        <f ca="1">SUMIFS('2014'!106:106,'2014'!3:3,"&gt;="&amp;$R$13,'2014'!3:3,"&lt;"&amp;$S$13)+SUMIFS('2015'!106:106,'2015'!3:3,"&gt;="&amp;$R$13,'2015'!3:3,"&lt;"&amp;$S$13)+SUMIFS('2016'!106:106,'2016'!3:3,"&gt;="&amp;$R$13,'2016'!3:3,"&lt;"&amp;$S$13)</f>
        <v>0</v>
      </c>
      <c r="R64" s="57">
        <f ca="1">SUMIFS('2014'!106:106,'2014'!3:3,"&gt;="&amp;$U$13,'2014'!3:3,"&lt;"&amp;$V$13)+SUMIFS('2015'!106:106,'2015'!3:3,"&gt;="&amp;$U$13,'2015'!3:3,"&lt;"&amp;$V$13)+SUMIFS('2016'!106:106,'2016'!3:3,"&gt;="&amp;$U$13,'2016'!3:3,"&lt;"&amp;$V$13)</f>
        <v>0</v>
      </c>
      <c r="S64" s="57">
        <f t="shared" ca="1" si="7"/>
        <v>0</v>
      </c>
      <c r="T64" s="57">
        <f t="shared" ca="1" si="8"/>
        <v>0</v>
      </c>
      <c r="U64" s="57">
        <f t="shared" ca="1" si="9"/>
        <v>0</v>
      </c>
      <c r="V64" s="57">
        <f t="shared" ca="1" si="10"/>
        <v>0</v>
      </c>
      <c r="W64" s="57">
        <f t="shared" ca="1" si="11"/>
        <v>0</v>
      </c>
      <c r="X64" s="57">
        <f t="shared" ca="1" si="12"/>
        <v>0</v>
      </c>
      <c r="Y64" s="57">
        <f t="shared" ca="1" si="13"/>
        <v>0</v>
      </c>
    </row>
    <row r="65" spans="2:25" s="24" customFormat="1" ht="21" customHeight="1">
      <c r="B65" s="69"/>
      <c r="C65" s="10"/>
      <c r="D65" s="67"/>
      <c r="E65" s="61" t="str">
        <f t="shared" ca="1" si="4"/>
        <v/>
      </c>
      <c r="F65" s="34" t="str">
        <f>IF(C65&lt;&gt;"",SUM('2014'!B108+'2015'!B108+'2016'!B108),"")</f>
        <v/>
      </c>
      <c r="G65" s="26" t="str">
        <f t="shared" si="5"/>
        <v/>
      </c>
      <c r="H65" s="49" t="str">
        <f t="shared" si="14"/>
        <v/>
      </c>
      <c r="I65" s="50" t="str">
        <f t="shared" si="15"/>
        <v/>
      </c>
      <c r="J65" s="25" t="str">
        <f t="shared" si="6"/>
        <v/>
      </c>
      <c r="L65" s="57">
        <f ca="1">SUMIFS('2014'!107:107,'2014'!3:3,"&lt;"&amp;C65,'2014'!3:3,"&gt;"&amp;0)+SUMIFS('2015'!107:107,'2015'!3:3,"&lt;"&amp;C65,'2015'!3:3,"&gt;"&amp;0)+SUMIFS('2016'!107:107,'2016'!3:3,"&lt;"&amp;C65,'2016'!3:3,"&gt;"&amp;0)</f>
        <v>0</v>
      </c>
      <c r="M65" s="57">
        <f ca="1">SUMIFS('2014'!107:107,'2014'!3:3,"&gt;="&amp;$O$13,'2014'!3:3,"&lt;"&amp;$P$13)+SUMIFS('2015'!107:107,'2015'!3:3,"&gt;="&amp;$O$13,'2015'!3:3,"&lt;"&amp;$P$13)+SUMIFS('2016'!107:107,'2016'!3:3,"&gt;="&amp;$O$13,'2016'!3:3,"&lt;"&amp;$P$13)</f>
        <v>0</v>
      </c>
      <c r="N65" s="57">
        <f ca="1">SUMIFS('2014'!107:107,'2014'!3:3,"&gt;="&amp;$R$13,'2014'!3:3,"&lt;"&amp;$S$13)+SUMIFS('2015'!107:107,'2015'!3:3,"&gt;="&amp;$R$13,'2015'!3:3,"&lt;"&amp;$S$13)+SUMIFS('2016'!107:107,'2016'!3:3,"&gt;="&amp;$R$13,'2016'!3:3,"&lt;"&amp;$S$13)</f>
        <v>0</v>
      </c>
      <c r="O65" s="57">
        <f ca="1">SUMIFS('2014'!107:107,'2014'!3:3,"&gt;="&amp;$U$13,'2014'!3:3,"&lt;"&amp;$V$13)+SUMIFS('2015'!107:107,'2015'!3:3,"&gt;="&amp;$U$13,'2015'!3:3,"&lt;"&amp;$V$13)+SUMIFS('2016'!107:107,'2016'!3:3,"&gt;="&amp;$U$13,'2016'!3:3,"&lt;"&amp;$V$13)</f>
        <v>0</v>
      </c>
      <c r="P65" s="57">
        <f ca="1">SUMIFS('2014'!108:108,'2014'!3:3,"&gt;="&amp;$O$13,'2014'!3:3,"&lt;"&amp;$P$13)+SUMIFS('2015'!108:108,'2015'!3:3,"&gt;="&amp;$O$13,'2015'!3:3,"&lt;"&amp;$P$13)+SUMIFS('2016'!108:108,'2016'!3:3,"&gt;="&amp;$O$13,'2016'!3:3,"&lt;"&amp;$P$13)</f>
        <v>0</v>
      </c>
      <c r="Q65" s="57">
        <f ca="1">SUMIFS('2014'!108:108,'2014'!3:3,"&gt;="&amp;$R$13,'2014'!3:3,"&lt;"&amp;$S$13)+SUMIFS('2015'!108:108,'2015'!3:3,"&gt;="&amp;$R$13,'2015'!3:3,"&lt;"&amp;$S$13)+SUMIFS('2016'!108:108,'2016'!3:3,"&gt;="&amp;$R$13,'2016'!3:3,"&lt;"&amp;$S$13)</f>
        <v>0</v>
      </c>
      <c r="R65" s="57">
        <f ca="1">SUMIFS('2014'!108:108,'2014'!3:3,"&gt;="&amp;$U$13,'2014'!3:3,"&lt;"&amp;$V$13)+SUMIFS('2015'!108:108,'2015'!3:3,"&gt;="&amp;$U$13,'2015'!3:3,"&lt;"&amp;$V$13)+SUMIFS('2016'!108:108,'2016'!3:3,"&gt;="&amp;$U$13,'2016'!3:3,"&lt;"&amp;$V$13)</f>
        <v>0</v>
      </c>
      <c r="S65" s="57">
        <f t="shared" ca="1" si="7"/>
        <v>0</v>
      </c>
      <c r="T65" s="57">
        <f t="shared" ca="1" si="8"/>
        <v>0</v>
      </c>
      <c r="U65" s="57">
        <f t="shared" ca="1" si="9"/>
        <v>0</v>
      </c>
      <c r="V65" s="57">
        <f t="shared" ca="1" si="10"/>
        <v>0</v>
      </c>
      <c r="W65" s="57">
        <f t="shared" ca="1" si="11"/>
        <v>0</v>
      </c>
      <c r="X65" s="57">
        <f t="shared" ca="1" si="12"/>
        <v>0</v>
      </c>
      <c r="Y65" s="57">
        <f t="shared" ca="1" si="13"/>
        <v>0</v>
      </c>
    </row>
    <row r="66" spans="2:25" s="24" customFormat="1" ht="21" customHeight="1">
      <c r="B66" s="69"/>
      <c r="C66" s="10"/>
      <c r="D66" s="67"/>
      <c r="E66" s="61" t="str">
        <f t="shared" ca="1" si="4"/>
        <v/>
      </c>
      <c r="F66" s="34" t="str">
        <f>IF(C66&lt;&gt;"",SUM('2014'!B110+'2015'!B110+'2016'!B110),"")</f>
        <v/>
      </c>
      <c r="G66" s="26" t="str">
        <f t="shared" si="5"/>
        <v/>
      </c>
      <c r="H66" s="49" t="str">
        <f t="shared" si="14"/>
        <v/>
      </c>
      <c r="I66" s="50" t="str">
        <f t="shared" si="15"/>
        <v/>
      </c>
      <c r="J66" s="25" t="str">
        <f t="shared" si="6"/>
        <v/>
      </c>
      <c r="L66" s="57">
        <f ca="1">SUMIFS('2014'!109:109,'2014'!3:3,"&lt;"&amp;C66,'2014'!3:3,"&gt;"&amp;0)+SUMIFS('2015'!109:109,'2015'!3:3,"&lt;"&amp;C66,'2015'!3:3,"&gt;"&amp;0)+SUMIFS('2016'!109:109,'2016'!3:3,"&lt;"&amp;C66,'2016'!3:3,"&gt;"&amp;0)</f>
        <v>0</v>
      </c>
      <c r="M66" s="57">
        <f ca="1">SUMIFS('2014'!109:109,'2014'!3:3,"&gt;="&amp;$O$13,'2014'!3:3,"&lt;"&amp;$P$13)+SUMIFS('2015'!109:109,'2015'!3:3,"&gt;="&amp;$O$13,'2015'!3:3,"&lt;"&amp;$P$13)+SUMIFS('2016'!109:109,'2016'!3:3,"&gt;="&amp;$O$13,'2016'!3:3,"&lt;"&amp;$P$13)</f>
        <v>0</v>
      </c>
      <c r="N66" s="57">
        <f ca="1">SUMIFS('2014'!109:109,'2014'!3:3,"&gt;="&amp;$R$13,'2014'!3:3,"&lt;"&amp;$S$13)+SUMIFS('2015'!109:109,'2015'!3:3,"&gt;="&amp;$R$13,'2015'!3:3,"&lt;"&amp;$S$13)+SUMIFS('2016'!109:109,'2016'!3:3,"&gt;="&amp;$R$13,'2016'!3:3,"&lt;"&amp;$S$13)</f>
        <v>0</v>
      </c>
      <c r="O66" s="57">
        <f ca="1">SUMIFS('2014'!109:109,'2014'!3:3,"&gt;="&amp;$U$13,'2014'!3:3,"&lt;"&amp;$V$13)+SUMIFS('2015'!109:109,'2015'!3:3,"&gt;="&amp;$U$13,'2015'!3:3,"&lt;"&amp;$V$13)+SUMIFS('2016'!109:109,'2016'!3:3,"&gt;="&amp;$U$13,'2016'!3:3,"&lt;"&amp;$V$13)</f>
        <v>0</v>
      </c>
      <c r="P66" s="57">
        <f ca="1">SUMIFS('2014'!110:110,'2014'!3:3,"&gt;="&amp;$O$13,'2014'!3:3,"&lt;"&amp;$P$13)+SUMIFS('2015'!110:110,'2015'!3:3,"&gt;="&amp;$O$13,'2015'!3:3,"&lt;"&amp;$P$13)+SUMIFS('2016'!110:110,'2016'!3:3,"&gt;="&amp;$O$13,'2016'!3:3,"&lt;"&amp;$P$13)</f>
        <v>0</v>
      </c>
      <c r="Q66" s="57">
        <f ca="1">SUMIFS('2014'!110:110,'2014'!3:3,"&gt;="&amp;$R$13,'2014'!3:3,"&lt;"&amp;$S$13)+SUMIFS('2015'!110:110,'2015'!3:3,"&gt;="&amp;$R$13,'2015'!3:3,"&lt;"&amp;$S$13)+SUMIFS('2016'!110:110,'2016'!3:3,"&gt;="&amp;$R$13,'2016'!3:3,"&lt;"&amp;$S$13)</f>
        <v>0</v>
      </c>
      <c r="R66" s="57">
        <f ca="1">SUMIFS('2014'!110:110,'2014'!3:3,"&gt;="&amp;$U$13,'2014'!3:3,"&lt;"&amp;$V$13)+SUMIFS('2015'!110:110,'2015'!3:3,"&gt;="&amp;$U$13,'2015'!3:3,"&lt;"&amp;$V$13)+SUMIFS('2016'!110:110,'2016'!3:3,"&gt;="&amp;$U$13,'2016'!3:3,"&lt;"&amp;$V$13)</f>
        <v>0</v>
      </c>
      <c r="S66" s="57">
        <f t="shared" ca="1" si="7"/>
        <v>0</v>
      </c>
      <c r="T66" s="57">
        <f t="shared" ca="1" si="8"/>
        <v>0</v>
      </c>
      <c r="U66" s="57">
        <f t="shared" ca="1" si="9"/>
        <v>0</v>
      </c>
      <c r="V66" s="57">
        <f t="shared" ca="1" si="10"/>
        <v>0</v>
      </c>
      <c r="W66" s="57">
        <f t="shared" ca="1" si="11"/>
        <v>0</v>
      </c>
      <c r="X66" s="57">
        <f t="shared" ca="1" si="12"/>
        <v>0</v>
      </c>
      <c r="Y66" s="57">
        <f t="shared" ca="1" si="13"/>
        <v>0</v>
      </c>
    </row>
    <row r="67" spans="2:25" s="24" customFormat="1" ht="21" customHeight="1">
      <c r="B67" s="69"/>
      <c r="C67" s="10"/>
      <c r="D67" s="67"/>
      <c r="E67" s="61" t="str">
        <f t="shared" ca="1" si="4"/>
        <v/>
      </c>
      <c r="F67" s="34" t="str">
        <f>IF(C67&lt;&gt;"",SUM('2014'!B112+'2015'!B112+'2016'!B112),"")</f>
        <v/>
      </c>
      <c r="G67" s="26" t="str">
        <f t="shared" si="5"/>
        <v/>
      </c>
      <c r="H67" s="49" t="str">
        <f t="shared" si="14"/>
        <v/>
      </c>
      <c r="I67" s="50" t="str">
        <f t="shared" si="15"/>
        <v/>
      </c>
      <c r="J67" s="25" t="str">
        <f t="shared" si="6"/>
        <v/>
      </c>
      <c r="L67" s="57">
        <f ca="1">SUMIFS('2014'!111:111,'2014'!3:3,"&lt;"&amp;C67,'2014'!3:3,"&gt;"&amp;0)+SUMIFS('2015'!111:111,'2015'!3:3,"&lt;"&amp;C67,'2015'!3:3,"&gt;"&amp;0)+SUMIFS('2016'!111:111,'2016'!3:3,"&lt;"&amp;C67,'2016'!3:3,"&gt;"&amp;0)</f>
        <v>0</v>
      </c>
      <c r="M67" s="57">
        <f ca="1">SUMIFS('2014'!111:111,'2014'!3:3,"&gt;="&amp;$O$13,'2014'!3:3,"&lt;"&amp;$P$13)+SUMIFS('2015'!111:111,'2015'!3:3,"&gt;="&amp;$O$13,'2015'!3:3,"&lt;"&amp;$P$13)+SUMIFS('2016'!111:111,'2016'!3:3,"&gt;="&amp;$O$13,'2016'!3:3,"&lt;"&amp;$P$13)</f>
        <v>0</v>
      </c>
      <c r="N67" s="57">
        <f ca="1">SUMIFS('2014'!111:111,'2014'!3:3,"&gt;="&amp;$R$13,'2014'!3:3,"&lt;"&amp;$S$13)+SUMIFS('2015'!111:111,'2015'!3:3,"&gt;="&amp;$R$13,'2015'!3:3,"&lt;"&amp;$S$13)+SUMIFS('2016'!111:111,'2016'!3:3,"&gt;="&amp;$R$13,'2016'!3:3,"&lt;"&amp;$S$13)</f>
        <v>0</v>
      </c>
      <c r="O67" s="57">
        <f ca="1">SUMIFS('2014'!111:111,'2014'!3:3,"&gt;="&amp;$U$13,'2014'!3:3,"&lt;"&amp;$V$13)+SUMIFS('2015'!111:111,'2015'!3:3,"&gt;="&amp;$U$13,'2015'!3:3,"&lt;"&amp;$V$13)+SUMIFS('2016'!111:111,'2016'!3:3,"&gt;="&amp;$U$13,'2016'!3:3,"&lt;"&amp;$V$13)</f>
        <v>0</v>
      </c>
      <c r="P67" s="57">
        <f ca="1">SUMIFS('2014'!112:112,'2014'!3:3,"&gt;="&amp;$O$13,'2014'!3:3,"&lt;"&amp;$P$13)+SUMIFS('2015'!112:112,'2015'!3:3,"&gt;="&amp;$O$13,'2015'!3:3,"&lt;"&amp;$P$13)+SUMIFS('2016'!112:112,'2016'!3:3,"&gt;="&amp;$O$13,'2016'!3:3,"&lt;"&amp;$P$13)</f>
        <v>0</v>
      </c>
      <c r="Q67" s="57">
        <f ca="1">SUMIFS('2014'!112:112,'2014'!3:3,"&gt;="&amp;$R$13,'2014'!3:3,"&lt;"&amp;$S$13)+SUMIFS('2015'!112:112,'2015'!3:3,"&gt;="&amp;$R$13,'2015'!3:3,"&lt;"&amp;$S$13)+SUMIFS('2016'!112:112,'2016'!3:3,"&gt;="&amp;$R$13,'2016'!3:3,"&lt;"&amp;$S$13)</f>
        <v>0</v>
      </c>
      <c r="R67" s="57">
        <f ca="1">SUMIFS('2014'!112:112,'2014'!3:3,"&gt;="&amp;$U$13,'2014'!3:3,"&lt;"&amp;$V$13)+SUMIFS('2015'!112:112,'2015'!3:3,"&gt;="&amp;$U$13,'2015'!3:3,"&lt;"&amp;$V$13)+SUMIFS('2016'!112:112,'2016'!3:3,"&gt;="&amp;$U$13,'2016'!3:3,"&lt;"&amp;$V$13)</f>
        <v>0</v>
      </c>
      <c r="S67" s="57">
        <f t="shared" ca="1" si="7"/>
        <v>0</v>
      </c>
      <c r="T67" s="57">
        <f t="shared" ca="1" si="8"/>
        <v>0</v>
      </c>
      <c r="U67" s="57">
        <f t="shared" ca="1" si="9"/>
        <v>0</v>
      </c>
      <c r="V67" s="57">
        <f t="shared" ca="1" si="10"/>
        <v>0</v>
      </c>
      <c r="W67" s="57">
        <f t="shared" ca="1" si="11"/>
        <v>0</v>
      </c>
      <c r="X67" s="57">
        <f t="shared" ca="1" si="12"/>
        <v>0</v>
      </c>
      <c r="Y67" s="57">
        <f t="shared" ca="1" si="13"/>
        <v>0</v>
      </c>
    </row>
    <row r="68" spans="2:25" s="24" customFormat="1" ht="21" customHeight="1">
      <c r="B68" s="69"/>
      <c r="C68" s="10"/>
      <c r="D68" s="67"/>
      <c r="E68" s="61" t="str">
        <f t="shared" ca="1" si="4"/>
        <v/>
      </c>
      <c r="F68" s="34" t="str">
        <f>IF(C68&lt;&gt;"",SUM('2014'!B114+'2015'!B114+'2016'!B114),"")</f>
        <v/>
      </c>
      <c r="G68" s="26" t="str">
        <f t="shared" si="5"/>
        <v/>
      </c>
      <c r="H68" s="49" t="str">
        <f t="shared" si="14"/>
        <v/>
      </c>
      <c r="I68" s="50" t="str">
        <f t="shared" si="15"/>
        <v/>
      </c>
      <c r="J68" s="25" t="str">
        <f t="shared" si="6"/>
        <v/>
      </c>
      <c r="L68" s="57">
        <f ca="1">SUMIFS('2014'!113:113,'2014'!3:3,"&lt;"&amp;C68,'2014'!3:3,"&gt;"&amp;0)+SUMIFS('2015'!113:113,'2015'!3:3,"&lt;"&amp;C68,'2015'!3:3,"&gt;"&amp;0)+SUMIFS('2016'!113:113,'2016'!3:3,"&lt;"&amp;C68,'2016'!3:3,"&gt;"&amp;0)</f>
        <v>0</v>
      </c>
      <c r="M68" s="57">
        <f ca="1">SUMIFS('2014'!113:113,'2014'!3:3,"&gt;="&amp;$O$13,'2014'!3:3,"&lt;"&amp;$P$13)+SUMIFS('2015'!113:113,'2015'!3:3,"&gt;="&amp;$O$13,'2015'!3:3,"&lt;"&amp;$P$13)+SUMIFS('2016'!113:113,'2016'!3:3,"&gt;="&amp;$O$13,'2016'!3:3,"&lt;"&amp;$P$13)</f>
        <v>0</v>
      </c>
      <c r="N68" s="57">
        <f ca="1">SUMIFS('2014'!113:113,'2014'!3:3,"&gt;="&amp;$R$13,'2014'!3:3,"&lt;"&amp;$S$13)+SUMIFS('2015'!113:113,'2015'!3:3,"&gt;="&amp;$R$13,'2015'!3:3,"&lt;"&amp;$S$13)+SUMIFS('2016'!113:113,'2016'!3:3,"&gt;="&amp;$R$13,'2016'!3:3,"&lt;"&amp;$S$13)</f>
        <v>0</v>
      </c>
      <c r="O68" s="57">
        <f ca="1">SUMIFS('2014'!113:113,'2014'!3:3,"&gt;="&amp;$U$13,'2014'!3:3,"&lt;"&amp;$V$13)+SUMIFS('2015'!113:113,'2015'!3:3,"&gt;="&amp;$U$13,'2015'!3:3,"&lt;"&amp;$V$13)+SUMIFS('2016'!113:113,'2016'!3:3,"&gt;="&amp;$U$13,'2016'!3:3,"&lt;"&amp;$V$13)</f>
        <v>0</v>
      </c>
      <c r="P68" s="57">
        <f ca="1">SUMIFS('2014'!114:114,'2014'!3:3,"&gt;="&amp;$O$13,'2014'!3:3,"&lt;"&amp;$P$13)+SUMIFS('2015'!114:114,'2015'!3:3,"&gt;="&amp;$O$13,'2015'!3:3,"&lt;"&amp;$P$13)+SUMIFS('2016'!114:114,'2016'!3:3,"&gt;="&amp;$O$13,'2016'!3:3,"&lt;"&amp;$P$13)</f>
        <v>0</v>
      </c>
      <c r="Q68" s="57">
        <f ca="1">SUMIFS('2014'!114:114,'2014'!3:3,"&gt;="&amp;$R$13,'2014'!3:3,"&lt;"&amp;$S$13)+SUMIFS('2015'!114:114,'2015'!3:3,"&gt;="&amp;$R$13,'2015'!3:3,"&lt;"&amp;$S$13)+SUMIFS('2016'!114:114,'2016'!3:3,"&gt;="&amp;$R$13,'2016'!3:3,"&lt;"&amp;$S$13)</f>
        <v>0</v>
      </c>
      <c r="R68" s="57">
        <f ca="1">SUMIFS('2014'!114:114,'2014'!3:3,"&gt;="&amp;$U$13,'2014'!3:3,"&lt;"&amp;$V$13)+SUMIFS('2015'!114:114,'2015'!3:3,"&gt;="&amp;$U$13,'2015'!3:3,"&lt;"&amp;$V$13)+SUMIFS('2016'!114:114,'2016'!3:3,"&gt;="&amp;$U$13,'2016'!3:3,"&lt;"&amp;$V$13)</f>
        <v>0</v>
      </c>
      <c r="S68" s="57">
        <f t="shared" ca="1" si="7"/>
        <v>0</v>
      </c>
      <c r="T68" s="57">
        <f t="shared" ca="1" si="8"/>
        <v>0</v>
      </c>
      <c r="U68" s="57">
        <f t="shared" ca="1" si="9"/>
        <v>0</v>
      </c>
      <c r="V68" s="57">
        <f t="shared" ca="1" si="10"/>
        <v>0</v>
      </c>
      <c r="W68" s="57">
        <f t="shared" ca="1" si="11"/>
        <v>0</v>
      </c>
      <c r="X68" s="57">
        <f t="shared" ca="1" si="12"/>
        <v>0</v>
      </c>
      <c r="Y68" s="57">
        <f t="shared" ca="1" si="13"/>
        <v>0</v>
      </c>
    </row>
    <row r="69" spans="2:25" s="24" customFormat="1" ht="21" customHeight="1">
      <c r="B69" s="69"/>
      <c r="C69" s="10"/>
      <c r="D69" s="67"/>
      <c r="E69" s="61" t="str">
        <f t="shared" ca="1" si="4"/>
        <v/>
      </c>
      <c r="F69" s="34" t="str">
        <f>IF(C69&lt;&gt;"",SUM('2014'!B116+'2015'!B116+'2016'!B116),"")</f>
        <v/>
      </c>
      <c r="G69" s="26" t="str">
        <f t="shared" si="5"/>
        <v/>
      </c>
      <c r="H69" s="49" t="str">
        <f t="shared" si="14"/>
        <v/>
      </c>
      <c r="I69" s="50" t="str">
        <f t="shared" si="15"/>
        <v/>
      </c>
      <c r="J69" s="25" t="str">
        <f t="shared" si="6"/>
        <v/>
      </c>
      <c r="L69" s="57">
        <f ca="1">SUMIFS('2014'!115:115,'2014'!3:3,"&lt;"&amp;C69,'2014'!3:3,"&gt;"&amp;0)+SUMIFS('2015'!115:115,'2015'!3:3,"&lt;"&amp;C69,'2015'!3:3,"&gt;"&amp;0)+SUMIFS('2016'!115:115,'2016'!3:3,"&lt;"&amp;C69,'2016'!3:3,"&gt;"&amp;0)</f>
        <v>0</v>
      </c>
      <c r="M69" s="57">
        <f ca="1">SUMIFS('2014'!115:115,'2014'!3:3,"&gt;="&amp;$O$13,'2014'!3:3,"&lt;"&amp;$P$13)+SUMIFS('2015'!115:115,'2015'!3:3,"&gt;="&amp;$O$13,'2015'!3:3,"&lt;"&amp;$P$13)+SUMIFS('2016'!115:115,'2016'!3:3,"&gt;="&amp;$O$13,'2016'!3:3,"&lt;"&amp;$P$13)</f>
        <v>0</v>
      </c>
      <c r="N69" s="57">
        <f ca="1">SUMIFS('2014'!115:115,'2014'!3:3,"&gt;="&amp;$R$13,'2014'!3:3,"&lt;"&amp;$S$13)+SUMIFS('2015'!115:115,'2015'!3:3,"&gt;="&amp;$R$13,'2015'!3:3,"&lt;"&amp;$S$13)+SUMIFS('2016'!115:115,'2016'!3:3,"&gt;="&amp;$R$13,'2016'!3:3,"&lt;"&amp;$S$13)</f>
        <v>0</v>
      </c>
      <c r="O69" s="57">
        <f ca="1">SUMIFS('2014'!115:115,'2014'!3:3,"&gt;="&amp;$U$13,'2014'!3:3,"&lt;"&amp;$V$13)+SUMIFS('2015'!115:115,'2015'!3:3,"&gt;="&amp;$U$13,'2015'!3:3,"&lt;"&amp;$V$13)+SUMIFS('2016'!115:115,'2016'!3:3,"&gt;="&amp;$U$13,'2016'!3:3,"&lt;"&amp;$V$13)</f>
        <v>0</v>
      </c>
      <c r="P69" s="57">
        <f ca="1">SUMIFS('2014'!116:116,'2014'!3:3,"&gt;="&amp;$O$13,'2014'!3:3,"&lt;"&amp;$P$13)+SUMIFS('2015'!116:116,'2015'!3:3,"&gt;="&amp;$O$13,'2015'!3:3,"&lt;"&amp;$P$13)+SUMIFS('2016'!116:116,'2016'!3:3,"&gt;="&amp;$O$13,'2016'!3:3,"&lt;"&amp;$P$13)</f>
        <v>0</v>
      </c>
      <c r="Q69" s="57">
        <f ca="1">SUMIFS('2014'!116:116,'2014'!3:3,"&gt;="&amp;$R$13,'2014'!3:3,"&lt;"&amp;$S$13)+SUMIFS('2015'!116:116,'2015'!3:3,"&gt;="&amp;$R$13,'2015'!3:3,"&lt;"&amp;$S$13)+SUMIFS('2016'!116:116,'2016'!3:3,"&gt;="&amp;$R$13,'2016'!3:3,"&lt;"&amp;$S$13)</f>
        <v>0</v>
      </c>
      <c r="R69" s="57">
        <f ca="1">SUMIFS('2014'!116:116,'2014'!3:3,"&gt;="&amp;$U$13,'2014'!3:3,"&lt;"&amp;$V$13)+SUMIFS('2015'!116:116,'2015'!3:3,"&gt;="&amp;$U$13,'2015'!3:3,"&lt;"&amp;$V$13)+SUMIFS('2016'!116:116,'2016'!3:3,"&gt;="&amp;$U$13,'2016'!3:3,"&lt;"&amp;$V$13)</f>
        <v>0</v>
      </c>
      <c r="S69" s="57">
        <f t="shared" ca="1" si="7"/>
        <v>0</v>
      </c>
      <c r="T69" s="57">
        <f t="shared" ca="1" si="8"/>
        <v>0</v>
      </c>
      <c r="U69" s="57">
        <f t="shared" ca="1" si="9"/>
        <v>0</v>
      </c>
      <c r="V69" s="57">
        <f t="shared" ca="1" si="10"/>
        <v>0</v>
      </c>
      <c r="W69" s="57">
        <f t="shared" ca="1" si="11"/>
        <v>0</v>
      </c>
      <c r="X69" s="57">
        <f t="shared" ca="1" si="12"/>
        <v>0</v>
      </c>
      <c r="Y69" s="57">
        <f t="shared" ca="1" si="13"/>
        <v>0</v>
      </c>
    </row>
    <row r="70" spans="2:25" s="24" customFormat="1" ht="21" customHeight="1">
      <c r="B70" s="69"/>
      <c r="C70" s="10"/>
      <c r="D70" s="67"/>
      <c r="E70" s="61" t="str">
        <f t="shared" ca="1" si="4"/>
        <v/>
      </c>
      <c r="F70" s="34" t="str">
        <f>IF(C70&lt;&gt;"",SUM('2014'!B118+'2015'!B118+'2016'!B118),"")</f>
        <v/>
      </c>
      <c r="G70" s="26" t="str">
        <f t="shared" si="5"/>
        <v/>
      </c>
      <c r="H70" s="49" t="str">
        <f t="shared" si="14"/>
        <v/>
      </c>
      <c r="I70" s="50" t="str">
        <f t="shared" si="15"/>
        <v/>
      </c>
      <c r="J70" s="25" t="str">
        <f t="shared" si="6"/>
        <v/>
      </c>
      <c r="L70" s="57">
        <f ca="1">SUMIFS('2014'!117:117,'2014'!3:3,"&lt;"&amp;C70,'2014'!3:3,"&gt;"&amp;0)+SUMIFS('2015'!117:117,'2015'!3:3,"&lt;"&amp;C70,'2015'!3:3,"&gt;"&amp;0)+SUMIFS('2016'!117:117,'2016'!3:3,"&lt;"&amp;C70,'2016'!3:3,"&gt;"&amp;0)</f>
        <v>0</v>
      </c>
      <c r="M70" s="57">
        <f ca="1">SUMIFS('2014'!117:117,'2014'!3:3,"&gt;="&amp;$O$13,'2014'!3:3,"&lt;"&amp;$P$13)+SUMIFS('2015'!117:117,'2015'!3:3,"&gt;="&amp;$O$13,'2015'!3:3,"&lt;"&amp;$P$13)+SUMIFS('2016'!117:117,'2016'!3:3,"&gt;="&amp;$O$13,'2016'!3:3,"&lt;"&amp;$P$13)</f>
        <v>0</v>
      </c>
      <c r="N70" s="57">
        <f ca="1">SUMIFS('2014'!117:117,'2014'!3:3,"&gt;="&amp;$R$13,'2014'!3:3,"&lt;"&amp;$S$13)+SUMIFS('2015'!117:117,'2015'!3:3,"&gt;="&amp;$R$13,'2015'!3:3,"&lt;"&amp;$S$13)+SUMIFS('2016'!117:117,'2016'!3:3,"&gt;="&amp;$R$13,'2016'!3:3,"&lt;"&amp;$S$13)</f>
        <v>0</v>
      </c>
      <c r="O70" s="57">
        <f ca="1">SUMIFS('2014'!117:117,'2014'!3:3,"&gt;="&amp;$U$13,'2014'!3:3,"&lt;"&amp;$V$13)+SUMIFS('2015'!117:117,'2015'!3:3,"&gt;="&amp;$U$13,'2015'!3:3,"&lt;"&amp;$V$13)+SUMIFS('2016'!117:117,'2016'!3:3,"&gt;="&amp;$U$13,'2016'!3:3,"&lt;"&amp;$V$13)</f>
        <v>0</v>
      </c>
      <c r="P70" s="57">
        <f ca="1">SUMIFS('2014'!118:118,'2014'!3:3,"&gt;="&amp;$O$13,'2014'!3:3,"&lt;"&amp;$P$13)+SUMIFS('2015'!118:118,'2015'!3:3,"&gt;="&amp;$O$13,'2015'!3:3,"&lt;"&amp;$P$13)+SUMIFS('2016'!118:118,'2016'!3:3,"&gt;="&amp;$O$13,'2016'!3:3,"&lt;"&amp;$P$13)</f>
        <v>0</v>
      </c>
      <c r="Q70" s="57">
        <f ca="1">SUMIFS('2014'!118:118,'2014'!3:3,"&gt;="&amp;$R$13,'2014'!3:3,"&lt;"&amp;$S$13)+SUMIFS('2015'!118:118,'2015'!3:3,"&gt;="&amp;$R$13,'2015'!3:3,"&lt;"&amp;$S$13)+SUMIFS('2016'!118:118,'2016'!3:3,"&gt;="&amp;$R$13,'2016'!3:3,"&lt;"&amp;$S$13)</f>
        <v>0</v>
      </c>
      <c r="R70" s="57">
        <f ca="1">SUMIFS('2014'!118:118,'2014'!3:3,"&gt;="&amp;$U$13,'2014'!3:3,"&lt;"&amp;$V$13)+SUMIFS('2015'!118:118,'2015'!3:3,"&gt;="&amp;$U$13,'2015'!3:3,"&lt;"&amp;$V$13)+SUMIFS('2016'!118:118,'2016'!3:3,"&gt;="&amp;$U$13,'2016'!3:3,"&lt;"&amp;$V$13)</f>
        <v>0</v>
      </c>
      <c r="S70" s="57">
        <f t="shared" ca="1" si="7"/>
        <v>0</v>
      </c>
      <c r="T70" s="57">
        <f t="shared" ca="1" si="8"/>
        <v>0</v>
      </c>
      <c r="U70" s="57">
        <f t="shared" ca="1" si="9"/>
        <v>0</v>
      </c>
      <c r="V70" s="57">
        <f t="shared" ca="1" si="10"/>
        <v>0</v>
      </c>
      <c r="W70" s="57">
        <f t="shared" ca="1" si="11"/>
        <v>0</v>
      </c>
      <c r="X70" s="57">
        <f t="shared" ca="1" si="12"/>
        <v>0</v>
      </c>
      <c r="Y70" s="57">
        <f t="shared" ca="1" si="13"/>
        <v>0</v>
      </c>
    </row>
    <row r="71" spans="2:25" s="24" customFormat="1" ht="21" customHeight="1">
      <c r="B71" s="69"/>
      <c r="C71" s="10"/>
      <c r="D71" s="67"/>
      <c r="E71" s="61" t="str">
        <f t="shared" ca="1" si="4"/>
        <v/>
      </c>
      <c r="F71" s="34" t="str">
        <f>IF(C71&lt;&gt;"",SUM('2014'!B120+'2015'!B120+'2016'!B120),"")</f>
        <v/>
      </c>
      <c r="G71" s="26" t="str">
        <f t="shared" si="5"/>
        <v/>
      </c>
      <c r="H71" s="49" t="str">
        <f t="shared" si="14"/>
        <v/>
      </c>
      <c r="I71" s="50" t="str">
        <f t="shared" si="15"/>
        <v/>
      </c>
      <c r="J71" s="25" t="str">
        <f t="shared" si="6"/>
        <v/>
      </c>
      <c r="L71" s="57">
        <f ca="1">SUMIFS('2014'!119:119,'2014'!3:3,"&lt;"&amp;C71,'2014'!3:3,"&gt;"&amp;0)+SUMIFS('2015'!119:119,'2015'!3:3,"&lt;"&amp;C71,'2015'!3:3,"&gt;"&amp;0)+SUMIFS('2016'!119:119,'2016'!3:3,"&lt;"&amp;C71,'2016'!3:3,"&gt;"&amp;0)</f>
        <v>0</v>
      </c>
      <c r="M71" s="57">
        <f ca="1">SUMIFS('2014'!119:119,'2014'!3:3,"&gt;="&amp;$O$13,'2014'!3:3,"&lt;"&amp;$P$13)+SUMIFS('2015'!119:119,'2015'!3:3,"&gt;="&amp;$O$13,'2015'!3:3,"&lt;"&amp;$P$13)+SUMIFS('2016'!119:119,'2016'!3:3,"&gt;="&amp;$O$13,'2016'!3:3,"&lt;"&amp;$P$13)</f>
        <v>0</v>
      </c>
      <c r="N71" s="57">
        <f ca="1">SUMIFS('2014'!119:119,'2014'!3:3,"&gt;="&amp;$R$13,'2014'!3:3,"&lt;"&amp;$S$13)+SUMIFS('2015'!119:119,'2015'!3:3,"&gt;="&amp;$R$13,'2015'!3:3,"&lt;"&amp;$S$13)+SUMIFS('2016'!119:119,'2016'!3:3,"&gt;="&amp;$R$13,'2016'!3:3,"&lt;"&amp;$S$13)</f>
        <v>0</v>
      </c>
      <c r="O71" s="57">
        <f ca="1">SUMIFS('2014'!119:119,'2014'!3:3,"&gt;="&amp;$U$13,'2014'!3:3,"&lt;"&amp;$V$13)+SUMIFS('2015'!119:119,'2015'!3:3,"&gt;="&amp;$U$13,'2015'!3:3,"&lt;"&amp;$V$13)+SUMIFS('2016'!119:119,'2016'!3:3,"&gt;="&amp;$U$13,'2016'!3:3,"&lt;"&amp;$V$13)</f>
        <v>0</v>
      </c>
      <c r="P71" s="57">
        <f ca="1">SUMIFS('2014'!120:120,'2014'!3:3,"&gt;="&amp;$O$13,'2014'!3:3,"&lt;"&amp;$P$13)+SUMIFS('2015'!120:120,'2015'!3:3,"&gt;="&amp;$O$13,'2015'!3:3,"&lt;"&amp;$P$13)+SUMIFS('2016'!120:120,'2016'!3:3,"&gt;="&amp;$O$13,'2016'!3:3,"&lt;"&amp;$P$13)</f>
        <v>0</v>
      </c>
      <c r="Q71" s="57">
        <f ca="1">SUMIFS('2014'!120:120,'2014'!3:3,"&gt;="&amp;$R$13,'2014'!3:3,"&lt;"&amp;$S$13)+SUMIFS('2015'!120:120,'2015'!3:3,"&gt;="&amp;$R$13,'2015'!3:3,"&lt;"&amp;$S$13)+SUMIFS('2016'!120:120,'2016'!3:3,"&gt;="&amp;$R$13,'2016'!3:3,"&lt;"&amp;$S$13)</f>
        <v>0</v>
      </c>
      <c r="R71" s="57">
        <f ca="1">SUMIFS('2014'!120:120,'2014'!3:3,"&gt;="&amp;$U$13,'2014'!3:3,"&lt;"&amp;$V$13)+SUMIFS('2015'!120:120,'2015'!3:3,"&gt;="&amp;$U$13,'2015'!3:3,"&lt;"&amp;$V$13)+SUMIFS('2016'!120:120,'2016'!3:3,"&gt;="&amp;$U$13,'2016'!3:3,"&lt;"&amp;$V$13)</f>
        <v>0</v>
      </c>
      <c r="S71" s="57">
        <f t="shared" ca="1" si="7"/>
        <v>0</v>
      </c>
      <c r="T71" s="57">
        <f t="shared" ca="1" si="8"/>
        <v>0</v>
      </c>
      <c r="U71" s="57">
        <f t="shared" ca="1" si="9"/>
        <v>0</v>
      </c>
      <c r="V71" s="57">
        <f t="shared" ca="1" si="10"/>
        <v>0</v>
      </c>
      <c r="W71" s="57">
        <f t="shared" ca="1" si="11"/>
        <v>0</v>
      </c>
      <c r="X71" s="57">
        <f t="shared" ca="1" si="12"/>
        <v>0</v>
      </c>
      <c r="Y71" s="57">
        <f t="shared" ca="1" si="13"/>
        <v>0</v>
      </c>
    </row>
    <row r="72" spans="2:25" s="24" customFormat="1" ht="21" customHeight="1">
      <c r="B72" s="69"/>
      <c r="C72" s="10"/>
      <c r="D72" s="67"/>
      <c r="E72" s="61" t="str">
        <f t="shared" ca="1" si="4"/>
        <v/>
      </c>
      <c r="F72" s="34" t="str">
        <f>IF(C72&lt;&gt;"",SUM('2014'!B122+'2015'!B122+'2016'!B122),"")</f>
        <v/>
      </c>
      <c r="G72" s="26" t="str">
        <f t="shared" si="5"/>
        <v/>
      </c>
      <c r="H72" s="49" t="str">
        <f t="shared" si="14"/>
        <v/>
      </c>
      <c r="I72" s="50" t="str">
        <f t="shared" si="15"/>
        <v/>
      </c>
      <c r="J72" s="25" t="str">
        <f t="shared" si="6"/>
        <v/>
      </c>
      <c r="L72" s="57">
        <f ca="1">SUMIFS('2014'!121:121,'2014'!3:3,"&lt;"&amp;C72,'2014'!3:3,"&gt;"&amp;0)+SUMIFS('2015'!121:121,'2015'!3:3,"&lt;"&amp;C72,'2015'!3:3,"&gt;"&amp;0)+SUMIFS('2016'!121:121,'2016'!3:3,"&lt;"&amp;C72,'2016'!3:3,"&gt;"&amp;0)</f>
        <v>0</v>
      </c>
      <c r="M72" s="57">
        <f ca="1">SUMIFS('2014'!121:121,'2014'!3:3,"&gt;="&amp;$O$13,'2014'!3:3,"&lt;"&amp;$P$13)+SUMIFS('2015'!121:121,'2015'!3:3,"&gt;="&amp;$O$13,'2015'!3:3,"&lt;"&amp;$P$13)+SUMIFS('2016'!121:121,'2016'!3:3,"&gt;="&amp;$O$13,'2016'!3:3,"&lt;"&amp;$P$13)</f>
        <v>0</v>
      </c>
      <c r="N72" s="57">
        <f ca="1">SUMIFS('2014'!121:121,'2014'!3:3,"&gt;="&amp;$R$13,'2014'!3:3,"&lt;"&amp;$S$13)+SUMIFS('2015'!121:121,'2015'!3:3,"&gt;="&amp;$R$13,'2015'!3:3,"&lt;"&amp;$S$13)+SUMIFS('2016'!121:121,'2016'!3:3,"&gt;="&amp;$R$13,'2016'!3:3,"&lt;"&amp;$S$13)</f>
        <v>0</v>
      </c>
      <c r="O72" s="57">
        <f ca="1">SUMIFS('2014'!121:121,'2014'!3:3,"&gt;="&amp;$U$13,'2014'!3:3,"&lt;"&amp;$V$13)+SUMIFS('2015'!121:121,'2015'!3:3,"&gt;="&amp;$U$13,'2015'!3:3,"&lt;"&amp;$V$13)+SUMIFS('2016'!121:121,'2016'!3:3,"&gt;="&amp;$U$13,'2016'!3:3,"&lt;"&amp;$V$13)</f>
        <v>0</v>
      </c>
      <c r="P72" s="57">
        <f ca="1">SUMIFS('2014'!122:122,'2014'!3:3,"&gt;="&amp;$O$13,'2014'!3:3,"&lt;"&amp;$P$13)+SUMIFS('2015'!122:122,'2015'!3:3,"&gt;="&amp;$O$13,'2015'!3:3,"&lt;"&amp;$P$13)+SUMIFS('2016'!122:122,'2016'!3:3,"&gt;="&amp;$O$13,'2016'!3:3,"&lt;"&amp;$P$13)</f>
        <v>0</v>
      </c>
      <c r="Q72" s="57">
        <f ca="1">SUMIFS('2014'!122:122,'2014'!3:3,"&gt;="&amp;$R$13,'2014'!3:3,"&lt;"&amp;$S$13)+SUMIFS('2015'!122:122,'2015'!3:3,"&gt;="&amp;$R$13,'2015'!3:3,"&lt;"&amp;$S$13)+SUMIFS('2016'!122:122,'2016'!3:3,"&gt;="&amp;$R$13,'2016'!3:3,"&lt;"&amp;$S$13)</f>
        <v>0</v>
      </c>
      <c r="R72" s="57">
        <f ca="1">SUMIFS('2014'!122:122,'2014'!3:3,"&gt;="&amp;$U$13,'2014'!3:3,"&lt;"&amp;$V$13)+SUMIFS('2015'!122:122,'2015'!3:3,"&gt;="&amp;$U$13,'2015'!3:3,"&lt;"&amp;$V$13)+SUMIFS('2016'!122:122,'2016'!3:3,"&gt;="&amp;$U$13,'2016'!3:3,"&lt;"&amp;$V$13)</f>
        <v>0</v>
      </c>
      <c r="S72" s="57">
        <f t="shared" ca="1" si="7"/>
        <v>0</v>
      </c>
      <c r="T72" s="57">
        <f t="shared" ca="1" si="8"/>
        <v>0</v>
      </c>
      <c r="U72" s="57">
        <f t="shared" ca="1" si="9"/>
        <v>0</v>
      </c>
      <c r="V72" s="57">
        <f t="shared" ca="1" si="10"/>
        <v>0</v>
      </c>
      <c r="W72" s="57">
        <f t="shared" ca="1" si="11"/>
        <v>0</v>
      </c>
      <c r="X72" s="57">
        <f t="shared" ca="1" si="12"/>
        <v>0</v>
      </c>
      <c r="Y72" s="57">
        <f t="shared" ca="1" si="13"/>
        <v>0</v>
      </c>
    </row>
    <row r="73" spans="2:25" s="24" customFormat="1" ht="21" customHeight="1" thickBot="1">
      <c r="B73" s="71"/>
      <c r="C73" s="72"/>
      <c r="D73" s="73"/>
      <c r="E73" s="62" t="str">
        <f t="shared" ca="1" si="4"/>
        <v/>
      </c>
      <c r="F73" s="35" t="str">
        <f>IF(C73&lt;&gt;"",SUM('2014'!B124+'2015'!B124+'2016'!B124),"")</f>
        <v/>
      </c>
      <c r="G73" s="28" t="str">
        <f>IF(C73&lt;&gt;"",R73,"")</f>
        <v/>
      </c>
      <c r="H73" s="27" t="str">
        <f t="shared" si="14"/>
        <v/>
      </c>
      <c r="I73" s="33" t="str">
        <f t="shared" si="15"/>
        <v/>
      </c>
      <c r="J73" s="25" t="str">
        <f t="shared" si="6"/>
        <v/>
      </c>
      <c r="L73" s="57">
        <f ca="1">SUMIFS('2014'!123:123,'2014'!3:3,"&lt;"&amp;C73,'2014'!3:3,"&gt;"&amp;0)+SUMIFS('2015'!123:123,'2015'!3:3,"&lt;"&amp;C73,'2015'!3:3,"&gt;"&amp;0)+SUMIFS('2016'!123:123,'2016'!3:3,"&lt;"&amp;C73,'2016'!3:3,"&gt;"&amp;0)</f>
        <v>0</v>
      </c>
      <c r="M73" s="57">
        <f ca="1">SUMIFS('2014'!123:123,'2014'!3:3,"&gt;="&amp;$O$13,'2014'!3:3,"&lt;"&amp;$P$13)+SUMIFS('2015'!123:123,'2015'!3:3,"&gt;="&amp;$O$13,'2015'!3:3,"&lt;"&amp;$P$13)+SUMIFS('2016'!123:123,'2016'!3:3,"&gt;="&amp;$O$13,'2016'!3:3,"&lt;"&amp;$P$13)</f>
        <v>0</v>
      </c>
      <c r="N73" s="57">
        <f ca="1">SUMIFS('2014'!123:123,'2014'!3:3,"&gt;="&amp;$R$13,'2014'!3:3,"&lt;"&amp;$S$13)+SUMIFS('2015'!123:123,'2015'!3:3,"&gt;="&amp;$R$13,'2015'!3:3,"&lt;"&amp;$S$13)+SUMIFS('2016'!123:123,'2016'!3:3,"&gt;="&amp;$R$13,'2016'!3:3,"&lt;"&amp;$S$13)</f>
        <v>0</v>
      </c>
      <c r="O73" s="57">
        <f ca="1">SUMIFS('2014'!123:123,'2014'!3:3,"&gt;="&amp;$U$13,'2014'!3:3,"&lt;"&amp;$V$13)+SUMIFS('2015'!123:123,'2015'!3:3,"&gt;="&amp;$U$13,'2015'!3:3,"&lt;"&amp;$V$13)+SUMIFS('2016'!123:123,'2016'!3:3,"&gt;="&amp;$U$13,'2016'!3:3,"&lt;"&amp;$V$13)</f>
        <v>0</v>
      </c>
      <c r="P73" s="57">
        <f ca="1">SUMIFS('2014'!124:124,'2014'!3:3,"&gt;="&amp;$O$13,'2014'!3:3,"&lt;"&amp;$P$13)+SUMIFS('2015'!124:124,'2015'!3:3,"&gt;="&amp;$O$13,'2015'!3:3,"&lt;"&amp;$P$13)+SUMIFS('2016'!124:124,'2016'!3:3,"&gt;="&amp;$O$13,'2016'!3:3,"&lt;"&amp;$P$13)</f>
        <v>0</v>
      </c>
      <c r="Q73" s="57">
        <f ca="1">SUMIFS('2014'!124:124,'2014'!3:3,"&gt;="&amp;$R$13,'2014'!3:3,"&lt;"&amp;$S$13)+SUMIFS('2015'!124:124,'2015'!3:3,"&gt;="&amp;$R$13,'2015'!3:3,"&lt;"&amp;$S$13)+SUMIFS('2016'!124:124,'2016'!3:3,"&gt;="&amp;$R$13,'2016'!3:3,"&lt;"&amp;$S$13)</f>
        <v>0</v>
      </c>
      <c r="R73" s="57">
        <f ca="1">SUMIFS('2014'!124:124,'2014'!3:3,"&gt;="&amp;$U$13,'2014'!3:3,"&lt;"&amp;$V$13)+SUMIFS('2015'!124:124,'2015'!3:3,"&gt;="&amp;$U$13,'2015'!3:3,"&lt;"&amp;$V$13)+SUMIFS('2016'!124:124,'2016'!3:3,"&gt;="&amp;$U$13,'2016'!3:3,"&lt;"&amp;$V$13)</f>
        <v>0</v>
      </c>
      <c r="S73" s="57">
        <f t="shared" ca="1" si="7"/>
        <v>0</v>
      </c>
      <c r="T73" s="57">
        <f t="shared" ca="1" si="8"/>
        <v>0</v>
      </c>
      <c r="U73" s="57">
        <f t="shared" ca="1" si="9"/>
        <v>0</v>
      </c>
      <c r="V73" s="57">
        <f t="shared" ca="1" si="10"/>
        <v>0</v>
      </c>
      <c r="W73" s="57">
        <f t="shared" ca="1" si="11"/>
        <v>0</v>
      </c>
      <c r="X73" s="57">
        <f t="shared" ca="1" si="12"/>
        <v>0</v>
      </c>
      <c r="Y73" s="57">
        <f t="shared" ca="1" si="13"/>
        <v>0</v>
      </c>
    </row>
  </sheetData>
  <sheetProtection password="CE28" sheet="1" objects="1" scenarios="1" selectLockedCells="1"/>
  <mergeCells count="4">
    <mergeCell ref="B9:I9"/>
    <mergeCell ref="C3:I3"/>
    <mergeCell ref="C4:I4"/>
    <mergeCell ref="B6:C6"/>
  </mergeCells>
  <conditionalFormatting sqref="E15:E73">
    <cfRule type="cellIs" dxfId="1955" priority="24" operator="lessThan">
      <formula>0</formula>
    </cfRule>
  </conditionalFormatting>
  <conditionalFormatting sqref="G15">
    <cfRule type="expression" dxfId="1954" priority="21">
      <formula>AND(G15&lt;&gt;"",G15&gt;40)</formula>
    </cfRule>
  </conditionalFormatting>
  <conditionalFormatting sqref="G73">
    <cfRule type="expression" dxfId="1953" priority="10">
      <formula>AND(G73&lt;&gt;"",G73&gt;40)</formula>
    </cfRule>
  </conditionalFormatting>
  <conditionalFormatting sqref="G16:G72">
    <cfRule type="expression" dxfId="1952" priority="8">
      <formula>AND(G16&lt;&gt;"",G16&gt;40)</formula>
    </cfRule>
  </conditionalFormatting>
  <conditionalFormatting sqref="H15:H73">
    <cfRule type="expression" dxfId="1951" priority="3">
      <formula>H15="Yes"</formula>
    </cfRule>
  </conditionalFormatting>
  <conditionalFormatting sqref="E15:E73">
    <cfRule type="expression" dxfId="1950" priority="1">
      <formula>L15&gt;0</formula>
    </cfRule>
  </conditionalFormatting>
  <dataValidations count="2">
    <dataValidation type="date" operator="greaterThanOrEqual" allowBlank="1" showInputMessage="1" showErrorMessage="1" errorTitle="Start Date" error="Start date needs to be after 4/1/2014" sqref="D6">
      <formula1>41640</formula1>
    </dataValidation>
    <dataValidation type="date" operator="greaterThan" allowBlank="1" showInputMessage="1" showErrorMessage="1" sqref="C15:D73">
      <formula1>367</formula1>
    </dataValidation>
  </dataValidations>
  <pageMargins left="0.25" right="0.25" top="0.25" bottom="0.25" header="0.3" footer="0.3"/>
  <pageSetup scale="46" orientation="portrait" r:id="rId1"/>
</worksheet>
</file>

<file path=xl/worksheets/sheet2.xml><?xml version="1.0" encoding="utf-8"?>
<worksheet xmlns="http://schemas.openxmlformats.org/spreadsheetml/2006/main" xmlns:r="http://schemas.openxmlformats.org/officeDocument/2006/relationships">
  <sheetPr>
    <tabColor theme="9" tint="-0.249977111117893"/>
  </sheetPr>
  <dimension ref="B1:LH124"/>
  <sheetViews>
    <sheetView showGridLines="0" zoomScale="70" zoomScaleNormal="70" workbookViewId="0">
      <pane ySplit="6" topLeftCell="A7" activePane="bottomLeft" state="frozenSplit"/>
      <selection activeCell="S38" sqref="S38"/>
      <selection pane="bottomLeft" activeCell="E7" sqref="E7"/>
    </sheetView>
  </sheetViews>
  <sheetFormatPr defaultRowHeight="15"/>
  <cols>
    <col min="1" max="1" width="2.85546875" customWidth="1"/>
    <col min="2" max="2" width="2.85546875" hidden="1" customWidth="1"/>
    <col min="3" max="3" width="26" customWidth="1"/>
    <col min="4" max="4" width="18.85546875" customWidth="1"/>
    <col min="5" max="34" width="4.42578125" customWidth="1"/>
    <col min="36" max="36" width="2.85546875" customWidth="1"/>
    <col min="37" max="37" width="2.85546875" hidden="1" customWidth="1"/>
    <col min="38" max="38" width="26" customWidth="1"/>
    <col min="39" max="39" width="18.7109375" customWidth="1"/>
    <col min="40" max="70" width="4.42578125" customWidth="1"/>
    <col min="72" max="72" width="2.85546875" customWidth="1"/>
    <col min="73" max="73" width="2.85546875" hidden="1" customWidth="1"/>
    <col min="74" max="74" width="26" customWidth="1"/>
    <col min="75" max="75" width="18.7109375" customWidth="1"/>
    <col min="76" max="105" width="4.28515625" customWidth="1"/>
    <col min="107" max="107" width="2.85546875" customWidth="1"/>
    <col min="108" max="108" width="2.85546875" hidden="1" customWidth="1"/>
    <col min="109" max="109" width="26" customWidth="1"/>
    <col min="110" max="110" width="18.7109375" customWidth="1"/>
    <col min="111" max="141" width="4.28515625" customWidth="1"/>
    <col min="143" max="143" width="2.85546875" customWidth="1"/>
    <col min="144" max="144" width="2.85546875" hidden="1" customWidth="1"/>
    <col min="145" max="145" width="26" customWidth="1"/>
    <col min="146" max="146" width="18.7109375" customWidth="1"/>
    <col min="147" max="177" width="4.28515625" customWidth="1"/>
    <col min="179" max="179" width="2.85546875" customWidth="1"/>
    <col min="180" max="180" width="2.85546875" hidden="1" customWidth="1"/>
    <col min="181" max="181" width="26" customWidth="1"/>
    <col min="182" max="182" width="18.7109375" customWidth="1"/>
    <col min="183" max="212" width="4.28515625" customWidth="1"/>
    <col min="214" max="214" width="2.85546875" customWidth="1"/>
    <col min="215" max="215" width="2.85546875" hidden="1" customWidth="1"/>
    <col min="216" max="216" width="26" customWidth="1"/>
    <col min="217" max="217" width="18.7109375" customWidth="1"/>
    <col min="218" max="248" width="4.28515625" customWidth="1"/>
    <col min="250" max="250" width="2.85546875" customWidth="1"/>
    <col min="251" max="251" width="2.85546875" hidden="1" customWidth="1"/>
    <col min="252" max="252" width="26" customWidth="1"/>
    <col min="253" max="253" width="19" customWidth="1"/>
    <col min="254" max="283" width="4.28515625" customWidth="1"/>
    <col min="285" max="285" width="2.85546875" customWidth="1"/>
    <col min="286" max="286" width="2.85546875" hidden="1" customWidth="1"/>
    <col min="287" max="287" width="26" customWidth="1"/>
    <col min="288" max="288" width="19" customWidth="1"/>
    <col min="289" max="319" width="4.28515625" customWidth="1"/>
  </cols>
  <sheetData>
    <row r="1" spans="2:320" ht="60" customHeight="1">
      <c r="D1" s="7" t="str">
        <f>Summary!$C$1</f>
        <v>Sick Leave Timekeeping Tool</v>
      </c>
      <c r="X1" s="105" t="str">
        <f>IF(Summary!$C$3&lt;&gt;"",Summary!$C$3,"")</f>
        <v/>
      </c>
      <c r="Y1" s="105"/>
      <c r="Z1" s="105"/>
      <c r="AA1" s="105"/>
      <c r="AB1" s="105"/>
      <c r="AC1" s="105"/>
      <c r="AD1" s="105"/>
      <c r="AE1" s="105"/>
      <c r="AF1" s="105"/>
      <c r="AG1" s="105"/>
      <c r="AH1" s="105"/>
      <c r="AI1" s="105"/>
      <c r="AM1" s="7" t="str">
        <f>Summary!$C$1</f>
        <v>Sick Leave Timekeeping Tool</v>
      </c>
      <c r="BH1" s="105" t="str">
        <f>IF(Summary!$C$3&lt;&gt;"",Summary!$C$3,"")</f>
        <v/>
      </c>
      <c r="BI1" s="105"/>
      <c r="BJ1" s="105"/>
      <c r="BK1" s="105"/>
      <c r="BL1" s="105"/>
      <c r="BM1" s="105"/>
      <c r="BN1" s="105"/>
      <c r="BO1" s="105"/>
      <c r="BP1" s="105"/>
      <c r="BQ1" s="105"/>
      <c r="BR1" s="105"/>
      <c r="BS1" s="105"/>
      <c r="BW1" s="7" t="str">
        <f>Summary!$C$1</f>
        <v>Sick Leave Timekeeping Tool</v>
      </c>
      <c r="CQ1" s="105" t="str">
        <f>IF(Summary!$C$3&lt;&gt;"",Summary!$C$3,"")</f>
        <v/>
      </c>
      <c r="CR1" s="105"/>
      <c r="CS1" s="105"/>
      <c r="CT1" s="105"/>
      <c r="CU1" s="105"/>
      <c r="CV1" s="105"/>
      <c r="CW1" s="105"/>
      <c r="CX1" s="105"/>
      <c r="CY1" s="105"/>
      <c r="CZ1" s="105"/>
      <c r="DA1" s="105"/>
      <c r="DB1" s="105"/>
      <c r="DF1" s="7" t="str">
        <f>Summary!$C$1</f>
        <v>Sick Leave Timekeeping Tool</v>
      </c>
      <c r="EA1" s="105" t="str">
        <f>IF(Summary!$C$3&lt;&gt;"",Summary!$C$3,"")</f>
        <v/>
      </c>
      <c r="EB1" s="105"/>
      <c r="EC1" s="105"/>
      <c r="ED1" s="105"/>
      <c r="EE1" s="105"/>
      <c r="EF1" s="105"/>
      <c r="EG1" s="105"/>
      <c r="EH1" s="105"/>
      <c r="EI1" s="105"/>
      <c r="EJ1" s="105"/>
      <c r="EK1" s="105"/>
      <c r="EL1" s="105"/>
      <c r="EP1" s="7" t="str">
        <f>Summary!$C$1</f>
        <v>Sick Leave Timekeeping Tool</v>
      </c>
      <c r="FK1" s="105" t="str">
        <f>IF(Summary!$C$3&lt;&gt;"",Summary!$C$3,"")</f>
        <v/>
      </c>
      <c r="FL1" s="105"/>
      <c r="FM1" s="105"/>
      <c r="FN1" s="105"/>
      <c r="FO1" s="105"/>
      <c r="FP1" s="105"/>
      <c r="FQ1" s="105"/>
      <c r="FR1" s="105"/>
      <c r="FS1" s="105"/>
      <c r="FT1" s="105"/>
      <c r="FU1" s="105"/>
      <c r="FV1" s="105"/>
      <c r="FZ1" s="7" t="str">
        <f>Summary!$C$1</f>
        <v>Sick Leave Timekeeping Tool</v>
      </c>
      <c r="GT1" s="105" t="str">
        <f>IF(Summary!$C$3&lt;&gt;"",Summary!$C$3,"")</f>
        <v/>
      </c>
      <c r="GU1" s="105"/>
      <c r="GV1" s="105"/>
      <c r="GW1" s="105"/>
      <c r="GX1" s="105"/>
      <c r="GY1" s="105"/>
      <c r="GZ1" s="105"/>
      <c r="HA1" s="105"/>
      <c r="HB1" s="105"/>
      <c r="HC1" s="105"/>
      <c r="HD1" s="105"/>
      <c r="HE1" s="105"/>
      <c r="HI1" s="7" t="str">
        <f>Summary!$C$1</f>
        <v>Sick Leave Timekeeping Tool</v>
      </c>
      <c r="ID1" s="105" t="str">
        <f>IF(Summary!$C$3&lt;&gt;"",Summary!$C$3,"")</f>
        <v/>
      </c>
      <c r="IE1" s="105"/>
      <c r="IF1" s="105"/>
      <c r="IG1" s="105"/>
      <c r="IH1" s="105"/>
      <c r="II1" s="105"/>
      <c r="IJ1" s="105"/>
      <c r="IK1" s="105"/>
      <c r="IL1" s="105"/>
      <c r="IM1" s="105"/>
      <c r="IN1" s="105"/>
      <c r="IO1" s="105"/>
      <c r="IS1" s="7" t="str">
        <f>Summary!$C$1</f>
        <v>Sick Leave Timekeeping Tool</v>
      </c>
      <c r="JM1" s="105" t="str">
        <f>IF(Summary!$C$3&lt;&gt;"",Summary!$C$3,"")</f>
        <v/>
      </c>
      <c r="JN1" s="105"/>
      <c r="JO1" s="105"/>
      <c r="JP1" s="105"/>
      <c r="JQ1" s="105"/>
      <c r="JR1" s="105"/>
      <c r="JS1" s="105"/>
      <c r="JT1" s="105"/>
      <c r="JU1" s="105"/>
      <c r="JV1" s="105"/>
      <c r="JW1" s="105"/>
      <c r="JX1" s="105"/>
      <c r="KB1" s="7" t="str">
        <f>Summary!$C$1</f>
        <v>Sick Leave Timekeeping Tool</v>
      </c>
      <c r="KW1" s="105" t="str">
        <f>IF(Summary!$C$3&lt;&gt;"",Summary!$C$3,"")</f>
        <v/>
      </c>
      <c r="KX1" s="105"/>
      <c r="KY1" s="105"/>
      <c r="KZ1" s="105"/>
      <c r="LA1" s="105"/>
      <c r="LB1" s="105"/>
      <c r="LC1" s="105"/>
      <c r="LD1" s="105"/>
      <c r="LE1" s="105"/>
      <c r="LF1" s="105"/>
      <c r="LG1" s="105"/>
      <c r="LH1" s="105"/>
    </row>
    <row r="2" spans="2:320">
      <c r="D2" s="29"/>
    </row>
    <row r="3" spans="2:320" hidden="1">
      <c r="E3" s="1">
        <v>41730</v>
      </c>
      <c r="F3" s="1">
        <v>41731</v>
      </c>
      <c r="G3" s="1">
        <v>41732</v>
      </c>
      <c r="H3" s="1">
        <v>41733</v>
      </c>
      <c r="I3" s="1">
        <v>41734</v>
      </c>
      <c r="J3" s="1">
        <v>41735</v>
      </c>
      <c r="K3" s="1">
        <v>41736</v>
      </c>
      <c r="L3" s="1">
        <v>41737</v>
      </c>
      <c r="M3" s="1">
        <v>41738</v>
      </c>
      <c r="N3" s="1">
        <v>41739</v>
      </c>
      <c r="O3" s="1">
        <v>41740</v>
      </c>
      <c r="P3" s="1">
        <v>41741</v>
      </c>
      <c r="Q3" s="1">
        <v>41742</v>
      </c>
      <c r="R3" s="1">
        <v>41743</v>
      </c>
      <c r="S3" s="1">
        <v>41744</v>
      </c>
      <c r="T3" s="1">
        <v>41745</v>
      </c>
      <c r="U3" s="1">
        <v>41746</v>
      </c>
      <c r="V3" s="1">
        <v>41747</v>
      </c>
      <c r="W3" s="1">
        <v>41748</v>
      </c>
      <c r="X3" s="1">
        <v>41749</v>
      </c>
      <c r="Y3" s="1">
        <v>41750</v>
      </c>
      <c r="Z3" s="1">
        <v>41751</v>
      </c>
      <c r="AA3" s="1">
        <v>41752</v>
      </c>
      <c r="AB3" s="1">
        <v>41753</v>
      </c>
      <c r="AC3" s="1">
        <v>41754</v>
      </c>
      <c r="AD3" s="1">
        <v>41755</v>
      </c>
      <c r="AE3" s="1">
        <v>41756</v>
      </c>
      <c r="AF3" s="1">
        <v>41757</v>
      </c>
      <c r="AG3" s="1">
        <v>41758</v>
      </c>
      <c r="AH3" s="1">
        <v>41759</v>
      </c>
      <c r="AN3" s="1">
        <v>41760</v>
      </c>
      <c r="AO3" s="1">
        <v>41761</v>
      </c>
      <c r="AP3" s="1">
        <v>41762</v>
      </c>
      <c r="AQ3" s="1">
        <v>41763</v>
      </c>
      <c r="AR3" s="1">
        <v>41764</v>
      </c>
      <c r="AS3" s="1">
        <v>41765</v>
      </c>
      <c r="AT3" s="1">
        <v>41766</v>
      </c>
      <c r="AU3" s="1">
        <v>41767</v>
      </c>
      <c r="AV3" s="1">
        <v>41768</v>
      </c>
      <c r="AW3" s="1">
        <v>41769</v>
      </c>
      <c r="AX3" s="1">
        <v>41770</v>
      </c>
      <c r="AY3" s="1">
        <v>41771</v>
      </c>
      <c r="AZ3" s="1">
        <v>41772</v>
      </c>
      <c r="BA3" s="1">
        <v>41773</v>
      </c>
      <c r="BB3" s="1">
        <v>41774</v>
      </c>
      <c r="BC3" s="1">
        <v>41775</v>
      </c>
      <c r="BD3" s="1">
        <v>41776</v>
      </c>
      <c r="BE3" s="1">
        <v>41777</v>
      </c>
      <c r="BF3" s="1">
        <v>41778</v>
      </c>
      <c r="BG3" s="1">
        <v>41779</v>
      </c>
      <c r="BH3" s="1">
        <v>41780</v>
      </c>
      <c r="BI3" s="1">
        <v>41781</v>
      </c>
      <c r="BJ3" s="1">
        <v>41782</v>
      </c>
      <c r="BK3" s="1">
        <v>41783</v>
      </c>
      <c r="BL3" s="1">
        <v>41784</v>
      </c>
      <c r="BM3" s="1">
        <v>41785</v>
      </c>
      <c r="BN3" s="1">
        <v>41786</v>
      </c>
      <c r="BO3" s="1">
        <v>41787</v>
      </c>
      <c r="BP3" s="1">
        <v>41788</v>
      </c>
      <c r="BQ3" s="1">
        <v>41789</v>
      </c>
      <c r="BR3" s="1">
        <v>41790</v>
      </c>
      <c r="BS3" t="e">
        <f ca="1">SUMIF(AO3:BR3,"&lt;="&amp;TODAY(),#REF!)</f>
        <v>#REF!</v>
      </c>
      <c r="BX3" s="1">
        <v>41791</v>
      </c>
      <c r="BY3" s="1">
        <v>41792</v>
      </c>
      <c r="BZ3" s="1">
        <v>41793</v>
      </c>
      <c r="CA3" s="1">
        <v>41794</v>
      </c>
      <c r="CB3" s="1">
        <v>41795</v>
      </c>
      <c r="CC3" s="1">
        <v>41796</v>
      </c>
      <c r="CD3" s="1">
        <v>41797</v>
      </c>
      <c r="CE3" s="1">
        <v>41798</v>
      </c>
      <c r="CF3" s="1">
        <v>41799</v>
      </c>
      <c r="CG3" s="1">
        <v>41800</v>
      </c>
      <c r="CH3" s="1">
        <v>41801</v>
      </c>
      <c r="CI3" s="1">
        <v>41802</v>
      </c>
      <c r="CJ3" s="1">
        <v>41803</v>
      </c>
      <c r="CK3" s="1">
        <v>41804</v>
      </c>
      <c r="CL3" s="1">
        <v>41805</v>
      </c>
      <c r="CM3" s="1">
        <v>41806</v>
      </c>
      <c r="CN3" s="1">
        <v>41807</v>
      </c>
      <c r="CO3" s="1">
        <v>41808</v>
      </c>
      <c r="CP3" s="1">
        <v>41809</v>
      </c>
      <c r="CQ3" s="1">
        <v>41810</v>
      </c>
      <c r="CR3" s="1">
        <v>41811</v>
      </c>
      <c r="CS3" s="1">
        <v>41812</v>
      </c>
      <c r="CT3" s="1">
        <v>41813</v>
      </c>
      <c r="CU3" s="1">
        <v>41814</v>
      </c>
      <c r="CV3" s="1">
        <v>41815</v>
      </c>
      <c r="CW3" s="1">
        <v>41816</v>
      </c>
      <c r="CX3" s="1">
        <v>41817</v>
      </c>
      <c r="CY3" s="1">
        <v>41818</v>
      </c>
      <c r="CZ3" s="1">
        <v>41819</v>
      </c>
      <c r="DA3" s="1">
        <v>41820</v>
      </c>
      <c r="DB3" t="e">
        <f ca="1">SUMIF(BX3:DA3,"&lt;="&amp;TODAY(),#REF!)</f>
        <v>#REF!</v>
      </c>
      <c r="DG3" s="1">
        <v>41821</v>
      </c>
      <c r="DH3" s="1">
        <v>41822</v>
      </c>
      <c r="DI3" s="1">
        <v>41823</v>
      </c>
      <c r="DJ3" s="1">
        <v>41824</v>
      </c>
      <c r="DK3" s="1">
        <v>41825</v>
      </c>
      <c r="DL3" s="1">
        <v>41826</v>
      </c>
      <c r="DM3" s="1">
        <v>41827</v>
      </c>
      <c r="DN3" s="1">
        <v>41828</v>
      </c>
      <c r="DO3" s="1">
        <v>41829</v>
      </c>
      <c r="DP3" s="1">
        <v>41830</v>
      </c>
      <c r="DQ3" s="1">
        <v>41831</v>
      </c>
      <c r="DR3" s="1">
        <v>41832</v>
      </c>
      <c r="DS3" s="1">
        <v>41833</v>
      </c>
      <c r="DT3" s="1">
        <v>41834</v>
      </c>
      <c r="DU3" s="1">
        <v>41835</v>
      </c>
      <c r="DV3" s="1">
        <v>41836</v>
      </c>
      <c r="DW3" s="1">
        <v>41837</v>
      </c>
      <c r="DX3" s="1">
        <v>41838</v>
      </c>
      <c r="DY3" s="1">
        <v>41839</v>
      </c>
      <c r="DZ3" s="1">
        <v>41840</v>
      </c>
      <c r="EA3" s="1">
        <v>41841</v>
      </c>
      <c r="EB3" s="1">
        <v>41842</v>
      </c>
      <c r="EC3" s="1">
        <v>41843</v>
      </c>
      <c r="ED3" s="1">
        <v>41844</v>
      </c>
      <c r="EE3" s="1">
        <v>41845</v>
      </c>
      <c r="EF3" s="1">
        <v>41846</v>
      </c>
      <c r="EG3" s="1">
        <v>41847</v>
      </c>
      <c r="EH3" s="1">
        <v>41848</v>
      </c>
      <c r="EI3" s="1">
        <v>41849</v>
      </c>
      <c r="EJ3" s="1">
        <v>41850</v>
      </c>
      <c r="EK3" s="1">
        <v>41851</v>
      </c>
      <c r="EL3" t="e">
        <f ca="1">SUMIF(DH3:EK3,"&lt;="&amp;TODAY(),#REF!)</f>
        <v>#REF!</v>
      </c>
      <c r="EQ3" s="1">
        <v>41852</v>
      </c>
      <c r="ER3" s="1">
        <v>41853</v>
      </c>
      <c r="ES3" s="1">
        <v>41854</v>
      </c>
      <c r="ET3" s="1">
        <v>41855</v>
      </c>
      <c r="EU3" s="1">
        <v>41856</v>
      </c>
      <c r="EV3" s="1">
        <v>41857</v>
      </c>
      <c r="EW3" s="1">
        <v>41858</v>
      </c>
      <c r="EX3" s="1">
        <v>41859</v>
      </c>
      <c r="EY3" s="1">
        <v>41860</v>
      </c>
      <c r="EZ3" s="1">
        <v>41861</v>
      </c>
      <c r="FA3" s="1">
        <v>41862</v>
      </c>
      <c r="FB3" s="1">
        <v>41863</v>
      </c>
      <c r="FC3" s="1">
        <v>41864</v>
      </c>
      <c r="FD3" s="1">
        <v>41865</v>
      </c>
      <c r="FE3" s="1">
        <v>41866</v>
      </c>
      <c r="FF3" s="1">
        <v>41867</v>
      </c>
      <c r="FG3" s="1">
        <v>41868</v>
      </c>
      <c r="FH3" s="1">
        <v>41869</v>
      </c>
      <c r="FI3" s="1">
        <v>41870</v>
      </c>
      <c r="FJ3" s="1">
        <v>41871</v>
      </c>
      <c r="FK3" s="1">
        <v>41872</v>
      </c>
      <c r="FL3" s="1">
        <v>41873</v>
      </c>
      <c r="FM3" s="1">
        <v>41874</v>
      </c>
      <c r="FN3" s="1">
        <v>41875</v>
      </c>
      <c r="FO3" s="1">
        <v>41876</v>
      </c>
      <c r="FP3" s="1">
        <v>41877</v>
      </c>
      <c r="FQ3" s="1">
        <v>41878</v>
      </c>
      <c r="FR3" s="1">
        <v>41879</v>
      </c>
      <c r="FS3" s="1">
        <v>41880</v>
      </c>
      <c r="FT3" s="1">
        <v>41881</v>
      </c>
      <c r="FU3" s="1">
        <v>41882</v>
      </c>
      <c r="FV3" t="e">
        <f ca="1">SUMIF(ER3:FU3,"&lt;="&amp;TODAY(),#REF!)</f>
        <v>#REF!</v>
      </c>
      <c r="GA3" s="1">
        <v>41883</v>
      </c>
      <c r="GB3" s="1">
        <v>41884</v>
      </c>
      <c r="GC3" s="1">
        <v>41885</v>
      </c>
      <c r="GD3" s="1">
        <v>41886</v>
      </c>
      <c r="GE3" s="1">
        <v>41887</v>
      </c>
      <c r="GF3" s="1">
        <v>41888</v>
      </c>
      <c r="GG3" s="1">
        <v>41889</v>
      </c>
      <c r="GH3" s="1">
        <v>41890</v>
      </c>
      <c r="GI3" s="1">
        <v>41891</v>
      </c>
      <c r="GJ3" s="1">
        <v>41892</v>
      </c>
      <c r="GK3" s="1">
        <v>41893</v>
      </c>
      <c r="GL3" s="1">
        <v>41894</v>
      </c>
      <c r="GM3" s="1">
        <v>41895</v>
      </c>
      <c r="GN3" s="1">
        <v>41896</v>
      </c>
      <c r="GO3" s="1">
        <v>41897</v>
      </c>
      <c r="GP3" s="1">
        <v>41898</v>
      </c>
      <c r="GQ3" s="1">
        <v>41899</v>
      </c>
      <c r="GR3" s="1">
        <v>41900</v>
      </c>
      <c r="GS3" s="1">
        <v>41901</v>
      </c>
      <c r="GT3" s="1">
        <v>41902</v>
      </c>
      <c r="GU3" s="1">
        <v>41903</v>
      </c>
      <c r="GV3" s="1">
        <v>41904</v>
      </c>
      <c r="GW3" s="1">
        <v>41905</v>
      </c>
      <c r="GX3" s="1">
        <v>41906</v>
      </c>
      <c r="GY3" s="1">
        <v>41907</v>
      </c>
      <c r="GZ3" s="1">
        <v>41908</v>
      </c>
      <c r="HA3" s="1">
        <v>41909</v>
      </c>
      <c r="HB3" s="1">
        <v>41910</v>
      </c>
      <c r="HC3" s="1">
        <v>41911</v>
      </c>
      <c r="HD3" s="1">
        <v>41912</v>
      </c>
      <c r="HE3" t="e">
        <f ca="1">SUMIF(GA3:HD3,"&lt;="&amp;TODAY(),#REF!)</f>
        <v>#REF!</v>
      </c>
      <c r="HJ3" s="1">
        <v>41913</v>
      </c>
      <c r="HK3" s="1">
        <v>41914</v>
      </c>
      <c r="HL3" s="1">
        <v>41915</v>
      </c>
      <c r="HM3" s="1">
        <v>41916</v>
      </c>
      <c r="HN3" s="1">
        <v>41917</v>
      </c>
      <c r="HO3" s="1">
        <v>41918</v>
      </c>
      <c r="HP3" s="1">
        <v>41919</v>
      </c>
      <c r="HQ3" s="1">
        <v>41920</v>
      </c>
      <c r="HR3" s="1">
        <v>41921</v>
      </c>
      <c r="HS3" s="1">
        <v>41922</v>
      </c>
      <c r="HT3" s="1">
        <v>41923</v>
      </c>
      <c r="HU3" s="1">
        <v>41924</v>
      </c>
      <c r="HV3" s="1">
        <v>41925</v>
      </c>
      <c r="HW3" s="1">
        <v>41926</v>
      </c>
      <c r="HX3" s="1">
        <v>41927</v>
      </c>
      <c r="HY3" s="1">
        <v>41928</v>
      </c>
      <c r="HZ3" s="1">
        <v>41929</v>
      </c>
      <c r="IA3" s="1">
        <v>41930</v>
      </c>
      <c r="IB3" s="1">
        <v>41931</v>
      </c>
      <c r="IC3" s="1">
        <v>41932</v>
      </c>
      <c r="ID3" s="1">
        <v>41933</v>
      </c>
      <c r="IE3" s="1">
        <v>41934</v>
      </c>
      <c r="IF3" s="1">
        <v>41935</v>
      </c>
      <c r="IG3" s="1">
        <v>41936</v>
      </c>
      <c r="IH3" s="1">
        <v>41937</v>
      </c>
      <c r="II3" s="1">
        <v>41938</v>
      </c>
      <c r="IJ3" s="1">
        <v>41939</v>
      </c>
      <c r="IK3" s="1">
        <v>41940</v>
      </c>
      <c r="IL3" s="1">
        <v>41941</v>
      </c>
      <c r="IM3" s="1">
        <v>41942</v>
      </c>
      <c r="IN3" s="1">
        <v>41943</v>
      </c>
      <c r="IO3" t="e">
        <f ca="1">SUMIF(HK3:IN3,"&lt;="&amp;TODAY(),#REF!)</f>
        <v>#REF!</v>
      </c>
      <c r="IT3" s="1">
        <v>41944</v>
      </c>
      <c r="IU3" s="1">
        <v>41945</v>
      </c>
      <c r="IV3" s="1">
        <v>41946</v>
      </c>
      <c r="IW3" s="1">
        <v>41947</v>
      </c>
      <c r="IX3" s="1">
        <v>41948</v>
      </c>
      <c r="IY3" s="1">
        <v>41949</v>
      </c>
      <c r="IZ3" s="1">
        <v>41950</v>
      </c>
      <c r="JA3" s="1">
        <v>41951</v>
      </c>
      <c r="JB3" s="1">
        <v>41952</v>
      </c>
      <c r="JC3" s="1">
        <v>41953</v>
      </c>
      <c r="JD3" s="1">
        <v>41954</v>
      </c>
      <c r="JE3" s="1">
        <v>41955</v>
      </c>
      <c r="JF3" s="1">
        <v>41956</v>
      </c>
      <c r="JG3" s="1">
        <v>41957</v>
      </c>
      <c r="JH3" s="1">
        <v>41958</v>
      </c>
      <c r="JI3" s="1">
        <v>41959</v>
      </c>
      <c r="JJ3" s="1">
        <v>41960</v>
      </c>
      <c r="JK3" s="1">
        <v>41961</v>
      </c>
      <c r="JL3" s="1">
        <v>41962</v>
      </c>
      <c r="JM3" s="1">
        <v>41963</v>
      </c>
      <c r="JN3" s="1">
        <v>41964</v>
      </c>
      <c r="JO3" s="1">
        <v>41965</v>
      </c>
      <c r="JP3" s="1">
        <v>41966</v>
      </c>
      <c r="JQ3" s="1">
        <v>41967</v>
      </c>
      <c r="JR3" s="1">
        <v>41968</v>
      </c>
      <c r="JS3" s="1">
        <v>41969</v>
      </c>
      <c r="JT3" s="1">
        <v>41970</v>
      </c>
      <c r="JU3" s="1">
        <v>41971</v>
      </c>
      <c r="JV3" s="1">
        <v>41972</v>
      </c>
      <c r="JW3" s="1">
        <v>41973</v>
      </c>
      <c r="JX3" t="e">
        <f ca="1">SUMIF(IT3:JW3,"&lt;="&amp;TODAY(),#REF!)</f>
        <v>#REF!</v>
      </c>
      <c r="KC3" s="1">
        <v>41974</v>
      </c>
      <c r="KD3" s="1">
        <v>41975</v>
      </c>
      <c r="KE3" s="1">
        <v>41976</v>
      </c>
      <c r="KF3" s="1">
        <v>41977</v>
      </c>
      <c r="KG3" s="1">
        <v>41978</v>
      </c>
      <c r="KH3" s="1">
        <v>41979</v>
      </c>
      <c r="KI3" s="1">
        <v>41980</v>
      </c>
      <c r="KJ3" s="1">
        <v>41981</v>
      </c>
      <c r="KK3" s="1">
        <v>41982</v>
      </c>
      <c r="KL3" s="1">
        <v>41983</v>
      </c>
      <c r="KM3" s="1">
        <v>41984</v>
      </c>
      <c r="KN3" s="1">
        <v>41985</v>
      </c>
      <c r="KO3" s="1">
        <v>41986</v>
      </c>
      <c r="KP3" s="1">
        <v>41987</v>
      </c>
      <c r="KQ3" s="1">
        <v>41988</v>
      </c>
      <c r="KR3" s="1">
        <v>41989</v>
      </c>
      <c r="KS3" s="1">
        <v>41990</v>
      </c>
      <c r="KT3" s="1">
        <v>41991</v>
      </c>
      <c r="KU3" s="1">
        <v>41992</v>
      </c>
      <c r="KV3" s="1">
        <v>41993</v>
      </c>
      <c r="KW3" s="1">
        <v>41994</v>
      </c>
      <c r="KX3" s="1">
        <v>41995</v>
      </c>
      <c r="KY3" s="1">
        <v>41996</v>
      </c>
      <c r="KZ3" s="1">
        <v>41997</v>
      </c>
      <c r="LA3" s="1">
        <v>41998</v>
      </c>
      <c r="LB3" s="1">
        <v>41999</v>
      </c>
      <c r="LC3" s="1">
        <v>42000</v>
      </c>
      <c r="LD3" s="1">
        <v>42001</v>
      </c>
      <c r="LE3" s="1">
        <v>42002</v>
      </c>
      <c r="LF3" s="1">
        <v>42003</v>
      </c>
      <c r="LG3" s="1">
        <v>42004</v>
      </c>
      <c r="LH3" t="e">
        <f ca="1">SUMIF(KD3:LG3,"&lt;="&amp;TODAY(),#REF!)</f>
        <v>#REF!</v>
      </c>
    </row>
    <row r="4" spans="2:32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row>
    <row r="5" spans="2:320" ht="15" customHeight="1">
      <c r="B5" s="59">
        <f ca="1">Summary!$V$12</f>
        <v>41880</v>
      </c>
      <c r="C5" s="101" t="str">
        <f>YEAR(E3) &amp; " " &amp; TEXT(E3,"MMMM")</f>
        <v>2014 April</v>
      </c>
      <c r="D5" s="102"/>
      <c r="E5" s="2" t="str">
        <f>TEXT(E3,"ddd")</f>
        <v>Tue</v>
      </c>
      <c r="F5" s="3" t="str">
        <f t="shared" ref="F5:AH5" si="0">TEXT(F3,"ddd")</f>
        <v>Wed</v>
      </c>
      <c r="G5" s="3" t="str">
        <f t="shared" si="0"/>
        <v>Thu</v>
      </c>
      <c r="H5" s="3" t="str">
        <f t="shared" si="0"/>
        <v>Fri</v>
      </c>
      <c r="I5" s="3" t="str">
        <f t="shared" si="0"/>
        <v>Sat</v>
      </c>
      <c r="J5" s="3" t="str">
        <f t="shared" si="0"/>
        <v>Sun</v>
      </c>
      <c r="K5" s="3" t="str">
        <f t="shared" si="0"/>
        <v>Mon</v>
      </c>
      <c r="L5" s="3" t="str">
        <f t="shared" si="0"/>
        <v>Tue</v>
      </c>
      <c r="M5" s="3" t="str">
        <f t="shared" si="0"/>
        <v>Wed</v>
      </c>
      <c r="N5" s="3" t="str">
        <f t="shared" si="0"/>
        <v>Thu</v>
      </c>
      <c r="O5" s="3" t="str">
        <f t="shared" si="0"/>
        <v>Fri</v>
      </c>
      <c r="P5" s="3" t="str">
        <f t="shared" si="0"/>
        <v>Sat</v>
      </c>
      <c r="Q5" s="3" t="str">
        <f t="shared" si="0"/>
        <v>Sun</v>
      </c>
      <c r="R5" s="3" t="str">
        <f t="shared" si="0"/>
        <v>Mon</v>
      </c>
      <c r="S5" s="3" t="str">
        <f t="shared" si="0"/>
        <v>Tue</v>
      </c>
      <c r="T5" s="3" t="str">
        <f t="shared" si="0"/>
        <v>Wed</v>
      </c>
      <c r="U5" s="3" t="str">
        <f t="shared" si="0"/>
        <v>Thu</v>
      </c>
      <c r="V5" s="3" t="str">
        <f t="shared" si="0"/>
        <v>Fri</v>
      </c>
      <c r="W5" s="3" t="str">
        <f t="shared" si="0"/>
        <v>Sat</v>
      </c>
      <c r="X5" s="3" t="str">
        <f t="shared" si="0"/>
        <v>Sun</v>
      </c>
      <c r="Y5" s="3" t="str">
        <f t="shared" si="0"/>
        <v>Mon</v>
      </c>
      <c r="Z5" s="3" t="str">
        <f t="shared" si="0"/>
        <v>Tue</v>
      </c>
      <c r="AA5" s="3" t="str">
        <f t="shared" si="0"/>
        <v>Wed</v>
      </c>
      <c r="AB5" s="3" t="str">
        <f t="shared" si="0"/>
        <v>Thu</v>
      </c>
      <c r="AC5" s="3" t="str">
        <f t="shared" si="0"/>
        <v>Fri</v>
      </c>
      <c r="AD5" s="3" t="str">
        <f t="shared" si="0"/>
        <v>Sat</v>
      </c>
      <c r="AE5" s="3" t="str">
        <f t="shared" si="0"/>
        <v>Sun</v>
      </c>
      <c r="AF5" s="3" t="str">
        <f t="shared" si="0"/>
        <v>Mon</v>
      </c>
      <c r="AG5" s="3" t="str">
        <f t="shared" si="0"/>
        <v>Tue</v>
      </c>
      <c r="AH5" s="3" t="str">
        <f t="shared" si="0"/>
        <v>Wed</v>
      </c>
      <c r="AI5" s="4"/>
      <c r="AL5" s="101" t="str">
        <f>YEAR(AN3) &amp; " " &amp; TEXT(AN3,"MMMM")</f>
        <v>2014 May</v>
      </c>
      <c r="AM5" s="102"/>
      <c r="AN5" s="2" t="str">
        <f>TEXT(AN3,"ddd")</f>
        <v>Thu</v>
      </c>
      <c r="AO5" s="3" t="str">
        <f t="shared" ref="AO5:BR5" si="1">TEXT(AO3,"ddd")</f>
        <v>Fri</v>
      </c>
      <c r="AP5" s="3" t="str">
        <f t="shared" si="1"/>
        <v>Sat</v>
      </c>
      <c r="AQ5" s="3" t="str">
        <f t="shared" si="1"/>
        <v>Sun</v>
      </c>
      <c r="AR5" s="3" t="str">
        <f t="shared" si="1"/>
        <v>Mon</v>
      </c>
      <c r="AS5" s="3" t="str">
        <f t="shared" si="1"/>
        <v>Tue</v>
      </c>
      <c r="AT5" s="3" t="str">
        <f t="shared" si="1"/>
        <v>Wed</v>
      </c>
      <c r="AU5" s="3" t="str">
        <f t="shared" si="1"/>
        <v>Thu</v>
      </c>
      <c r="AV5" s="3" t="str">
        <f t="shared" si="1"/>
        <v>Fri</v>
      </c>
      <c r="AW5" s="3" t="str">
        <f t="shared" si="1"/>
        <v>Sat</v>
      </c>
      <c r="AX5" s="3" t="str">
        <f t="shared" si="1"/>
        <v>Sun</v>
      </c>
      <c r="AY5" s="3" t="str">
        <f t="shared" si="1"/>
        <v>Mon</v>
      </c>
      <c r="AZ5" s="3" t="str">
        <f t="shared" si="1"/>
        <v>Tue</v>
      </c>
      <c r="BA5" s="3" t="str">
        <f t="shared" si="1"/>
        <v>Wed</v>
      </c>
      <c r="BB5" s="3" t="str">
        <f t="shared" si="1"/>
        <v>Thu</v>
      </c>
      <c r="BC5" s="3" t="str">
        <f t="shared" si="1"/>
        <v>Fri</v>
      </c>
      <c r="BD5" s="3" t="str">
        <f t="shared" si="1"/>
        <v>Sat</v>
      </c>
      <c r="BE5" s="3" t="str">
        <f t="shared" si="1"/>
        <v>Sun</v>
      </c>
      <c r="BF5" s="3" t="str">
        <f t="shared" si="1"/>
        <v>Mon</v>
      </c>
      <c r="BG5" s="3" t="str">
        <f t="shared" si="1"/>
        <v>Tue</v>
      </c>
      <c r="BH5" s="3" t="str">
        <f t="shared" si="1"/>
        <v>Wed</v>
      </c>
      <c r="BI5" s="3" t="str">
        <f t="shared" si="1"/>
        <v>Thu</v>
      </c>
      <c r="BJ5" s="3" t="str">
        <f t="shared" si="1"/>
        <v>Fri</v>
      </c>
      <c r="BK5" s="3" t="str">
        <f t="shared" si="1"/>
        <v>Sat</v>
      </c>
      <c r="BL5" s="3" t="str">
        <f t="shared" si="1"/>
        <v>Sun</v>
      </c>
      <c r="BM5" s="3" t="str">
        <f t="shared" si="1"/>
        <v>Mon</v>
      </c>
      <c r="BN5" s="3" t="str">
        <f t="shared" si="1"/>
        <v>Tue</v>
      </c>
      <c r="BO5" s="3" t="str">
        <f t="shared" si="1"/>
        <v>Wed</v>
      </c>
      <c r="BP5" s="3" t="str">
        <f t="shared" si="1"/>
        <v>Thu</v>
      </c>
      <c r="BQ5" s="3" t="str">
        <f t="shared" ref="BQ5" si="2">TEXT(BQ3,"ddd")</f>
        <v>Fri</v>
      </c>
      <c r="BR5" s="3" t="str">
        <f t="shared" si="1"/>
        <v>Sat</v>
      </c>
      <c r="BS5" s="4"/>
      <c r="BV5" s="101" t="str">
        <f>YEAR(BX3) &amp; " " &amp; TEXT(BX3,"MMMM")</f>
        <v>2014 June</v>
      </c>
      <c r="BW5" s="102"/>
      <c r="BX5" s="2" t="str">
        <f>TEXT(BX3,"ddd")</f>
        <v>Sun</v>
      </c>
      <c r="BY5" s="3" t="str">
        <f t="shared" ref="BY5:DA5" si="3">TEXT(BY3,"ddd")</f>
        <v>Mon</v>
      </c>
      <c r="BZ5" s="3" t="str">
        <f t="shared" si="3"/>
        <v>Tue</v>
      </c>
      <c r="CA5" s="3" t="str">
        <f t="shared" si="3"/>
        <v>Wed</v>
      </c>
      <c r="CB5" s="3" t="str">
        <f t="shared" si="3"/>
        <v>Thu</v>
      </c>
      <c r="CC5" s="3" t="str">
        <f t="shared" si="3"/>
        <v>Fri</v>
      </c>
      <c r="CD5" s="3" t="str">
        <f t="shared" si="3"/>
        <v>Sat</v>
      </c>
      <c r="CE5" s="3" t="str">
        <f t="shared" si="3"/>
        <v>Sun</v>
      </c>
      <c r="CF5" s="3" t="str">
        <f t="shared" si="3"/>
        <v>Mon</v>
      </c>
      <c r="CG5" s="3" t="str">
        <f t="shared" si="3"/>
        <v>Tue</v>
      </c>
      <c r="CH5" s="3" t="str">
        <f t="shared" si="3"/>
        <v>Wed</v>
      </c>
      <c r="CI5" s="3" t="str">
        <f t="shared" si="3"/>
        <v>Thu</v>
      </c>
      <c r="CJ5" s="3" t="str">
        <f t="shared" si="3"/>
        <v>Fri</v>
      </c>
      <c r="CK5" s="3" t="str">
        <f t="shared" si="3"/>
        <v>Sat</v>
      </c>
      <c r="CL5" s="3" t="str">
        <f t="shared" si="3"/>
        <v>Sun</v>
      </c>
      <c r="CM5" s="3" t="str">
        <f t="shared" si="3"/>
        <v>Mon</v>
      </c>
      <c r="CN5" s="3" t="str">
        <f t="shared" si="3"/>
        <v>Tue</v>
      </c>
      <c r="CO5" s="3" t="str">
        <f t="shared" si="3"/>
        <v>Wed</v>
      </c>
      <c r="CP5" s="3" t="str">
        <f t="shared" si="3"/>
        <v>Thu</v>
      </c>
      <c r="CQ5" s="3" t="str">
        <f t="shared" si="3"/>
        <v>Fri</v>
      </c>
      <c r="CR5" s="3" t="str">
        <f t="shared" si="3"/>
        <v>Sat</v>
      </c>
      <c r="CS5" s="3" t="str">
        <f t="shared" si="3"/>
        <v>Sun</v>
      </c>
      <c r="CT5" s="3" t="str">
        <f t="shared" si="3"/>
        <v>Mon</v>
      </c>
      <c r="CU5" s="3" t="str">
        <f t="shared" si="3"/>
        <v>Tue</v>
      </c>
      <c r="CV5" s="3" t="str">
        <f t="shared" si="3"/>
        <v>Wed</v>
      </c>
      <c r="CW5" s="3" t="str">
        <f t="shared" si="3"/>
        <v>Thu</v>
      </c>
      <c r="CX5" s="3" t="str">
        <f t="shared" si="3"/>
        <v>Fri</v>
      </c>
      <c r="CY5" s="3" t="str">
        <f t="shared" si="3"/>
        <v>Sat</v>
      </c>
      <c r="CZ5" s="3" t="str">
        <f t="shared" si="3"/>
        <v>Sun</v>
      </c>
      <c r="DA5" s="3" t="str">
        <f t="shared" si="3"/>
        <v>Mon</v>
      </c>
      <c r="DB5" s="4"/>
      <c r="DE5" s="101" t="str">
        <f>YEAR(DG3) &amp; " " &amp; TEXT(DG3,"MMMM")</f>
        <v>2014 July</v>
      </c>
      <c r="DF5" s="102"/>
      <c r="DG5" s="2" t="str">
        <f>TEXT(DG3,"ddd")</f>
        <v>Tue</v>
      </c>
      <c r="DH5" s="3" t="str">
        <f t="shared" ref="DH5:EK5" si="4">TEXT(DH3,"ddd")</f>
        <v>Wed</v>
      </c>
      <c r="DI5" s="3" t="str">
        <f t="shared" si="4"/>
        <v>Thu</v>
      </c>
      <c r="DJ5" s="3" t="str">
        <f t="shared" si="4"/>
        <v>Fri</v>
      </c>
      <c r="DK5" s="3" t="str">
        <f t="shared" si="4"/>
        <v>Sat</v>
      </c>
      <c r="DL5" s="3" t="str">
        <f t="shared" si="4"/>
        <v>Sun</v>
      </c>
      <c r="DM5" s="3" t="str">
        <f t="shared" si="4"/>
        <v>Mon</v>
      </c>
      <c r="DN5" s="3" t="str">
        <f t="shared" si="4"/>
        <v>Tue</v>
      </c>
      <c r="DO5" s="3" t="str">
        <f t="shared" si="4"/>
        <v>Wed</v>
      </c>
      <c r="DP5" s="3" t="str">
        <f t="shared" si="4"/>
        <v>Thu</v>
      </c>
      <c r="DQ5" s="3" t="str">
        <f t="shared" si="4"/>
        <v>Fri</v>
      </c>
      <c r="DR5" s="3" t="str">
        <f t="shared" si="4"/>
        <v>Sat</v>
      </c>
      <c r="DS5" s="3" t="str">
        <f t="shared" si="4"/>
        <v>Sun</v>
      </c>
      <c r="DT5" s="3" t="str">
        <f t="shared" si="4"/>
        <v>Mon</v>
      </c>
      <c r="DU5" s="3" t="str">
        <f t="shared" si="4"/>
        <v>Tue</v>
      </c>
      <c r="DV5" s="3" t="str">
        <f t="shared" si="4"/>
        <v>Wed</v>
      </c>
      <c r="DW5" s="3" t="str">
        <f t="shared" si="4"/>
        <v>Thu</v>
      </c>
      <c r="DX5" s="3" t="str">
        <f t="shared" si="4"/>
        <v>Fri</v>
      </c>
      <c r="DY5" s="3" t="str">
        <f t="shared" si="4"/>
        <v>Sat</v>
      </c>
      <c r="DZ5" s="3" t="str">
        <f t="shared" si="4"/>
        <v>Sun</v>
      </c>
      <c r="EA5" s="3" t="str">
        <f t="shared" si="4"/>
        <v>Mon</v>
      </c>
      <c r="EB5" s="3" t="str">
        <f t="shared" si="4"/>
        <v>Tue</v>
      </c>
      <c r="EC5" s="3" t="str">
        <f t="shared" si="4"/>
        <v>Wed</v>
      </c>
      <c r="ED5" s="3" t="str">
        <f t="shared" si="4"/>
        <v>Thu</v>
      </c>
      <c r="EE5" s="3" t="str">
        <f t="shared" si="4"/>
        <v>Fri</v>
      </c>
      <c r="EF5" s="3" t="str">
        <f t="shared" si="4"/>
        <v>Sat</v>
      </c>
      <c r="EG5" s="3" t="str">
        <f t="shared" si="4"/>
        <v>Sun</v>
      </c>
      <c r="EH5" s="3" t="str">
        <f t="shared" si="4"/>
        <v>Mon</v>
      </c>
      <c r="EI5" s="3" t="str">
        <f t="shared" si="4"/>
        <v>Tue</v>
      </c>
      <c r="EJ5" s="3" t="str">
        <f t="shared" si="4"/>
        <v>Wed</v>
      </c>
      <c r="EK5" s="3" t="str">
        <f t="shared" si="4"/>
        <v>Thu</v>
      </c>
      <c r="EL5" s="4"/>
      <c r="EO5" s="101" t="str">
        <f>YEAR(EQ3) &amp; " " &amp; TEXT(EQ3,"MMMM")</f>
        <v>2014 August</v>
      </c>
      <c r="EP5" s="102"/>
      <c r="EQ5" s="2" t="str">
        <f>TEXT(EQ3,"ddd")</f>
        <v>Fri</v>
      </c>
      <c r="ER5" s="3" t="str">
        <f t="shared" ref="ER5:FU5" si="5">TEXT(ER3,"ddd")</f>
        <v>Sat</v>
      </c>
      <c r="ES5" s="3" t="str">
        <f t="shared" si="5"/>
        <v>Sun</v>
      </c>
      <c r="ET5" s="3" t="str">
        <f t="shared" si="5"/>
        <v>Mon</v>
      </c>
      <c r="EU5" s="3" t="str">
        <f t="shared" si="5"/>
        <v>Tue</v>
      </c>
      <c r="EV5" s="3" t="str">
        <f t="shared" si="5"/>
        <v>Wed</v>
      </c>
      <c r="EW5" s="3" t="str">
        <f t="shared" si="5"/>
        <v>Thu</v>
      </c>
      <c r="EX5" s="3" t="str">
        <f t="shared" si="5"/>
        <v>Fri</v>
      </c>
      <c r="EY5" s="3" t="str">
        <f t="shared" si="5"/>
        <v>Sat</v>
      </c>
      <c r="EZ5" s="3" t="str">
        <f t="shared" si="5"/>
        <v>Sun</v>
      </c>
      <c r="FA5" s="3" t="str">
        <f t="shared" si="5"/>
        <v>Mon</v>
      </c>
      <c r="FB5" s="3" t="str">
        <f t="shared" si="5"/>
        <v>Tue</v>
      </c>
      <c r="FC5" s="3" t="str">
        <f t="shared" si="5"/>
        <v>Wed</v>
      </c>
      <c r="FD5" s="3" t="str">
        <f t="shared" si="5"/>
        <v>Thu</v>
      </c>
      <c r="FE5" s="3" t="str">
        <f t="shared" si="5"/>
        <v>Fri</v>
      </c>
      <c r="FF5" s="3" t="str">
        <f t="shared" si="5"/>
        <v>Sat</v>
      </c>
      <c r="FG5" s="3" t="str">
        <f t="shared" si="5"/>
        <v>Sun</v>
      </c>
      <c r="FH5" s="3" t="str">
        <f t="shared" si="5"/>
        <v>Mon</v>
      </c>
      <c r="FI5" s="3" t="str">
        <f t="shared" si="5"/>
        <v>Tue</v>
      </c>
      <c r="FJ5" s="3" t="str">
        <f t="shared" si="5"/>
        <v>Wed</v>
      </c>
      <c r="FK5" s="3" t="str">
        <f t="shared" si="5"/>
        <v>Thu</v>
      </c>
      <c r="FL5" s="3" t="str">
        <f t="shared" si="5"/>
        <v>Fri</v>
      </c>
      <c r="FM5" s="3" t="str">
        <f t="shared" si="5"/>
        <v>Sat</v>
      </c>
      <c r="FN5" s="3" t="str">
        <f t="shared" si="5"/>
        <v>Sun</v>
      </c>
      <c r="FO5" s="3" t="str">
        <f t="shared" si="5"/>
        <v>Mon</v>
      </c>
      <c r="FP5" s="3" t="str">
        <f t="shared" si="5"/>
        <v>Tue</v>
      </c>
      <c r="FQ5" s="3" t="str">
        <f t="shared" si="5"/>
        <v>Wed</v>
      </c>
      <c r="FR5" s="3" t="str">
        <f t="shared" si="5"/>
        <v>Thu</v>
      </c>
      <c r="FS5" s="3" t="str">
        <f t="shared" si="5"/>
        <v>Fri</v>
      </c>
      <c r="FT5" s="3" t="str">
        <f t="shared" si="5"/>
        <v>Sat</v>
      </c>
      <c r="FU5" s="3" t="str">
        <f t="shared" si="5"/>
        <v>Sun</v>
      </c>
      <c r="FV5" s="4"/>
      <c r="FY5" s="101" t="str">
        <f>YEAR(GA3) &amp; " " &amp; TEXT(GA3,"MMMM")</f>
        <v>2014 September</v>
      </c>
      <c r="FZ5" s="102"/>
      <c r="GA5" s="2" t="str">
        <f>TEXT(GA3,"ddd")</f>
        <v>Mon</v>
      </c>
      <c r="GB5" s="3" t="str">
        <f t="shared" ref="GB5:HD5" si="6">TEXT(GB3,"ddd")</f>
        <v>Tue</v>
      </c>
      <c r="GC5" s="3" t="str">
        <f t="shared" si="6"/>
        <v>Wed</v>
      </c>
      <c r="GD5" s="3" t="str">
        <f t="shared" si="6"/>
        <v>Thu</v>
      </c>
      <c r="GE5" s="3" t="str">
        <f t="shared" si="6"/>
        <v>Fri</v>
      </c>
      <c r="GF5" s="3" t="str">
        <f t="shared" si="6"/>
        <v>Sat</v>
      </c>
      <c r="GG5" s="3" t="str">
        <f t="shared" si="6"/>
        <v>Sun</v>
      </c>
      <c r="GH5" s="3" t="str">
        <f t="shared" si="6"/>
        <v>Mon</v>
      </c>
      <c r="GI5" s="3" t="str">
        <f t="shared" si="6"/>
        <v>Tue</v>
      </c>
      <c r="GJ5" s="3" t="str">
        <f t="shared" si="6"/>
        <v>Wed</v>
      </c>
      <c r="GK5" s="3" t="str">
        <f t="shared" si="6"/>
        <v>Thu</v>
      </c>
      <c r="GL5" s="3" t="str">
        <f t="shared" si="6"/>
        <v>Fri</v>
      </c>
      <c r="GM5" s="3" t="str">
        <f t="shared" si="6"/>
        <v>Sat</v>
      </c>
      <c r="GN5" s="3" t="str">
        <f t="shared" si="6"/>
        <v>Sun</v>
      </c>
      <c r="GO5" s="3" t="str">
        <f t="shared" si="6"/>
        <v>Mon</v>
      </c>
      <c r="GP5" s="3" t="str">
        <f t="shared" si="6"/>
        <v>Tue</v>
      </c>
      <c r="GQ5" s="3" t="str">
        <f t="shared" si="6"/>
        <v>Wed</v>
      </c>
      <c r="GR5" s="3" t="str">
        <f t="shared" si="6"/>
        <v>Thu</v>
      </c>
      <c r="GS5" s="3" t="str">
        <f t="shared" si="6"/>
        <v>Fri</v>
      </c>
      <c r="GT5" s="3" t="str">
        <f t="shared" si="6"/>
        <v>Sat</v>
      </c>
      <c r="GU5" s="3" t="str">
        <f t="shared" si="6"/>
        <v>Sun</v>
      </c>
      <c r="GV5" s="3" t="str">
        <f t="shared" si="6"/>
        <v>Mon</v>
      </c>
      <c r="GW5" s="3" t="str">
        <f t="shared" si="6"/>
        <v>Tue</v>
      </c>
      <c r="GX5" s="3" t="str">
        <f t="shared" si="6"/>
        <v>Wed</v>
      </c>
      <c r="GY5" s="3" t="str">
        <f t="shared" si="6"/>
        <v>Thu</v>
      </c>
      <c r="GZ5" s="3" t="str">
        <f t="shared" si="6"/>
        <v>Fri</v>
      </c>
      <c r="HA5" s="3" t="str">
        <f t="shared" si="6"/>
        <v>Sat</v>
      </c>
      <c r="HB5" s="3" t="str">
        <f t="shared" si="6"/>
        <v>Sun</v>
      </c>
      <c r="HC5" s="3" t="str">
        <f t="shared" si="6"/>
        <v>Mon</v>
      </c>
      <c r="HD5" s="3" t="str">
        <f t="shared" si="6"/>
        <v>Tue</v>
      </c>
      <c r="HE5" s="4"/>
      <c r="HH5" s="101" t="str">
        <f>YEAR(HJ3) &amp; " " &amp; TEXT(HJ3,"MMMM")</f>
        <v>2014 October</v>
      </c>
      <c r="HI5" s="102"/>
      <c r="HJ5" s="2" t="str">
        <f>TEXT(HJ3,"ddd")</f>
        <v>Wed</v>
      </c>
      <c r="HK5" s="3" t="str">
        <f t="shared" ref="HK5:IN5" si="7">TEXT(HK3,"ddd")</f>
        <v>Thu</v>
      </c>
      <c r="HL5" s="3" t="str">
        <f t="shared" si="7"/>
        <v>Fri</v>
      </c>
      <c r="HM5" s="3" t="str">
        <f t="shared" si="7"/>
        <v>Sat</v>
      </c>
      <c r="HN5" s="3" t="str">
        <f t="shared" si="7"/>
        <v>Sun</v>
      </c>
      <c r="HO5" s="3" t="str">
        <f t="shared" si="7"/>
        <v>Mon</v>
      </c>
      <c r="HP5" s="3" t="str">
        <f t="shared" si="7"/>
        <v>Tue</v>
      </c>
      <c r="HQ5" s="3" t="str">
        <f t="shared" si="7"/>
        <v>Wed</v>
      </c>
      <c r="HR5" s="3" t="str">
        <f t="shared" si="7"/>
        <v>Thu</v>
      </c>
      <c r="HS5" s="3" t="str">
        <f t="shared" si="7"/>
        <v>Fri</v>
      </c>
      <c r="HT5" s="3" t="str">
        <f t="shared" si="7"/>
        <v>Sat</v>
      </c>
      <c r="HU5" s="3" t="str">
        <f t="shared" si="7"/>
        <v>Sun</v>
      </c>
      <c r="HV5" s="3" t="str">
        <f t="shared" si="7"/>
        <v>Mon</v>
      </c>
      <c r="HW5" s="3" t="str">
        <f t="shared" si="7"/>
        <v>Tue</v>
      </c>
      <c r="HX5" s="3" t="str">
        <f t="shared" si="7"/>
        <v>Wed</v>
      </c>
      <c r="HY5" s="3" t="str">
        <f t="shared" si="7"/>
        <v>Thu</v>
      </c>
      <c r="HZ5" s="3" t="str">
        <f t="shared" si="7"/>
        <v>Fri</v>
      </c>
      <c r="IA5" s="3" t="str">
        <f t="shared" si="7"/>
        <v>Sat</v>
      </c>
      <c r="IB5" s="3" t="str">
        <f t="shared" si="7"/>
        <v>Sun</v>
      </c>
      <c r="IC5" s="3" t="str">
        <f t="shared" si="7"/>
        <v>Mon</v>
      </c>
      <c r="ID5" s="3" t="str">
        <f t="shared" si="7"/>
        <v>Tue</v>
      </c>
      <c r="IE5" s="3" t="str">
        <f t="shared" si="7"/>
        <v>Wed</v>
      </c>
      <c r="IF5" s="3" t="str">
        <f t="shared" si="7"/>
        <v>Thu</v>
      </c>
      <c r="IG5" s="3" t="str">
        <f t="shared" si="7"/>
        <v>Fri</v>
      </c>
      <c r="IH5" s="3" t="str">
        <f t="shared" si="7"/>
        <v>Sat</v>
      </c>
      <c r="II5" s="3" t="str">
        <f t="shared" si="7"/>
        <v>Sun</v>
      </c>
      <c r="IJ5" s="3" t="str">
        <f t="shared" si="7"/>
        <v>Mon</v>
      </c>
      <c r="IK5" s="3" t="str">
        <f t="shared" si="7"/>
        <v>Tue</v>
      </c>
      <c r="IL5" s="3" t="str">
        <f t="shared" si="7"/>
        <v>Wed</v>
      </c>
      <c r="IM5" s="3" t="str">
        <f t="shared" si="7"/>
        <v>Thu</v>
      </c>
      <c r="IN5" s="3" t="str">
        <f t="shared" si="7"/>
        <v>Fri</v>
      </c>
      <c r="IO5" s="4"/>
      <c r="IR5" s="101" t="str">
        <f>YEAR(IT3) &amp; " " &amp; TEXT(IT3,"MMMM")</f>
        <v>2014 November</v>
      </c>
      <c r="IS5" s="102"/>
      <c r="IT5" s="2" t="str">
        <f>TEXT(IT3,"ddd")</f>
        <v>Sat</v>
      </c>
      <c r="IU5" s="3" t="str">
        <f t="shared" ref="IU5:JW5" si="8">TEXT(IU3,"ddd")</f>
        <v>Sun</v>
      </c>
      <c r="IV5" s="3" t="str">
        <f t="shared" si="8"/>
        <v>Mon</v>
      </c>
      <c r="IW5" s="3" t="str">
        <f t="shared" si="8"/>
        <v>Tue</v>
      </c>
      <c r="IX5" s="3" t="str">
        <f t="shared" si="8"/>
        <v>Wed</v>
      </c>
      <c r="IY5" s="3" t="str">
        <f t="shared" si="8"/>
        <v>Thu</v>
      </c>
      <c r="IZ5" s="3" t="str">
        <f t="shared" si="8"/>
        <v>Fri</v>
      </c>
      <c r="JA5" s="3" t="str">
        <f t="shared" si="8"/>
        <v>Sat</v>
      </c>
      <c r="JB5" s="3" t="str">
        <f t="shared" si="8"/>
        <v>Sun</v>
      </c>
      <c r="JC5" s="3" t="str">
        <f t="shared" si="8"/>
        <v>Mon</v>
      </c>
      <c r="JD5" s="3" t="str">
        <f t="shared" si="8"/>
        <v>Tue</v>
      </c>
      <c r="JE5" s="3" t="str">
        <f t="shared" si="8"/>
        <v>Wed</v>
      </c>
      <c r="JF5" s="3" t="str">
        <f t="shared" si="8"/>
        <v>Thu</v>
      </c>
      <c r="JG5" s="3" t="str">
        <f t="shared" si="8"/>
        <v>Fri</v>
      </c>
      <c r="JH5" s="3" t="str">
        <f t="shared" si="8"/>
        <v>Sat</v>
      </c>
      <c r="JI5" s="3" t="str">
        <f t="shared" si="8"/>
        <v>Sun</v>
      </c>
      <c r="JJ5" s="3" t="str">
        <f t="shared" si="8"/>
        <v>Mon</v>
      </c>
      <c r="JK5" s="3" t="str">
        <f t="shared" si="8"/>
        <v>Tue</v>
      </c>
      <c r="JL5" s="3" t="str">
        <f t="shared" si="8"/>
        <v>Wed</v>
      </c>
      <c r="JM5" s="3" t="str">
        <f t="shared" si="8"/>
        <v>Thu</v>
      </c>
      <c r="JN5" s="3" t="str">
        <f t="shared" si="8"/>
        <v>Fri</v>
      </c>
      <c r="JO5" s="3" t="str">
        <f t="shared" si="8"/>
        <v>Sat</v>
      </c>
      <c r="JP5" s="3" t="str">
        <f t="shared" si="8"/>
        <v>Sun</v>
      </c>
      <c r="JQ5" s="3" t="str">
        <f t="shared" si="8"/>
        <v>Mon</v>
      </c>
      <c r="JR5" s="3" t="str">
        <f t="shared" si="8"/>
        <v>Tue</v>
      </c>
      <c r="JS5" s="3" t="str">
        <f t="shared" si="8"/>
        <v>Wed</v>
      </c>
      <c r="JT5" s="3" t="str">
        <f t="shared" si="8"/>
        <v>Thu</v>
      </c>
      <c r="JU5" s="3" t="str">
        <f t="shared" si="8"/>
        <v>Fri</v>
      </c>
      <c r="JV5" s="3" t="str">
        <f t="shared" si="8"/>
        <v>Sat</v>
      </c>
      <c r="JW5" s="3" t="str">
        <f t="shared" si="8"/>
        <v>Sun</v>
      </c>
      <c r="JX5" s="4"/>
      <c r="KA5" s="101" t="str">
        <f>YEAR(KC3) &amp; " " &amp; TEXT(KC3,"MMMM")</f>
        <v>2014 December</v>
      </c>
      <c r="KB5" s="102"/>
      <c r="KC5" s="2" t="str">
        <f>TEXT(KC3,"ddd")</f>
        <v>Mon</v>
      </c>
      <c r="KD5" s="3" t="str">
        <f t="shared" ref="KD5:LG5" si="9">TEXT(KD3,"ddd")</f>
        <v>Tue</v>
      </c>
      <c r="KE5" s="3" t="str">
        <f t="shared" si="9"/>
        <v>Wed</v>
      </c>
      <c r="KF5" s="3" t="str">
        <f t="shared" si="9"/>
        <v>Thu</v>
      </c>
      <c r="KG5" s="3" t="str">
        <f t="shared" si="9"/>
        <v>Fri</v>
      </c>
      <c r="KH5" s="3" t="str">
        <f t="shared" si="9"/>
        <v>Sat</v>
      </c>
      <c r="KI5" s="3" t="str">
        <f t="shared" si="9"/>
        <v>Sun</v>
      </c>
      <c r="KJ5" s="3" t="str">
        <f t="shared" si="9"/>
        <v>Mon</v>
      </c>
      <c r="KK5" s="3" t="str">
        <f t="shared" si="9"/>
        <v>Tue</v>
      </c>
      <c r="KL5" s="3" t="str">
        <f t="shared" si="9"/>
        <v>Wed</v>
      </c>
      <c r="KM5" s="3" t="str">
        <f t="shared" si="9"/>
        <v>Thu</v>
      </c>
      <c r="KN5" s="3" t="str">
        <f t="shared" si="9"/>
        <v>Fri</v>
      </c>
      <c r="KO5" s="3" t="str">
        <f t="shared" si="9"/>
        <v>Sat</v>
      </c>
      <c r="KP5" s="3" t="str">
        <f t="shared" si="9"/>
        <v>Sun</v>
      </c>
      <c r="KQ5" s="3" t="str">
        <f t="shared" si="9"/>
        <v>Mon</v>
      </c>
      <c r="KR5" s="3" t="str">
        <f t="shared" si="9"/>
        <v>Tue</v>
      </c>
      <c r="KS5" s="3" t="str">
        <f t="shared" si="9"/>
        <v>Wed</v>
      </c>
      <c r="KT5" s="3" t="str">
        <f t="shared" si="9"/>
        <v>Thu</v>
      </c>
      <c r="KU5" s="3" t="str">
        <f t="shared" si="9"/>
        <v>Fri</v>
      </c>
      <c r="KV5" s="3" t="str">
        <f t="shared" si="9"/>
        <v>Sat</v>
      </c>
      <c r="KW5" s="3" t="str">
        <f t="shared" si="9"/>
        <v>Sun</v>
      </c>
      <c r="KX5" s="3" t="str">
        <f t="shared" si="9"/>
        <v>Mon</v>
      </c>
      <c r="KY5" s="3" t="str">
        <f t="shared" si="9"/>
        <v>Tue</v>
      </c>
      <c r="KZ5" s="3" t="str">
        <f t="shared" si="9"/>
        <v>Wed</v>
      </c>
      <c r="LA5" s="3" t="str">
        <f t="shared" si="9"/>
        <v>Thu</v>
      </c>
      <c r="LB5" s="3" t="str">
        <f t="shared" si="9"/>
        <v>Fri</v>
      </c>
      <c r="LC5" s="3" t="str">
        <f t="shared" si="9"/>
        <v>Sat</v>
      </c>
      <c r="LD5" s="3" t="str">
        <f t="shared" si="9"/>
        <v>Sun</v>
      </c>
      <c r="LE5" s="3" t="str">
        <f t="shared" si="9"/>
        <v>Mon</v>
      </c>
      <c r="LF5" s="3" t="str">
        <f t="shared" si="9"/>
        <v>Tue</v>
      </c>
      <c r="LG5" s="3" t="str">
        <f t="shared" si="9"/>
        <v>Wed</v>
      </c>
      <c r="LH5" s="4"/>
    </row>
    <row r="6" spans="2:320" ht="15.75" customHeight="1" thickBot="1">
      <c r="C6" s="103"/>
      <c r="D6" s="104"/>
      <c r="E6" s="79">
        <f>DAY(E3)</f>
        <v>1</v>
      </c>
      <c r="F6" s="5">
        <f t="shared" ref="F6:AH6" si="10">DAY(F3)</f>
        <v>2</v>
      </c>
      <c r="G6" s="5">
        <f t="shared" si="10"/>
        <v>3</v>
      </c>
      <c r="H6" s="5">
        <f t="shared" si="10"/>
        <v>4</v>
      </c>
      <c r="I6" s="5">
        <f t="shared" si="10"/>
        <v>5</v>
      </c>
      <c r="J6" s="5">
        <f t="shared" si="10"/>
        <v>6</v>
      </c>
      <c r="K6" s="5">
        <f t="shared" si="10"/>
        <v>7</v>
      </c>
      <c r="L6" s="5">
        <f t="shared" si="10"/>
        <v>8</v>
      </c>
      <c r="M6" s="5">
        <f t="shared" si="10"/>
        <v>9</v>
      </c>
      <c r="N6" s="5">
        <f t="shared" si="10"/>
        <v>10</v>
      </c>
      <c r="O6" s="5">
        <f t="shared" si="10"/>
        <v>11</v>
      </c>
      <c r="P6" s="5">
        <f t="shared" si="10"/>
        <v>12</v>
      </c>
      <c r="Q6" s="5">
        <f t="shared" si="10"/>
        <v>13</v>
      </c>
      <c r="R6" s="5">
        <f t="shared" si="10"/>
        <v>14</v>
      </c>
      <c r="S6" s="5">
        <f t="shared" si="10"/>
        <v>15</v>
      </c>
      <c r="T6" s="5">
        <f t="shared" si="10"/>
        <v>16</v>
      </c>
      <c r="U6" s="5">
        <f t="shared" si="10"/>
        <v>17</v>
      </c>
      <c r="V6" s="5">
        <f t="shared" si="10"/>
        <v>18</v>
      </c>
      <c r="W6" s="5">
        <f t="shared" si="10"/>
        <v>19</v>
      </c>
      <c r="X6" s="5">
        <f t="shared" si="10"/>
        <v>20</v>
      </c>
      <c r="Y6" s="5">
        <f t="shared" si="10"/>
        <v>21</v>
      </c>
      <c r="Z6" s="5">
        <f t="shared" si="10"/>
        <v>22</v>
      </c>
      <c r="AA6" s="5">
        <f t="shared" si="10"/>
        <v>23</v>
      </c>
      <c r="AB6" s="5">
        <f t="shared" si="10"/>
        <v>24</v>
      </c>
      <c r="AC6" s="5">
        <f t="shared" si="10"/>
        <v>25</v>
      </c>
      <c r="AD6" s="5">
        <f t="shared" si="10"/>
        <v>26</v>
      </c>
      <c r="AE6" s="5">
        <f t="shared" si="10"/>
        <v>27</v>
      </c>
      <c r="AF6" s="5">
        <f t="shared" si="10"/>
        <v>28</v>
      </c>
      <c r="AG6" s="5">
        <f t="shared" si="10"/>
        <v>29</v>
      </c>
      <c r="AH6" s="5">
        <f t="shared" si="10"/>
        <v>30</v>
      </c>
      <c r="AI6" s="6" t="s">
        <v>5</v>
      </c>
      <c r="AL6" s="103"/>
      <c r="AM6" s="104"/>
      <c r="AN6" s="79">
        <f>DAY(AN3)</f>
        <v>1</v>
      </c>
      <c r="AO6" s="5">
        <f t="shared" ref="AO6:BR6" si="11">DAY(AO3)</f>
        <v>2</v>
      </c>
      <c r="AP6" s="5">
        <f t="shared" si="11"/>
        <v>3</v>
      </c>
      <c r="AQ6" s="5">
        <f t="shared" si="11"/>
        <v>4</v>
      </c>
      <c r="AR6" s="5">
        <f t="shared" si="11"/>
        <v>5</v>
      </c>
      <c r="AS6" s="5">
        <f t="shared" si="11"/>
        <v>6</v>
      </c>
      <c r="AT6" s="5">
        <f t="shared" si="11"/>
        <v>7</v>
      </c>
      <c r="AU6" s="5">
        <f t="shared" si="11"/>
        <v>8</v>
      </c>
      <c r="AV6" s="5">
        <f t="shared" si="11"/>
        <v>9</v>
      </c>
      <c r="AW6" s="5">
        <f t="shared" si="11"/>
        <v>10</v>
      </c>
      <c r="AX6" s="5">
        <f t="shared" si="11"/>
        <v>11</v>
      </c>
      <c r="AY6" s="5">
        <f t="shared" si="11"/>
        <v>12</v>
      </c>
      <c r="AZ6" s="5">
        <f t="shared" si="11"/>
        <v>13</v>
      </c>
      <c r="BA6" s="5">
        <f t="shared" si="11"/>
        <v>14</v>
      </c>
      <c r="BB6" s="5">
        <f t="shared" si="11"/>
        <v>15</v>
      </c>
      <c r="BC6" s="5">
        <f t="shared" si="11"/>
        <v>16</v>
      </c>
      <c r="BD6" s="5">
        <f t="shared" si="11"/>
        <v>17</v>
      </c>
      <c r="BE6" s="5">
        <f t="shared" si="11"/>
        <v>18</v>
      </c>
      <c r="BF6" s="5">
        <f t="shared" si="11"/>
        <v>19</v>
      </c>
      <c r="BG6" s="5">
        <f t="shared" si="11"/>
        <v>20</v>
      </c>
      <c r="BH6" s="5">
        <f t="shared" si="11"/>
        <v>21</v>
      </c>
      <c r="BI6" s="5">
        <f t="shared" si="11"/>
        <v>22</v>
      </c>
      <c r="BJ6" s="5">
        <f t="shared" si="11"/>
        <v>23</v>
      </c>
      <c r="BK6" s="5">
        <f t="shared" si="11"/>
        <v>24</v>
      </c>
      <c r="BL6" s="5">
        <f t="shared" si="11"/>
        <v>25</v>
      </c>
      <c r="BM6" s="5">
        <f t="shared" si="11"/>
        <v>26</v>
      </c>
      <c r="BN6" s="5">
        <f t="shared" si="11"/>
        <v>27</v>
      </c>
      <c r="BO6" s="5">
        <f t="shared" si="11"/>
        <v>28</v>
      </c>
      <c r="BP6" s="5">
        <f t="shared" si="11"/>
        <v>29</v>
      </c>
      <c r="BQ6" s="5">
        <f t="shared" ref="BQ6" si="12">DAY(BQ3)</f>
        <v>30</v>
      </c>
      <c r="BR6" s="5">
        <f t="shared" si="11"/>
        <v>31</v>
      </c>
      <c r="BS6" s="6" t="s">
        <v>5</v>
      </c>
      <c r="BV6" s="103"/>
      <c r="BW6" s="104"/>
      <c r="BX6" s="79">
        <f>DAY(BX3)</f>
        <v>1</v>
      </c>
      <c r="BY6" s="5">
        <f t="shared" ref="BY6:DA6" si="13">DAY(BY3)</f>
        <v>2</v>
      </c>
      <c r="BZ6" s="5">
        <f t="shared" si="13"/>
        <v>3</v>
      </c>
      <c r="CA6" s="5">
        <f t="shared" si="13"/>
        <v>4</v>
      </c>
      <c r="CB6" s="5">
        <f t="shared" si="13"/>
        <v>5</v>
      </c>
      <c r="CC6" s="5">
        <f t="shared" si="13"/>
        <v>6</v>
      </c>
      <c r="CD6" s="5">
        <f t="shared" si="13"/>
        <v>7</v>
      </c>
      <c r="CE6" s="5">
        <f t="shared" si="13"/>
        <v>8</v>
      </c>
      <c r="CF6" s="5">
        <f t="shared" si="13"/>
        <v>9</v>
      </c>
      <c r="CG6" s="5">
        <f t="shared" si="13"/>
        <v>10</v>
      </c>
      <c r="CH6" s="5">
        <f t="shared" si="13"/>
        <v>11</v>
      </c>
      <c r="CI6" s="5">
        <f t="shared" si="13"/>
        <v>12</v>
      </c>
      <c r="CJ6" s="5">
        <f t="shared" si="13"/>
        <v>13</v>
      </c>
      <c r="CK6" s="5">
        <f t="shared" si="13"/>
        <v>14</v>
      </c>
      <c r="CL6" s="5">
        <f t="shared" si="13"/>
        <v>15</v>
      </c>
      <c r="CM6" s="5">
        <f t="shared" si="13"/>
        <v>16</v>
      </c>
      <c r="CN6" s="5">
        <f t="shared" si="13"/>
        <v>17</v>
      </c>
      <c r="CO6" s="5">
        <f t="shared" si="13"/>
        <v>18</v>
      </c>
      <c r="CP6" s="5">
        <f t="shared" si="13"/>
        <v>19</v>
      </c>
      <c r="CQ6" s="5">
        <f t="shared" si="13"/>
        <v>20</v>
      </c>
      <c r="CR6" s="5">
        <f t="shared" si="13"/>
        <v>21</v>
      </c>
      <c r="CS6" s="5">
        <f t="shared" si="13"/>
        <v>22</v>
      </c>
      <c r="CT6" s="5">
        <f t="shared" si="13"/>
        <v>23</v>
      </c>
      <c r="CU6" s="5">
        <f t="shared" si="13"/>
        <v>24</v>
      </c>
      <c r="CV6" s="5">
        <f t="shared" si="13"/>
        <v>25</v>
      </c>
      <c r="CW6" s="5">
        <f t="shared" si="13"/>
        <v>26</v>
      </c>
      <c r="CX6" s="5">
        <f t="shared" si="13"/>
        <v>27</v>
      </c>
      <c r="CY6" s="5">
        <f t="shared" si="13"/>
        <v>28</v>
      </c>
      <c r="CZ6" s="5">
        <f t="shared" si="13"/>
        <v>29</v>
      </c>
      <c r="DA6" s="5">
        <f t="shared" si="13"/>
        <v>30</v>
      </c>
      <c r="DB6" s="6" t="s">
        <v>5</v>
      </c>
      <c r="DE6" s="103"/>
      <c r="DF6" s="104"/>
      <c r="DG6" s="79">
        <f>DAY(DG3)</f>
        <v>1</v>
      </c>
      <c r="DH6" s="5">
        <f t="shared" ref="DH6:EK6" si="14">DAY(DH3)</f>
        <v>2</v>
      </c>
      <c r="DI6" s="5">
        <f t="shared" si="14"/>
        <v>3</v>
      </c>
      <c r="DJ6" s="5">
        <f t="shared" si="14"/>
        <v>4</v>
      </c>
      <c r="DK6" s="5">
        <f t="shared" si="14"/>
        <v>5</v>
      </c>
      <c r="DL6" s="5">
        <f t="shared" si="14"/>
        <v>6</v>
      </c>
      <c r="DM6" s="5">
        <f t="shared" si="14"/>
        <v>7</v>
      </c>
      <c r="DN6" s="5">
        <f t="shared" si="14"/>
        <v>8</v>
      </c>
      <c r="DO6" s="5">
        <f t="shared" si="14"/>
        <v>9</v>
      </c>
      <c r="DP6" s="5">
        <f t="shared" si="14"/>
        <v>10</v>
      </c>
      <c r="DQ6" s="5">
        <f t="shared" si="14"/>
        <v>11</v>
      </c>
      <c r="DR6" s="5">
        <f t="shared" si="14"/>
        <v>12</v>
      </c>
      <c r="DS6" s="5">
        <f t="shared" si="14"/>
        <v>13</v>
      </c>
      <c r="DT6" s="5">
        <f t="shared" si="14"/>
        <v>14</v>
      </c>
      <c r="DU6" s="5">
        <f t="shared" si="14"/>
        <v>15</v>
      </c>
      <c r="DV6" s="5">
        <f t="shared" si="14"/>
        <v>16</v>
      </c>
      <c r="DW6" s="5">
        <f t="shared" si="14"/>
        <v>17</v>
      </c>
      <c r="DX6" s="5">
        <f t="shared" si="14"/>
        <v>18</v>
      </c>
      <c r="DY6" s="5">
        <f t="shared" si="14"/>
        <v>19</v>
      </c>
      <c r="DZ6" s="5">
        <f t="shared" si="14"/>
        <v>20</v>
      </c>
      <c r="EA6" s="5">
        <f t="shared" si="14"/>
        <v>21</v>
      </c>
      <c r="EB6" s="5">
        <f t="shared" si="14"/>
        <v>22</v>
      </c>
      <c r="EC6" s="5">
        <f t="shared" si="14"/>
        <v>23</v>
      </c>
      <c r="ED6" s="5">
        <f t="shared" si="14"/>
        <v>24</v>
      </c>
      <c r="EE6" s="5">
        <f t="shared" si="14"/>
        <v>25</v>
      </c>
      <c r="EF6" s="5">
        <f t="shared" si="14"/>
        <v>26</v>
      </c>
      <c r="EG6" s="5">
        <f t="shared" si="14"/>
        <v>27</v>
      </c>
      <c r="EH6" s="5">
        <f t="shared" si="14"/>
        <v>28</v>
      </c>
      <c r="EI6" s="5">
        <f t="shared" si="14"/>
        <v>29</v>
      </c>
      <c r="EJ6" s="5">
        <f t="shared" si="14"/>
        <v>30</v>
      </c>
      <c r="EK6" s="5">
        <f t="shared" si="14"/>
        <v>31</v>
      </c>
      <c r="EL6" s="6" t="s">
        <v>5</v>
      </c>
      <c r="EO6" s="103"/>
      <c r="EP6" s="104"/>
      <c r="EQ6" s="79">
        <f>DAY(EQ3)</f>
        <v>1</v>
      </c>
      <c r="ER6" s="5">
        <f t="shared" ref="ER6:FU6" si="15">DAY(ER3)</f>
        <v>2</v>
      </c>
      <c r="ES6" s="5">
        <f t="shared" si="15"/>
        <v>3</v>
      </c>
      <c r="ET6" s="5">
        <f t="shared" si="15"/>
        <v>4</v>
      </c>
      <c r="EU6" s="5">
        <f t="shared" si="15"/>
        <v>5</v>
      </c>
      <c r="EV6" s="5">
        <f t="shared" si="15"/>
        <v>6</v>
      </c>
      <c r="EW6" s="5">
        <f t="shared" si="15"/>
        <v>7</v>
      </c>
      <c r="EX6" s="5">
        <f t="shared" si="15"/>
        <v>8</v>
      </c>
      <c r="EY6" s="5">
        <f t="shared" si="15"/>
        <v>9</v>
      </c>
      <c r="EZ6" s="5">
        <f t="shared" si="15"/>
        <v>10</v>
      </c>
      <c r="FA6" s="5">
        <f t="shared" si="15"/>
        <v>11</v>
      </c>
      <c r="FB6" s="5">
        <f t="shared" si="15"/>
        <v>12</v>
      </c>
      <c r="FC6" s="5">
        <f t="shared" si="15"/>
        <v>13</v>
      </c>
      <c r="FD6" s="5">
        <f t="shared" si="15"/>
        <v>14</v>
      </c>
      <c r="FE6" s="5">
        <f t="shared" si="15"/>
        <v>15</v>
      </c>
      <c r="FF6" s="5">
        <f t="shared" si="15"/>
        <v>16</v>
      </c>
      <c r="FG6" s="5">
        <f t="shared" si="15"/>
        <v>17</v>
      </c>
      <c r="FH6" s="5">
        <f t="shared" si="15"/>
        <v>18</v>
      </c>
      <c r="FI6" s="5">
        <f t="shared" si="15"/>
        <v>19</v>
      </c>
      <c r="FJ6" s="5">
        <f t="shared" si="15"/>
        <v>20</v>
      </c>
      <c r="FK6" s="5">
        <f t="shared" si="15"/>
        <v>21</v>
      </c>
      <c r="FL6" s="5">
        <f t="shared" si="15"/>
        <v>22</v>
      </c>
      <c r="FM6" s="5">
        <f t="shared" si="15"/>
        <v>23</v>
      </c>
      <c r="FN6" s="5">
        <f t="shared" si="15"/>
        <v>24</v>
      </c>
      <c r="FO6" s="5">
        <f t="shared" si="15"/>
        <v>25</v>
      </c>
      <c r="FP6" s="5">
        <f t="shared" si="15"/>
        <v>26</v>
      </c>
      <c r="FQ6" s="5">
        <f t="shared" si="15"/>
        <v>27</v>
      </c>
      <c r="FR6" s="5">
        <f t="shared" si="15"/>
        <v>28</v>
      </c>
      <c r="FS6" s="5">
        <f t="shared" si="15"/>
        <v>29</v>
      </c>
      <c r="FT6" s="5">
        <f t="shared" si="15"/>
        <v>30</v>
      </c>
      <c r="FU6" s="5">
        <f t="shared" si="15"/>
        <v>31</v>
      </c>
      <c r="FV6" s="6" t="s">
        <v>5</v>
      </c>
      <c r="FY6" s="103"/>
      <c r="FZ6" s="104"/>
      <c r="GA6" s="79">
        <f>DAY(GA3)</f>
        <v>1</v>
      </c>
      <c r="GB6" s="5">
        <f t="shared" ref="GB6:HD6" si="16">DAY(GB3)</f>
        <v>2</v>
      </c>
      <c r="GC6" s="5">
        <f t="shared" si="16"/>
        <v>3</v>
      </c>
      <c r="GD6" s="5">
        <f t="shared" si="16"/>
        <v>4</v>
      </c>
      <c r="GE6" s="5">
        <f t="shared" si="16"/>
        <v>5</v>
      </c>
      <c r="GF6" s="5">
        <f t="shared" si="16"/>
        <v>6</v>
      </c>
      <c r="GG6" s="5">
        <f t="shared" si="16"/>
        <v>7</v>
      </c>
      <c r="GH6" s="5">
        <f t="shared" si="16"/>
        <v>8</v>
      </c>
      <c r="GI6" s="5">
        <f t="shared" si="16"/>
        <v>9</v>
      </c>
      <c r="GJ6" s="5">
        <f t="shared" si="16"/>
        <v>10</v>
      </c>
      <c r="GK6" s="5">
        <f t="shared" si="16"/>
        <v>11</v>
      </c>
      <c r="GL6" s="5">
        <f t="shared" si="16"/>
        <v>12</v>
      </c>
      <c r="GM6" s="5">
        <f t="shared" si="16"/>
        <v>13</v>
      </c>
      <c r="GN6" s="5">
        <f t="shared" si="16"/>
        <v>14</v>
      </c>
      <c r="GO6" s="5">
        <f t="shared" si="16"/>
        <v>15</v>
      </c>
      <c r="GP6" s="5">
        <f t="shared" si="16"/>
        <v>16</v>
      </c>
      <c r="GQ6" s="5">
        <f t="shared" si="16"/>
        <v>17</v>
      </c>
      <c r="GR6" s="5">
        <f t="shared" si="16"/>
        <v>18</v>
      </c>
      <c r="GS6" s="5">
        <f t="shared" si="16"/>
        <v>19</v>
      </c>
      <c r="GT6" s="5">
        <f t="shared" si="16"/>
        <v>20</v>
      </c>
      <c r="GU6" s="5">
        <f t="shared" si="16"/>
        <v>21</v>
      </c>
      <c r="GV6" s="5">
        <f t="shared" si="16"/>
        <v>22</v>
      </c>
      <c r="GW6" s="5">
        <f t="shared" si="16"/>
        <v>23</v>
      </c>
      <c r="GX6" s="5">
        <f t="shared" si="16"/>
        <v>24</v>
      </c>
      <c r="GY6" s="5">
        <f t="shared" si="16"/>
        <v>25</v>
      </c>
      <c r="GZ6" s="5">
        <f t="shared" si="16"/>
        <v>26</v>
      </c>
      <c r="HA6" s="5">
        <f t="shared" si="16"/>
        <v>27</v>
      </c>
      <c r="HB6" s="5">
        <f t="shared" si="16"/>
        <v>28</v>
      </c>
      <c r="HC6" s="5">
        <f t="shared" si="16"/>
        <v>29</v>
      </c>
      <c r="HD6" s="5">
        <f t="shared" si="16"/>
        <v>30</v>
      </c>
      <c r="HE6" s="6" t="s">
        <v>5</v>
      </c>
      <c r="HH6" s="103"/>
      <c r="HI6" s="104"/>
      <c r="HJ6" s="79">
        <f>DAY(HJ3)</f>
        <v>1</v>
      </c>
      <c r="HK6" s="5">
        <f t="shared" ref="HK6:IN6" si="17">DAY(HK3)</f>
        <v>2</v>
      </c>
      <c r="HL6" s="5">
        <f t="shared" si="17"/>
        <v>3</v>
      </c>
      <c r="HM6" s="5">
        <f t="shared" si="17"/>
        <v>4</v>
      </c>
      <c r="HN6" s="5">
        <f t="shared" si="17"/>
        <v>5</v>
      </c>
      <c r="HO6" s="5">
        <f t="shared" si="17"/>
        <v>6</v>
      </c>
      <c r="HP6" s="5">
        <f t="shared" si="17"/>
        <v>7</v>
      </c>
      <c r="HQ6" s="5">
        <f t="shared" si="17"/>
        <v>8</v>
      </c>
      <c r="HR6" s="5">
        <f t="shared" si="17"/>
        <v>9</v>
      </c>
      <c r="HS6" s="5">
        <f t="shared" si="17"/>
        <v>10</v>
      </c>
      <c r="HT6" s="5">
        <f t="shared" si="17"/>
        <v>11</v>
      </c>
      <c r="HU6" s="5">
        <f t="shared" si="17"/>
        <v>12</v>
      </c>
      <c r="HV6" s="5">
        <f t="shared" si="17"/>
        <v>13</v>
      </c>
      <c r="HW6" s="5">
        <f t="shared" si="17"/>
        <v>14</v>
      </c>
      <c r="HX6" s="5">
        <f t="shared" si="17"/>
        <v>15</v>
      </c>
      <c r="HY6" s="5">
        <f t="shared" si="17"/>
        <v>16</v>
      </c>
      <c r="HZ6" s="5">
        <f t="shared" si="17"/>
        <v>17</v>
      </c>
      <c r="IA6" s="5">
        <f t="shared" si="17"/>
        <v>18</v>
      </c>
      <c r="IB6" s="5">
        <f t="shared" si="17"/>
        <v>19</v>
      </c>
      <c r="IC6" s="5">
        <f t="shared" si="17"/>
        <v>20</v>
      </c>
      <c r="ID6" s="5">
        <f t="shared" si="17"/>
        <v>21</v>
      </c>
      <c r="IE6" s="5">
        <f t="shared" si="17"/>
        <v>22</v>
      </c>
      <c r="IF6" s="5">
        <f t="shared" si="17"/>
        <v>23</v>
      </c>
      <c r="IG6" s="5">
        <f t="shared" si="17"/>
        <v>24</v>
      </c>
      <c r="IH6" s="5">
        <f t="shared" si="17"/>
        <v>25</v>
      </c>
      <c r="II6" s="5">
        <f t="shared" si="17"/>
        <v>26</v>
      </c>
      <c r="IJ6" s="5">
        <f t="shared" si="17"/>
        <v>27</v>
      </c>
      <c r="IK6" s="5">
        <f t="shared" si="17"/>
        <v>28</v>
      </c>
      <c r="IL6" s="5">
        <f t="shared" si="17"/>
        <v>29</v>
      </c>
      <c r="IM6" s="5">
        <f t="shared" si="17"/>
        <v>30</v>
      </c>
      <c r="IN6" s="5">
        <f t="shared" si="17"/>
        <v>31</v>
      </c>
      <c r="IO6" s="6" t="s">
        <v>5</v>
      </c>
      <c r="IR6" s="103"/>
      <c r="IS6" s="104"/>
      <c r="IT6" s="79">
        <f>DAY(IT3)</f>
        <v>1</v>
      </c>
      <c r="IU6" s="5">
        <f t="shared" ref="IU6:JW6" si="18">DAY(IU3)</f>
        <v>2</v>
      </c>
      <c r="IV6" s="5">
        <f t="shared" si="18"/>
        <v>3</v>
      </c>
      <c r="IW6" s="5">
        <f t="shared" si="18"/>
        <v>4</v>
      </c>
      <c r="IX6" s="5">
        <f t="shared" si="18"/>
        <v>5</v>
      </c>
      <c r="IY6" s="5">
        <f t="shared" si="18"/>
        <v>6</v>
      </c>
      <c r="IZ6" s="5">
        <f t="shared" si="18"/>
        <v>7</v>
      </c>
      <c r="JA6" s="5">
        <f t="shared" si="18"/>
        <v>8</v>
      </c>
      <c r="JB6" s="5">
        <f t="shared" si="18"/>
        <v>9</v>
      </c>
      <c r="JC6" s="5">
        <f t="shared" si="18"/>
        <v>10</v>
      </c>
      <c r="JD6" s="5">
        <f t="shared" si="18"/>
        <v>11</v>
      </c>
      <c r="JE6" s="5">
        <f t="shared" si="18"/>
        <v>12</v>
      </c>
      <c r="JF6" s="5">
        <f t="shared" si="18"/>
        <v>13</v>
      </c>
      <c r="JG6" s="5">
        <f t="shared" si="18"/>
        <v>14</v>
      </c>
      <c r="JH6" s="5">
        <f t="shared" si="18"/>
        <v>15</v>
      </c>
      <c r="JI6" s="5">
        <f t="shared" si="18"/>
        <v>16</v>
      </c>
      <c r="JJ6" s="5">
        <f t="shared" si="18"/>
        <v>17</v>
      </c>
      <c r="JK6" s="5">
        <f t="shared" si="18"/>
        <v>18</v>
      </c>
      <c r="JL6" s="5">
        <f t="shared" si="18"/>
        <v>19</v>
      </c>
      <c r="JM6" s="5">
        <f t="shared" si="18"/>
        <v>20</v>
      </c>
      <c r="JN6" s="5">
        <f t="shared" si="18"/>
        <v>21</v>
      </c>
      <c r="JO6" s="5">
        <f t="shared" si="18"/>
        <v>22</v>
      </c>
      <c r="JP6" s="5">
        <f t="shared" si="18"/>
        <v>23</v>
      </c>
      <c r="JQ6" s="5">
        <f t="shared" si="18"/>
        <v>24</v>
      </c>
      <c r="JR6" s="5">
        <f t="shared" si="18"/>
        <v>25</v>
      </c>
      <c r="JS6" s="5">
        <f t="shared" si="18"/>
        <v>26</v>
      </c>
      <c r="JT6" s="5">
        <f t="shared" si="18"/>
        <v>27</v>
      </c>
      <c r="JU6" s="5">
        <f t="shared" si="18"/>
        <v>28</v>
      </c>
      <c r="JV6" s="5">
        <f t="shared" si="18"/>
        <v>29</v>
      </c>
      <c r="JW6" s="5">
        <f t="shared" si="18"/>
        <v>30</v>
      </c>
      <c r="JX6" s="6" t="s">
        <v>5</v>
      </c>
      <c r="KA6" s="103"/>
      <c r="KB6" s="104"/>
      <c r="KC6" s="79">
        <f>DAY(KC3)</f>
        <v>1</v>
      </c>
      <c r="KD6" s="5">
        <f t="shared" ref="KD6:LG6" si="19">DAY(KD3)</f>
        <v>2</v>
      </c>
      <c r="KE6" s="5">
        <f t="shared" si="19"/>
        <v>3</v>
      </c>
      <c r="KF6" s="5">
        <f t="shared" si="19"/>
        <v>4</v>
      </c>
      <c r="KG6" s="5">
        <f t="shared" si="19"/>
        <v>5</v>
      </c>
      <c r="KH6" s="5">
        <f t="shared" si="19"/>
        <v>6</v>
      </c>
      <c r="KI6" s="5">
        <f t="shared" si="19"/>
        <v>7</v>
      </c>
      <c r="KJ6" s="5">
        <f t="shared" si="19"/>
        <v>8</v>
      </c>
      <c r="KK6" s="5">
        <f t="shared" si="19"/>
        <v>9</v>
      </c>
      <c r="KL6" s="5">
        <f t="shared" si="19"/>
        <v>10</v>
      </c>
      <c r="KM6" s="5">
        <f t="shared" si="19"/>
        <v>11</v>
      </c>
      <c r="KN6" s="5">
        <f t="shared" si="19"/>
        <v>12</v>
      </c>
      <c r="KO6" s="5">
        <f t="shared" si="19"/>
        <v>13</v>
      </c>
      <c r="KP6" s="5">
        <f t="shared" si="19"/>
        <v>14</v>
      </c>
      <c r="KQ6" s="5">
        <f t="shared" si="19"/>
        <v>15</v>
      </c>
      <c r="KR6" s="5">
        <f t="shared" si="19"/>
        <v>16</v>
      </c>
      <c r="KS6" s="5">
        <f t="shared" si="19"/>
        <v>17</v>
      </c>
      <c r="KT6" s="5">
        <f t="shared" si="19"/>
        <v>18</v>
      </c>
      <c r="KU6" s="5">
        <f t="shared" si="19"/>
        <v>19</v>
      </c>
      <c r="KV6" s="5">
        <f t="shared" si="19"/>
        <v>20</v>
      </c>
      <c r="KW6" s="5">
        <f t="shared" si="19"/>
        <v>21</v>
      </c>
      <c r="KX6" s="5">
        <f t="shared" si="19"/>
        <v>22</v>
      </c>
      <c r="KY6" s="5">
        <f t="shared" si="19"/>
        <v>23</v>
      </c>
      <c r="KZ6" s="5">
        <f t="shared" si="19"/>
        <v>24</v>
      </c>
      <c r="LA6" s="5">
        <f t="shared" si="19"/>
        <v>25</v>
      </c>
      <c r="LB6" s="5">
        <f t="shared" si="19"/>
        <v>26</v>
      </c>
      <c r="LC6" s="5">
        <f t="shared" si="19"/>
        <v>27</v>
      </c>
      <c r="LD6" s="5">
        <f t="shared" si="19"/>
        <v>28</v>
      </c>
      <c r="LE6" s="5">
        <f t="shared" si="19"/>
        <v>29</v>
      </c>
      <c r="LF6" s="5">
        <f t="shared" si="19"/>
        <v>30</v>
      </c>
      <c r="LG6" s="5">
        <f t="shared" si="19"/>
        <v>31</v>
      </c>
      <c r="LH6" s="6" t="s">
        <v>5</v>
      </c>
    </row>
    <row r="7" spans="2:320" ht="15" customHeight="1">
      <c r="B7">
        <f ca="1">SUMIF(E$3:AH$3,"&lt;="&amp;B5,E7:AH7)</f>
        <v>0</v>
      </c>
      <c r="C7" s="98" t="str">
        <f>IF(Summary!$B$15&lt;&gt;"",IF(AND(Summary!$D$15&lt;&gt;"",DATE(YEAR(Summary!$D$15),MONTH(Summary!$D$15),1)&lt;DATE(YEAR(E3),MONTH(E3),1)),"not on board",IF(Summary!$B$15&lt;&gt;"",IF(AND(Summary!$C$15&lt;&gt;"",DATE(YEAR(Summary!$C$15),MONTH(Summary!$C$15),1)&lt;=DATE(YEAR(E3),MONTH(E3),1)),Summary!$B$15,"not on board"),"")),"")</f>
        <v/>
      </c>
      <c r="D7" s="74" t="s">
        <v>17</v>
      </c>
      <c r="E7" s="80"/>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2"/>
      <c r="AI7" s="76">
        <f t="shared" ref="AI7:AI8" si="20">SUM(E7:AH7)</f>
        <v>0</v>
      </c>
      <c r="AK7">
        <f ca="1">SUMIF(AN$3:BR$3,"&lt;="&amp;B5,AN7:BR7)</f>
        <v>0</v>
      </c>
      <c r="AL7" s="98" t="str">
        <f>IF(Summary!$B$15&lt;&gt;"",IF(AND(Summary!$D$15&lt;&gt;"",DATE(YEAR(Summary!$D$15),MONTH(Summary!$D$15),1)&lt;DATE(YEAR(AN3),MONTH(AN3),1)),"not on board",IF(Summary!$B$15&lt;&gt;"",IF(AND(Summary!$C$15&lt;&gt;"",DATE(YEAR(Summary!$C$15),MONTH(Summary!$C$15),1)&lt;=DATE(YEAR(AN3),MONTH(AN3),1)),Summary!$B$15,"not on board"),"")),"")</f>
        <v/>
      </c>
      <c r="AM7" s="74" t="s">
        <v>17</v>
      </c>
      <c r="AN7" s="80"/>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2"/>
      <c r="BS7" s="76">
        <f t="shared" ref="BS7:BS8" si="21">SUM(AN7:BR7)</f>
        <v>0</v>
      </c>
      <c r="BU7">
        <f ca="1">SUMIF(BX$3:DA$3,"&lt;="&amp;B5,BX7:DA7)</f>
        <v>0</v>
      </c>
      <c r="BV7" s="98" t="str">
        <f>IF(Summary!$B$15&lt;&gt;"",IF(AND(Summary!$D$15&lt;&gt;"",DATE(YEAR(Summary!$D$15),MONTH(Summary!$D$15),1)&lt;DATE(YEAR(BX3),MONTH(BX3),1)),"not on board",IF(Summary!$B$15&lt;&gt;"",IF(AND(Summary!$C$15&lt;&gt;"",DATE(YEAR(Summary!$C$15),MONTH(Summary!$C$15),1)&lt;=DATE(YEAR(BX3),MONTH(BX3),1)),Summary!$B$15,"not on board"),"")),"")</f>
        <v/>
      </c>
      <c r="BW7" s="74" t="s">
        <v>17</v>
      </c>
      <c r="BX7" s="80"/>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2"/>
      <c r="DB7" s="76">
        <f t="shared" ref="DB7:DB36" si="22">SUM(BX7:DA7)</f>
        <v>0</v>
      </c>
      <c r="DD7">
        <f ca="1">SUMIF(DG$3:EK$3,"&lt;="&amp;B5,DG7:EK7)</f>
        <v>0</v>
      </c>
      <c r="DE7" s="98" t="str">
        <f>IF(Summary!$B$15&lt;&gt;"",IF(AND(Summary!$D$15&lt;&gt;"",DATE(YEAR(Summary!$D$15),MONTH(Summary!$D$15),1)&lt;DATE(YEAR(DG3),MONTH(DG3),1)),"not on board",IF(Summary!$B$15&lt;&gt;"",IF(AND(Summary!$C$15&lt;&gt;"",DATE(YEAR(Summary!$C$15),MONTH(Summary!$C$15),1)&lt;=DATE(YEAR(DG3),MONTH(DG3),1)),Summary!$B$15,"not on board"),"")),"")</f>
        <v/>
      </c>
      <c r="DF7" s="74" t="s">
        <v>17</v>
      </c>
      <c r="DG7" s="80"/>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2"/>
      <c r="EL7" s="76">
        <f t="shared" ref="EL7:EL8" si="23">SUM(DG7:EK7)</f>
        <v>0</v>
      </c>
      <c r="EN7">
        <f ca="1">SUMIF(EQ$3:FU$3,"&lt;="&amp;B5,EQ7:FU7)</f>
        <v>0</v>
      </c>
      <c r="EO7" s="98" t="str">
        <f>IF(Summary!$B$15&lt;&gt;"",IF(AND(Summary!$D$15&lt;&gt;"",DATE(YEAR(Summary!$D$15),MONTH(Summary!$D$15),1)&lt;DATE(YEAR(EQ3),MONTH(EQ3),1)),"not on board",IF(Summary!$B$15&lt;&gt;"",IF(AND(Summary!$C$15&lt;&gt;"",DATE(YEAR(Summary!$C$15),MONTH(Summary!$C$15),1)&lt;=DATE(YEAR(EQ3),MONTH(EQ3),1)),Summary!$B$15,"not on board"),"")),"")</f>
        <v/>
      </c>
      <c r="EP7" s="74" t="s">
        <v>17</v>
      </c>
      <c r="EQ7" s="80"/>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2"/>
      <c r="FV7" s="76">
        <f t="shared" ref="FV7:FV8" si="24">SUM(EQ7:FU7)</f>
        <v>0</v>
      </c>
      <c r="FX7">
        <f ca="1">SUMIF(GA$3:HD$3,"&lt;="&amp;B5,GA7:HD7)</f>
        <v>0</v>
      </c>
      <c r="FY7" s="98" t="str">
        <f>IF(Summary!$B$15&lt;&gt;"",IF(AND(Summary!$D$15&lt;&gt;"",DATE(YEAR(Summary!$D$15),MONTH(Summary!$D$15),1)&lt;DATE(YEAR(GA3),MONTH(GA3),1)),"not on board",IF(Summary!$B$15&lt;&gt;"",IF(AND(Summary!$C$15&lt;&gt;"",DATE(YEAR(Summary!$C$15),MONTH(Summary!$C$15),1)&lt;=DATE(YEAR(GA3),MONTH(GA3),1)),Summary!$B$15,"not on board"),"")),"")</f>
        <v/>
      </c>
      <c r="FZ7" s="74" t="s">
        <v>17</v>
      </c>
      <c r="GA7" s="80"/>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2"/>
      <c r="HE7" s="76">
        <f t="shared" ref="HE7:HE36" si="25">SUM(GA7:HD7)</f>
        <v>0</v>
      </c>
      <c r="HG7">
        <f ca="1">SUMIF(HJ$3:IN$3,"&lt;="&amp;B5,HJ7:IN7)</f>
        <v>0</v>
      </c>
      <c r="HH7" s="98" t="str">
        <f>IF(Summary!$B$15&lt;&gt;"",IF(AND(Summary!$D$15&lt;&gt;"",DATE(YEAR(Summary!$D$15),MONTH(Summary!$D$15),1)&lt;DATE(YEAR(HJ3),MONTH(HJ3),1)),"not on board",IF(Summary!$B$15&lt;&gt;"",IF(AND(Summary!$C$15&lt;&gt;"",DATE(YEAR(Summary!$C$15),MONTH(Summary!$C$15),1)&lt;=DATE(YEAR(HJ3),MONTH(HJ3),1)),Summary!$B$15,"not on board"),"")),"")</f>
        <v/>
      </c>
      <c r="HI7" s="74" t="s">
        <v>17</v>
      </c>
      <c r="HJ7" s="80"/>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c r="IO7" s="76">
        <f t="shared" ref="IO7:IO8" si="26">SUM(HJ7:IN7)</f>
        <v>0</v>
      </c>
      <c r="IQ7">
        <f ca="1">SUMIF(IT$3:JW$3,"&lt;="&amp;B5,IT7:JW7)</f>
        <v>0</v>
      </c>
      <c r="IR7" s="98" t="str">
        <f>IF(Summary!$B$15&lt;&gt;"",IF(AND(Summary!$D$15&lt;&gt;"",DATE(YEAR(Summary!$D$15),MONTH(Summary!$D$15),1)&lt;DATE(YEAR(IT3),MONTH(IT3),1)),"not on board",IF(Summary!$B$15&lt;&gt;"",IF(AND(Summary!$C$15&lt;&gt;"",DATE(YEAR(Summary!$C$15),MONTH(Summary!$C$15),1)&lt;=DATE(YEAR(IT3),MONTH(IT3),1)),Summary!$B$15,"not on board"),"")),"")</f>
        <v/>
      </c>
      <c r="IS7" s="74" t="s">
        <v>17</v>
      </c>
      <c r="IT7" s="80"/>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2"/>
      <c r="JX7" s="76">
        <f t="shared" ref="JX7:JX36" si="27">SUM(IT7:JW7)</f>
        <v>0</v>
      </c>
      <c r="JZ7">
        <f ca="1">SUMIF(KC$3:LG$3,"&lt;="&amp;B5,KC7:LG7)</f>
        <v>0</v>
      </c>
      <c r="KA7" s="98" t="str">
        <f>IF(Summary!$B$15&lt;&gt;"",IF(AND(Summary!$D$15&lt;&gt;"",DATE(YEAR(Summary!$D$15),MONTH(Summary!$D$15),1)&lt;DATE(YEAR(KC3),MONTH(KC3),1)),"not on board",IF(Summary!$B$15&lt;&gt;"",IF(AND(Summary!$C$15&lt;&gt;"",DATE(YEAR(Summary!$C$15),MONTH(Summary!$C$15),1)&lt;=DATE(YEAR(KC3),MONTH(KC3),1)),Summary!$B$15,"not on board"),"")),"")</f>
        <v/>
      </c>
      <c r="KB7" s="74" t="s">
        <v>17</v>
      </c>
      <c r="KC7" s="80"/>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2"/>
      <c r="LH7" s="76">
        <f t="shared" ref="LH7:LH8" si="28">SUM(KC7:LG7)</f>
        <v>0</v>
      </c>
    </row>
    <row r="8" spans="2:320">
      <c r="B8">
        <f ca="1">SUM(B7,AK7,BU7,DD7,EN7,FX7,HG7,IQ7,JZ7)</f>
        <v>0</v>
      </c>
      <c r="C8" s="100"/>
      <c r="D8" s="75" t="s">
        <v>1</v>
      </c>
      <c r="E8" s="83"/>
      <c r="F8" s="8"/>
      <c r="G8" s="8"/>
      <c r="H8" s="8"/>
      <c r="I8" s="8"/>
      <c r="J8" s="8"/>
      <c r="K8" s="8"/>
      <c r="L8" s="8"/>
      <c r="M8" s="8"/>
      <c r="N8" s="8"/>
      <c r="O8" s="8"/>
      <c r="P8" s="8"/>
      <c r="Q8" s="8"/>
      <c r="R8" s="8"/>
      <c r="S8" s="8"/>
      <c r="T8" s="8"/>
      <c r="U8" s="8"/>
      <c r="V8" s="8"/>
      <c r="W8" s="8"/>
      <c r="X8" s="8"/>
      <c r="Y8" s="8"/>
      <c r="Z8" s="8"/>
      <c r="AA8" s="8"/>
      <c r="AB8" s="8"/>
      <c r="AC8" s="8"/>
      <c r="AD8" s="8"/>
      <c r="AE8" s="8"/>
      <c r="AF8" s="8"/>
      <c r="AG8" s="8"/>
      <c r="AH8" s="84"/>
      <c r="AI8" s="77">
        <f t="shared" si="20"/>
        <v>0</v>
      </c>
      <c r="AL8" s="100"/>
      <c r="AM8" s="75" t="s">
        <v>1</v>
      </c>
      <c r="AN8" s="83"/>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4"/>
      <c r="BS8" s="77">
        <f t="shared" si="21"/>
        <v>0</v>
      </c>
      <c r="BV8" s="100"/>
      <c r="BW8" s="75" t="s">
        <v>1</v>
      </c>
      <c r="BX8" s="83"/>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4"/>
      <c r="DB8" s="77">
        <f t="shared" si="22"/>
        <v>0</v>
      </c>
      <c r="DE8" s="100"/>
      <c r="DF8" s="75" t="s">
        <v>1</v>
      </c>
      <c r="DG8" s="83"/>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4"/>
      <c r="EL8" s="77">
        <f t="shared" si="23"/>
        <v>0</v>
      </c>
      <c r="EO8" s="100"/>
      <c r="EP8" s="75" t="s">
        <v>1</v>
      </c>
      <c r="EQ8" s="83"/>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4"/>
      <c r="FV8" s="77">
        <f t="shared" si="24"/>
        <v>0</v>
      </c>
      <c r="FY8" s="100"/>
      <c r="FZ8" s="75" t="s">
        <v>1</v>
      </c>
      <c r="GA8" s="83"/>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4"/>
      <c r="HE8" s="77">
        <f t="shared" si="25"/>
        <v>0</v>
      </c>
      <c r="HH8" s="100"/>
      <c r="HI8" s="75" t="s">
        <v>1</v>
      </c>
      <c r="HJ8" s="83"/>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4"/>
      <c r="IO8" s="77">
        <f t="shared" si="26"/>
        <v>0</v>
      </c>
      <c r="IR8" s="100"/>
      <c r="IS8" s="75" t="s">
        <v>1</v>
      </c>
      <c r="IT8" s="83"/>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4"/>
      <c r="JX8" s="77">
        <f t="shared" si="27"/>
        <v>0</v>
      </c>
      <c r="KA8" s="100"/>
      <c r="KB8" s="75" t="s">
        <v>1</v>
      </c>
      <c r="KC8" s="83"/>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4"/>
      <c r="LH8" s="77">
        <f t="shared" si="28"/>
        <v>0</v>
      </c>
    </row>
    <row r="9" spans="2:320" ht="15" customHeight="1">
      <c r="B9">
        <f ca="1">SUMIF(E$3:AH$3,"&lt;="&amp;B5,E9:AH9)</f>
        <v>0</v>
      </c>
      <c r="C9" s="98" t="str">
        <f>IF(Summary!$B$16&lt;&gt;"",IF(AND(Summary!$D$16&lt;&gt;"",DATE(YEAR(Summary!$D$16),MONTH(Summary!$D$16),1)&lt;DATE(YEAR(E3),MONTH(E3),1)),"not on board",IF(Summary!$B$16&lt;&gt;"",IF(AND(Summary!$C$16&lt;&gt;"",DATE(YEAR(Summary!$C$16),MONTH(Summary!$C$16),1)&lt;=DATE(YEAR(E3),MONTH(E3),1)),Summary!$B$16,"not on board"),"")),"")</f>
        <v/>
      </c>
      <c r="D9" s="74" t="s">
        <v>17</v>
      </c>
      <c r="E9" s="85"/>
      <c r="F9" s="9"/>
      <c r="G9" s="9"/>
      <c r="H9" s="9"/>
      <c r="I9" s="9"/>
      <c r="J9" s="9"/>
      <c r="K9" s="9"/>
      <c r="L9" s="9"/>
      <c r="M9" s="9"/>
      <c r="N9" s="9"/>
      <c r="O9" s="9"/>
      <c r="P9" s="9"/>
      <c r="Q9" s="9"/>
      <c r="R9" s="9"/>
      <c r="S9" s="9"/>
      <c r="T9" s="9"/>
      <c r="U9" s="9"/>
      <c r="V9" s="9"/>
      <c r="W9" s="9"/>
      <c r="X9" s="9"/>
      <c r="Y9" s="9"/>
      <c r="Z9" s="9"/>
      <c r="AA9" s="9"/>
      <c r="AB9" s="9"/>
      <c r="AC9" s="9"/>
      <c r="AD9" s="9"/>
      <c r="AE9" s="9"/>
      <c r="AF9" s="9"/>
      <c r="AG9" s="9"/>
      <c r="AH9" s="86"/>
      <c r="AI9" s="76">
        <f t="shared" ref="AI9:AI10" si="29">SUM(E9:AH9)</f>
        <v>0</v>
      </c>
      <c r="AK9">
        <f ca="1">SUMIF(AN$3:BR$3,"&lt;="&amp;B5,AN9:BR9)</f>
        <v>0</v>
      </c>
      <c r="AL9" s="98" t="str">
        <f>IF(Summary!$B$16&lt;&gt;"",IF(AND(Summary!$D$16&lt;&gt;"",DATE(YEAR(Summary!$D$16),MONTH(Summary!$D$16),1)&lt;DATE(YEAR(AN3),MONTH(AN3),1)),"not on board",IF(Summary!$B$16&lt;&gt;"",IF(AND(Summary!$C$16&lt;&gt;"",DATE(YEAR(Summary!$C$16),MONTH(Summary!$C$16),1)&lt;=DATE(YEAR(AN3),MONTH(AN3),1)),Summary!$B$16,"not on board"),"")),"")</f>
        <v/>
      </c>
      <c r="AM9" s="74" t="s">
        <v>17</v>
      </c>
      <c r="AN9" s="85"/>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86"/>
      <c r="BS9" s="76">
        <f t="shared" ref="BS9:BS10" si="30">SUM(AN9:BR9)</f>
        <v>0</v>
      </c>
      <c r="BU9">
        <f ca="1">SUMIF(BX$3:DA$3,"&lt;="&amp;B5,BX9:DA9)</f>
        <v>0</v>
      </c>
      <c r="BV9" s="98" t="str">
        <f>IF(Summary!$B$16&lt;&gt;"",IF(AND(Summary!$D$16&lt;&gt;"",DATE(YEAR(Summary!$D$16),MONTH(Summary!$D$16),1)&lt;DATE(YEAR(BX3),MONTH(BX3),1)),"not on board",IF(Summary!$B$16&lt;&gt;"",IF(AND(Summary!$C$16&lt;&gt;"",DATE(YEAR(Summary!$C$16),MONTH(Summary!$C$16),1)&lt;=DATE(YEAR(BX3),MONTH(BX3),1)),Summary!$B$16,"not on board"),"")),"")</f>
        <v/>
      </c>
      <c r="BW9" s="74" t="s">
        <v>17</v>
      </c>
      <c r="BX9" s="85"/>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86"/>
      <c r="DB9" s="76">
        <f t="shared" si="22"/>
        <v>0</v>
      </c>
      <c r="DD9">
        <f ca="1">SUMIF(DG$3:EK$3,"&lt;="&amp;B5,DG9:EK9)</f>
        <v>0</v>
      </c>
      <c r="DE9" s="98" t="str">
        <f>IF(Summary!$B$16&lt;&gt;"",IF(AND(Summary!$D$16&lt;&gt;"",DATE(YEAR(Summary!$D$16),MONTH(Summary!$D$16),1)&lt;DATE(YEAR(DG3),MONTH(DG3),1)),"not on board",IF(Summary!$B$16&lt;&gt;"",IF(AND(Summary!$C$16&lt;&gt;"",DATE(YEAR(Summary!$C$16),MONTH(Summary!$C$16),1)&lt;=DATE(YEAR(DG3),MONTH(DG3),1)),Summary!$B$16,"not on board"),"")),"")</f>
        <v/>
      </c>
      <c r="DF9" s="74" t="s">
        <v>17</v>
      </c>
      <c r="DG9" s="85"/>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86"/>
      <c r="EL9" s="76">
        <f t="shared" ref="EL9:EL10" si="31">SUM(DG9:EK9)</f>
        <v>0</v>
      </c>
      <c r="EN9">
        <f ca="1">SUMIF(EQ$3:FU$3,"&lt;="&amp;B5,EQ9:FU9)</f>
        <v>0</v>
      </c>
      <c r="EO9" s="98" t="str">
        <f>IF(Summary!$B$16&lt;&gt;"",IF(AND(Summary!$D$16&lt;&gt;"",DATE(YEAR(Summary!$D$16),MONTH(Summary!$D$16),1)&lt;DATE(YEAR(EQ3),MONTH(EQ3),1)),"not on board",IF(Summary!$B$16&lt;&gt;"",IF(AND(Summary!$C$16&lt;&gt;"",DATE(YEAR(Summary!$C$16),MONTH(Summary!$C$16),1)&lt;=DATE(YEAR(EQ3),MONTH(EQ3),1)),Summary!$B$16,"not on board"),"")),"")</f>
        <v/>
      </c>
      <c r="EP9" s="74" t="s">
        <v>17</v>
      </c>
      <c r="EQ9" s="85"/>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86"/>
      <c r="FV9" s="76">
        <f t="shared" ref="FV9:FV10" si="32">SUM(EQ9:FU9)</f>
        <v>0</v>
      </c>
      <c r="FX9">
        <f ca="1">SUMIF(GA$3:HD$3,"&lt;="&amp;B5,GA9:HD9)</f>
        <v>0</v>
      </c>
      <c r="FY9" s="98" t="str">
        <f>IF(Summary!$B$16&lt;&gt;"",IF(AND(Summary!$D$16&lt;&gt;"",DATE(YEAR(Summary!$D$16),MONTH(Summary!$D$16),1)&lt;DATE(YEAR(GA3),MONTH(GA3),1)),"not on board",IF(Summary!$B$16&lt;&gt;"",IF(AND(Summary!$C$16&lt;&gt;"",DATE(YEAR(Summary!$C$16),MONTH(Summary!$C$16),1)&lt;=DATE(YEAR(GA3),MONTH(GA3),1)),Summary!$B$16,"not on board"),"")),"")</f>
        <v/>
      </c>
      <c r="FZ9" s="74" t="s">
        <v>17</v>
      </c>
      <c r="GA9" s="85"/>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86"/>
      <c r="HE9" s="76">
        <f t="shared" si="25"/>
        <v>0</v>
      </c>
      <c r="HG9">
        <f ca="1">SUMIF(HJ$3:IN$3,"&lt;="&amp;B5,HJ9:IN9)</f>
        <v>0</v>
      </c>
      <c r="HH9" s="98" t="str">
        <f>IF(Summary!$B$16&lt;&gt;"",IF(AND(Summary!$D$16&lt;&gt;"",DATE(YEAR(Summary!$D$16),MONTH(Summary!$D$16),1)&lt;DATE(YEAR(HJ3),MONTH(HJ3),1)),"not on board",IF(Summary!$B$16&lt;&gt;"",IF(AND(Summary!$C$16&lt;&gt;"",DATE(YEAR(Summary!$C$16),MONTH(Summary!$C$16),1)&lt;=DATE(YEAR(HJ3),MONTH(HJ3),1)),Summary!$B$16,"not on board"),"")),"")</f>
        <v/>
      </c>
      <c r="HI9" s="74" t="s">
        <v>17</v>
      </c>
      <c r="HJ9" s="85"/>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86"/>
      <c r="IO9" s="76">
        <f t="shared" ref="IO9:IO10" si="33">SUM(HJ9:IN9)</f>
        <v>0</v>
      </c>
      <c r="IQ9">
        <f ca="1">SUMIF(IT$3:JW$3,"&lt;="&amp;B5,IT9:JW9)</f>
        <v>0</v>
      </c>
      <c r="IR9" s="98" t="str">
        <f>IF(Summary!$B$16&lt;&gt;"",IF(AND(Summary!$D$16&lt;&gt;"",DATE(YEAR(Summary!$D$16),MONTH(Summary!$D$16),1)&lt;DATE(YEAR(IT3),MONTH(IT3),1)),"not on board",IF(Summary!$B$16&lt;&gt;"",IF(AND(Summary!$C$16&lt;&gt;"",DATE(YEAR(Summary!$C$16),MONTH(Summary!$C$16),1)&lt;=DATE(YEAR(IT3),MONTH(IT3),1)),Summary!$B$16,"not on board"),"")),"")</f>
        <v/>
      </c>
      <c r="IS9" s="74" t="s">
        <v>17</v>
      </c>
      <c r="IT9" s="85"/>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86"/>
      <c r="JX9" s="76">
        <f t="shared" si="27"/>
        <v>0</v>
      </c>
      <c r="JZ9">
        <f ca="1">SUMIF(KC$3:LG$3,"&lt;="&amp;B5,KC9:LG9)</f>
        <v>0</v>
      </c>
      <c r="KA9" s="98" t="str">
        <f>IF(Summary!$B$16&lt;&gt;"",IF(AND(Summary!$D$16&lt;&gt;"",DATE(YEAR(Summary!$D$16),MONTH(Summary!$D$16),1)&lt;DATE(YEAR(KC3),MONTH(KC3),1)),"not on board",IF(Summary!$B$16&lt;&gt;"",IF(AND(Summary!$C$16&lt;&gt;"",DATE(YEAR(Summary!$C$16),MONTH(Summary!$C$16),1)&lt;=DATE(YEAR(KC3),MONTH(KC3),1)),Summary!$B$16,"not on board"),"")),"")</f>
        <v/>
      </c>
      <c r="KB9" s="74" t="s">
        <v>17</v>
      </c>
      <c r="KC9" s="85"/>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86"/>
      <c r="LH9" s="76">
        <f t="shared" ref="LH9:LH10" si="34">SUM(KC9:LG9)</f>
        <v>0</v>
      </c>
    </row>
    <row r="10" spans="2:320">
      <c r="B10">
        <f ca="1">SUM(B9,AK9,BU9,DD9,EN9,FX9,HG9,IQ9,JZ9)</f>
        <v>0</v>
      </c>
      <c r="C10" s="100"/>
      <c r="D10" s="75" t="s">
        <v>1</v>
      </c>
      <c r="E10" s="83"/>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4"/>
      <c r="AI10" s="77">
        <f t="shared" si="29"/>
        <v>0</v>
      </c>
      <c r="AL10" s="100"/>
      <c r="AM10" s="75" t="s">
        <v>1</v>
      </c>
      <c r="AN10" s="83"/>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4"/>
      <c r="BS10" s="77">
        <f t="shared" si="30"/>
        <v>0</v>
      </c>
      <c r="BV10" s="100"/>
      <c r="BW10" s="75" t="s">
        <v>1</v>
      </c>
      <c r="BX10" s="83"/>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4"/>
      <c r="DB10" s="77">
        <f t="shared" si="22"/>
        <v>0</v>
      </c>
      <c r="DE10" s="100"/>
      <c r="DF10" s="75" t="s">
        <v>1</v>
      </c>
      <c r="DG10" s="83"/>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4"/>
      <c r="EL10" s="77">
        <f t="shared" si="31"/>
        <v>0</v>
      </c>
      <c r="EO10" s="100"/>
      <c r="EP10" s="75" t="s">
        <v>1</v>
      </c>
      <c r="EQ10" s="83"/>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4"/>
      <c r="FV10" s="77">
        <f t="shared" si="32"/>
        <v>0</v>
      </c>
      <c r="FY10" s="100"/>
      <c r="FZ10" s="75" t="s">
        <v>1</v>
      </c>
      <c r="GA10" s="83"/>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4"/>
      <c r="HE10" s="77">
        <f t="shared" si="25"/>
        <v>0</v>
      </c>
      <c r="HH10" s="100"/>
      <c r="HI10" s="75" t="s">
        <v>1</v>
      </c>
      <c r="HJ10" s="83"/>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4"/>
      <c r="IO10" s="77">
        <f t="shared" si="33"/>
        <v>0</v>
      </c>
      <c r="IR10" s="100"/>
      <c r="IS10" s="75" t="s">
        <v>1</v>
      </c>
      <c r="IT10" s="83"/>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4"/>
      <c r="JX10" s="77">
        <f t="shared" si="27"/>
        <v>0</v>
      </c>
      <c r="KA10" s="100"/>
      <c r="KB10" s="75" t="s">
        <v>1</v>
      </c>
      <c r="KC10" s="83"/>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4"/>
      <c r="LH10" s="77">
        <f t="shared" si="34"/>
        <v>0</v>
      </c>
    </row>
    <row r="11" spans="2:320" ht="15" customHeight="1">
      <c r="B11">
        <f ca="1">SUMIF(E$3:AH$3,"&lt;="&amp;B5,E11:AH11)</f>
        <v>0</v>
      </c>
      <c r="C11" s="98" t="str">
        <f>IF(Summary!$B$17&lt;&gt;"",IF(AND(Summary!$D$17&lt;&gt;"",DATE(YEAR(Summary!$D$17),MONTH(Summary!$D$17),1)&lt;DATE(YEAR(E3),MONTH(E3),1)),"not on board",IF(Summary!$B$17&lt;&gt;"",IF(AND(Summary!$C$17&lt;&gt;"",DATE(YEAR(Summary!$C$17),MONTH(Summary!$C$17),1)&lt;=DATE(YEAR(E3),MONTH(E3),1)),Summary!$B$17,"not on board"),"")),"")</f>
        <v/>
      </c>
      <c r="D11" s="74" t="s">
        <v>17</v>
      </c>
      <c r="E11" s="85"/>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86"/>
      <c r="AI11" s="76">
        <f t="shared" ref="AI11:AI12" si="35">SUM(E11:AH11)</f>
        <v>0</v>
      </c>
      <c r="AK11">
        <f ca="1">SUMIF(AN$3:BR$3,"&lt;="&amp;B5,AN11:BR11)</f>
        <v>0</v>
      </c>
      <c r="AL11" s="98" t="str">
        <f>IF(Summary!$B$17&lt;&gt;"",IF(AND(Summary!$D$17&lt;&gt;"",DATE(YEAR(Summary!$D$17),MONTH(Summary!$D$17),1)&lt;DATE(YEAR(AN3),MONTH(AN3),1)),"not on board",IF(Summary!$B$17&lt;&gt;"",IF(AND(Summary!$C$17&lt;&gt;"",DATE(YEAR(Summary!$C$17),MONTH(Summary!$C$17),1)&lt;=DATE(YEAR(AN3),MONTH(AN3),1)),Summary!$B$17,"not on board"),"")),"")</f>
        <v/>
      </c>
      <c r="AM11" s="74" t="s">
        <v>17</v>
      </c>
      <c r="AN11" s="85"/>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86"/>
      <c r="BS11" s="76">
        <f t="shared" ref="BS11:BS12" si="36">SUM(AN11:BR11)</f>
        <v>0</v>
      </c>
      <c r="BU11">
        <f ca="1">SUMIF(BX$3:DA$3,"&lt;="&amp;B5,BX11:DA11)</f>
        <v>0</v>
      </c>
      <c r="BV11" s="98" t="str">
        <f>IF(Summary!$B$17&lt;&gt;"",IF(AND(Summary!$D$17&lt;&gt;"",DATE(YEAR(Summary!$D$17),MONTH(Summary!$D$17),1)&lt;DATE(YEAR(BX3),MONTH(BX3),1)),"not on board",IF(Summary!$B$17&lt;&gt;"",IF(AND(Summary!$C$17&lt;&gt;"",DATE(YEAR(Summary!$C$17),MONTH(Summary!$C$17),1)&lt;=DATE(YEAR(BX3),MONTH(BX3),1)),Summary!$B$17,"not on board"),"")),"")</f>
        <v/>
      </c>
      <c r="BW11" s="74" t="s">
        <v>17</v>
      </c>
      <c r="BX11" s="85"/>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86"/>
      <c r="DB11" s="76">
        <f t="shared" si="22"/>
        <v>0</v>
      </c>
      <c r="DD11">
        <f ca="1">SUMIF(DG$3:EK$3,"&lt;="&amp;B5,DG11:EK11)</f>
        <v>0</v>
      </c>
      <c r="DE11" s="98" t="str">
        <f>IF(Summary!$B$17&lt;&gt;"",IF(AND(Summary!$D$17&lt;&gt;"",DATE(YEAR(Summary!$D$17),MONTH(Summary!$D$17),1)&lt;DATE(YEAR(DG3),MONTH(DG3),1)),"not on board",IF(Summary!$B$17&lt;&gt;"",IF(AND(Summary!$C$17&lt;&gt;"",DATE(YEAR(Summary!$C$17),MONTH(Summary!$C$17),1)&lt;=DATE(YEAR(DG3),MONTH(DG3),1)),Summary!$B$17,"not on board"),"")),"")</f>
        <v/>
      </c>
      <c r="DF11" s="74" t="s">
        <v>17</v>
      </c>
      <c r="DG11" s="85"/>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86"/>
      <c r="EL11" s="76">
        <f t="shared" ref="EL11:EL12" si="37">SUM(DG11:EK11)</f>
        <v>0</v>
      </c>
      <c r="EN11">
        <f ca="1">SUMIF(EQ$3:FU$3,"&lt;="&amp;B5,EQ11:FU11)</f>
        <v>0</v>
      </c>
      <c r="EO11" s="98" t="str">
        <f>IF(Summary!$B$17&lt;&gt;"",IF(AND(Summary!$D$17&lt;&gt;"",DATE(YEAR(Summary!$D$17),MONTH(Summary!$D$17),1)&lt;DATE(YEAR(EQ3),MONTH(EQ3),1)),"not on board",IF(Summary!$B$17&lt;&gt;"",IF(AND(Summary!$C$17&lt;&gt;"",DATE(YEAR(Summary!$C$17),MONTH(Summary!$C$17),1)&lt;=DATE(YEAR(EQ3),MONTH(EQ3),1)),Summary!$B$17,"not on board"),"")),"")</f>
        <v/>
      </c>
      <c r="EP11" s="74" t="s">
        <v>17</v>
      </c>
      <c r="EQ11" s="85"/>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86"/>
      <c r="FV11" s="76">
        <f t="shared" ref="FV11:FV12" si="38">SUM(EQ11:FU11)</f>
        <v>0</v>
      </c>
      <c r="FX11">
        <f ca="1">SUMIF(GA$3:HD$3,"&lt;="&amp;B5,GA11:HD11)</f>
        <v>0</v>
      </c>
      <c r="FY11" s="98" t="str">
        <f>IF(Summary!$B$17&lt;&gt;"",IF(AND(Summary!$D$17&lt;&gt;"",DATE(YEAR(Summary!$D$17),MONTH(Summary!$D$17),1)&lt;DATE(YEAR(GA3),MONTH(GA3),1)),"not on board",IF(Summary!$B$17&lt;&gt;"",IF(AND(Summary!$C$17&lt;&gt;"",DATE(YEAR(Summary!$C$17),MONTH(Summary!$C$17),1)&lt;=DATE(YEAR(GA3),MONTH(GA3),1)),Summary!$B$17,"not on board"),"")),"")</f>
        <v/>
      </c>
      <c r="FZ11" s="74" t="s">
        <v>17</v>
      </c>
      <c r="GA11" s="85"/>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86"/>
      <c r="HE11" s="76">
        <f t="shared" si="25"/>
        <v>0</v>
      </c>
      <c r="HG11">
        <f ca="1">SUMIF(HJ$3:IN$3,"&lt;="&amp;B5,HJ11:IN11)</f>
        <v>0</v>
      </c>
      <c r="HH11" s="98" t="str">
        <f>IF(Summary!$B$17&lt;&gt;"",IF(AND(Summary!$D$17&lt;&gt;"",DATE(YEAR(Summary!$D$17),MONTH(Summary!$D$17),1)&lt;DATE(YEAR(HJ3),MONTH(HJ3),1)),"not on board",IF(Summary!$B$17&lt;&gt;"",IF(AND(Summary!$C$17&lt;&gt;"",DATE(YEAR(Summary!$C$17),MONTH(Summary!$C$17),1)&lt;=DATE(YEAR(HJ3),MONTH(HJ3),1)),Summary!$B$17,"not on board"),"")),"")</f>
        <v/>
      </c>
      <c r="HI11" s="74" t="s">
        <v>17</v>
      </c>
      <c r="HJ11" s="85"/>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86"/>
      <c r="IO11" s="76">
        <f t="shared" ref="IO11:IO12" si="39">SUM(HJ11:IN11)</f>
        <v>0</v>
      </c>
      <c r="IQ11">
        <f ca="1">SUMIF(IT$3:JW$3,"&lt;="&amp;B5,IT11:JW11)</f>
        <v>0</v>
      </c>
      <c r="IR11" s="98" t="str">
        <f>IF(Summary!$B$17&lt;&gt;"",IF(AND(Summary!$D$17&lt;&gt;"",DATE(YEAR(Summary!$D$17),MONTH(Summary!$D$17),1)&lt;DATE(YEAR(IT3),MONTH(IT3),1)),"not on board",IF(Summary!$B$17&lt;&gt;"",IF(AND(Summary!$C$17&lt;&gt;"",DATE(YEAR(Summary!$C$17),MONTH(Summary!$C$17),1)&lt;=DATE(YEAR(IT3),MONTH(IT3),1)),Summary!$B$17,"not on board"),"")),"")</f>
        <v/>
      </c>
      <c r="IS11" s="74" t="s">
        <v>17</v>
      </c>
      <c r="IT11" s="85"/>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86"/>
      <c r="JX11" s="76">
        <f t="shared" si="27"/>
        <v>0</v>
      </c>
      <c r="JZ11">
        <f ca="1">SUMIF(KC$3:LG$3,"&lt;="&amp;B5,KC11:LG11)</f>
        <v>0</v>
      </c>
      <c r="KA11" s="98" t="str">
        <f>IF(Summary!$B$17&lt;&gt;"",IF(AND(Summary!$D$17&lt;&gt;"",DATE(YEAR(Summary!$D$17),MONTH(Summary!$D$17),1)&lt;DATE(YEAR(KC3),MONTH(KC3),1)),"not on board",IF(Summary!$B$17&lt;&gt;"",IF(AND(Summary!$C$17&lt;&gt;"",DATE(YEAR(Summary!$C$17),MONTH(Summary!$C$17),1)&lt;=DATE(YEAR(KC3),MONTH(KC3),1)),Summary!$B$17,"not on board"),"")),"")</f>
        <v/>
      </c>
      <c r="KB11" s="74" t="s">
        <v>17</v>
      </c>
      <c r="KC11" s="85"/>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86"/>
      <c r="LH11" s="76">
        <f t="shared" ref="LH11:LH12" si="40">SUM(KC11:LG11)</f>
        <v>0</v>
      </c>
    </row>
    <row r="12" spans="2:320">
      <c r="B12">
        <f ca="1">SUM(B11,AK11,BU11,DD11,EN11,FX11,HG11,IQ11,JZ11)</f>
        <v>0</v>
      </c>
      <c r="C12" s="100"/>
      <c r="D12" s="75" t="s">
        <v>1</v>
      </c>
      <c r="E12" s="83"/>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4"/>
      <c r="AI12" s="77">
        <f t="shared" si="35"/>
        <v>0</v>
      </c>
      <c r="AL12" s="100"/>
      <c r="AM12" s="75" t="s">
        <v>1</v>
      </c>
      <c r="AN12" s="83"/>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4"/>
      <c r="BS12" s="77">
        <f t="shared" si="36"/>
        <v>0</v>
      </c>
      <c r="BV12" s="100"/>
      <c r="BW12" s="75" t="s">
        <v>1</v>
      </c>
      <c r="BX12" s="83"/>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4"/>
      <c r="DB12" s="77">
        <f t="shared" si="22"/>
        <v>0</v>
      </c>
      <c r="DE12" s="100"/>
      <c r="DF12" s="75" t="s">
        <v>1</v>
      </c>
      <c r="DG12" s="83"/>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4"/>
      <c r="EL12" s="77">
        <f t="shared" si="37"/>
        <v>0</v>
      </c>
      <c r="EO12" s="100"/>
      <c r="EP12" s="75" t="s">
        <v>1</v>
      </c>
      <c r="EQ12" s="83"/>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4"/>
      <c r="FV12" s="77">
        <f t="shared" si="38"/>
        <v>0</v>
      </c>
      <c r="FY12" s="100"/>
      <c r="FZ12" s="75" t="s">
        <v>1</v>
      </c>
      <c r="GA12" s="83"/>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4"/>
      <c r="HE12" s="77">
        <f t="shared" si="25"/>
        <v>0</v>
      </c>
      <c r="HH12" s="100"/>
      <c r="HI12" s="75" t="s">
        <v>1</v>
      </c>
      <c r="HJ12" s="83"/>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4"/>
      <c r="IO12" s="77">
        <f t="shared" si="39"/>
        <v>0</v>
      </c>
      <c r="IR12" s="100"/>
      <c r="IS12" s="75" t="s">
        <v>1</v>
      </c>
      <c r="IT12" s="83"/>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4"/>
      <c r="JX12" s="77">
        <f t="shared" si="27"/>
        <v>0</v>
      </c>
      <c r="KA12" s="100"/>
      <c r="KB12" s="75" t="s">
        <v>1</v>
      </c>
      <c r="KC12" s="83"/>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4"/>
      <c r="LH12" s="77">
        <f t="shared" si="40"/>
        <v>0</v>
      </c>
    </row>
    <row r="13" spans="2:320" ht="15" customHeight="1">
      <c r="B13">
        <f ca="1">SUMIF(E$3:AH$3,"&lt;="&amp;B5,E13:AH13)</f>
        <v>0</v>
      </c>
      <c r="C13" s="98" t="str">
        <f>IF(Summary!$B$18&lt;&gt;"",IF(AND(Summary!$D$18&lt;&gt;"",DATE(YEAR(Summary!$D$18),MONTH(Summary!$D$18),1)&lt;DATE(YEAR(E3),MONTH(E3),1)),"not on board",IF(Summary!$B$18&lt;&gt;"",IF(AND(Summary!$C$18&lt;&gt;"",DATE(YEAR(Summary!$C$18),MONTH(Summary!$C$18),1)&lt;=DATE(YEAR(E3),MONTH(E3),1)),Summary!$B$18,"not on board"),"")),"")</f>
        <v/>
      </c>
      <c r="D13" s="74" t="s">
        <v>17</v>
      </c>
      <c r="E13" s="85"/>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86"/>
      <c r="AI13" s="76">
        <f t="shared" ref="AI13:AI14" si="41">SUM(E13:AH13)</f>
        <v>0</v>
      </c>
      <c r="AK13">
        <f ca="1">SUMIF(AN$3:BR$3,"&lt;="&amp;B5,AN13:BR13)</f>
        <v>0</v>
      </c>
      <c r="AL13" s="98" t="str">
        <f>IF(Summary!$B$18&lt;&gt;"",IF(AND(Summary!$D$18&lt;&gt;"",DATE(YEAR(Summary!$D$18),MONTH(Summary!$D$18),1)&lt;DATE(YEAR(AN3),MONTH(AN3),1)),"not on board",IF(Summary!$B$18&lt;&gt;"",IF(AND(Summary!$C$18&lt;&gt;"",DATE(YEAR(Summary!$C$18),MONTH(Summary!$C$18),1)&lt;=DATE(YEAR(AN3),MONTH(AN3),1)),Summary!$B$18,"not on board"),"")),"")</f>
        <v/>
      </c>
      <c r="AM13" s="74" t="s">
        <v>17</v>
      </c>
      <c r="AN13" s="85"/>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86"/>
      <c r="BS13" s="76">
        <f t="shared" ref="BS13:BS14" si="42">SUM(AN13:BR13)</f>
        <v>0</v>
      </c>
      <c r="BU13">
        <f ca="1">SUMIF(BX$3:DA$3,"&lt;="&amp;B5,BX13:DA13)</f>
        <v>0</v>
      </c>
      <c r="BV13" s="98" t="str">
        <f>IF(Summary!$B$18&lt;&gt;"",IF(AND(Summary!$D$18&lt;&gt;"",DATE(YEAR(Summary!$D$18),MONTH(Summary!$D$18),1)&lt;DATE(YEAR(BX3),MONTH(BX3),1)),"not on board",IF(Summary!$B$18&lt;&gt;"",IF(AND(Summary!$C$18&lt;&gt;"",DATE(YEAR(Summary!$C$18),MONTH(Summary!$C$18),1)&lt;=DATE(YEAR(BX3),MONTH(BX3),1)),Summary!$B$18,"not on board"),"")),"")</f>
        <v/>
      </c>
      <c r="BW13" s="74" t="s">
        <v>17</v>
      </c>
      <c r="BX13" s="85"/>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86"/>
      <c r="DB13" s="76">
        <f t="shared" si="22"/>
        <v>0</v>
      </c>
      <c r="DD13">
        <f ca="1">SUMIF(DG$3:EK$3,"&lt;="&amp;B5,DG13:EK13)</f>
        <v>0</v>
      </c>
      <c r="DE13" s="98" t="str">
        <f>IF(Summary!$B$18&lt;&gt;"",IF(AND(Summary!$D$18&lt;&gt;"",DATE(YEAR(Summary!$D$18),MONTH(Summary!$D$18),1)&lt;DATE(YEAR(DG3),MONTH(DG3),1)),"not on board",IF(Summary!$B$18&lt;&gt;"",IF(AND(Summary!$C$18&lt;&gt;"",DATE(YEAR(Summary!$C$18),MONTH(Summary!$C$18),1)&lt;=DATE(YEAR(DG3),MONTH(DG3),1)),Summary!$B$18,"not on board"),"")),"")</f>
        <v/>
      </c>
      <c r="DF13" s="74" t="s">
        <v>17</v>
      </c>
      <c r="DG13" s="85"/>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86"/>
      <c r="EL13" s="76">
        <f t="shared" ref="EL13:EL14" si="43">SUM(DG13:EK13)</f>
        <v>0</v>
      </c>
      <c r="EN13">
        <f ca="1">SUMIF(EQ$3:FU$3,"&lt;="&amp;B5,EQ13:FU13)</f>
        <v>0</v>
      </c>
      <c r="EO13" s="98" t="str">
        <f>IF(Summary!$B$18&lt;&gt;"",IF(AND(Summary!$D$18&lt;&gt;"",DATE(YEAR(Summary!$D$18),MONTH(Summary!$D$18),1)&lt;DATE(YEAR(EQ3),MONTH(EQ3),1)),"not on board",IF(Summary!$B$18&lt;&gt;"",IF(AND(Summary!$C$18&lt;&gt;"",DATE(YEAR(Summary!$C$18),MONTH(Summary!$C$18),1)&lt;=DATE(YEAR(EQ3),MONTH(EQ3),1)),Summary!$B$18,"not on board"),"")),"")</f>
        <v/>
      </c>
      <c r="EP13" s="74" t="s">
        <v>17</v>
      </c>
      <c r="EQ13" s="85"/>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86"/>
      <c r="FV13" s="76">
        <f t="shared" ref="FV13:FV14" si="44">SUM(EQ13:FU13)</f>
        <v>0</v>
      </c>
      <c r="FX13">
        <f ca="1">SUMIF(GA$3:HD$3,"&lt;="&amp;B5,GA13:HD13)</f>
        <v>0</v>
      </c>
      <c r="FY13" s="98" t="str">
        <f>IF(Summary!$B$18&lt;&gt;"",IF(AND(Summary!$D$18&lt;&gt;"",DATE(YEAR(Summary!$D$18),MONTH(Summary!$D$18),1)&lt;DATE(YEAR(GA3),MONTH(GA3),1)),"not on board",IF(Summary!$B$18&lt;&gt;"",IF(AND(Summary!$C$18&lt;&gt;"",DATE(YEAR(Summary!$C$18),MONTH(Summary!$C$18),1)&lt;=DATE(YEAR(GA3),MONTH(GA3),1)),Summary!$B$18,"not on board"),"")),"")</f>
        <v/>
      </c>
      <c r="FZ13" s="74" t="s">
        <v>17</v>
      </c>
      <c r="GA13" s="85"/>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86"/>
      <c r="HE13" s="76">
        <f t="shared" si="25"/>
        <v>0</v>
      </c>
      <c r="HG13">
        <f ca="1">SUMIF(HJ$3:IN$3,"&lt;="&amp;B5,HJ13:IN13)</f>
        <v>0</v>
      </c>
      <c r="HH13" s="98" t="str">
        <f>IF(Summary!$B$18&lt;&gt;"",IF(AND(Summary!$D$18&lt;&gt;"",DATE(YEAR(Summary!$D$18),MONTH(Summary!$D$18),1)&lt;DATE(YEAR(HJ3),MONTH(HJ3),1)),"not on board",IF(Summary!$B$18&lt;&gt;"",IF(AND(Summary!$C$18&lt;&gt;"",DATE(YEAR(Summary!$C$18),MONTH(Summary!$C$18),1)&lt;=DATE(YEAR(HJ3),MONTH(HJ3),1)),Summary!$B$18,"not on board"),"")),"")</f>
        <v/>
      </c>
      <c r="HI13" s="74" t="s">
        <v>17</v>
      </c>
      <c r="HJ13" s="85"/>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86"/>
      <c r="IO13" s="76">
        <f t="shared" ref="IO13:IO14" si="45">SUM(HJ13:IN13)</f>
        <v>0</v>
      </c>
      <c r="IQ13">
        <f ca="1">SUMIF(IT$3:JW$3,"&lt;="&amp;B5,IT13:JW13)</f>
        <v>0</v>
      </c>
      <c r="IR13" s="98" t="str">
        <f>IF(Summary!$B$18&lt;&gt;"",IF(AND(Summary!$D$18&lt;&gt;"",DATE(YEAR(Summary!$D$18),MONTH(Summary!$D$18),1)&lt;DATE(YEAR(IT3),MONTH(IT3),1)),"not on board",IF(Summary!$B$18&lt;&gt;"",IF(AND(Summary!$C$18&lt;&gt;"",DATE(YEAR(Summary!$C$18),MONTH(Summary!$C$18),1)&lt;=DATE(YEAR(IT3),MONTH(IT3),1)),Summary!$B$18,"not on board"),"")),"")</f>
        <v/>
      </c>
      <c r="IS13" s="74" t="s">
        <v>17</v>
      </c>
      <c r="IT13" s="85"/>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86"/>
      <c r="JX13" s="76">
        <f t="shared" si="27"/>
        <v>0</v>
      </c>
      <c r="JZ13">
        <f ca="1">SUMIF(KC$3:LG$3,"&lt;="&amp;B5,KC13:LG13)</f>
        <v>0</v>
      </c>
      <c r="KA13" s="98" t="str">
        <f>IF(Summary!$B$18&lt;&gt;"",IF(AND(Summary!$D$18&lt;&gt;"",DATE(YEAR(Summary!$D$18),MONTH(Summary!$D$18),1)&lt;DATE(YEAR(KC3),MONTH(KC3),1)),"not on board",IF(Summary!$B$18&lt;&gt;"",IF(AND(Summary!$C$18&lt;&gt;"",DATE(YEAR(Summary!$C$18),MONTH(Summary!$C$18),1)&lt;=DATE(YEAR(KC3),MONTH(KC3),1)),Summary!$B$18,"not on board"),"")),"")</f>
        <v/>
      </c>
      <c r="KB13" s="74" t="s">
        <v>17</v>
      </c>
      <c r="KC13" s="85"/>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86"/>
      <c r="LH13" s="76">
        <f t="shared" ref="LH13:LH14" si="46">SUM(KC13:LG13)</f>
        <v>0</v>
      </c>
    </row>
    <row r="14" spans="2:320">
      <c r="B14">
        <f ca="1">SUM(B13,AK13,BU13,DD13,EN13,FX13,HG13,IQ13,JZ13)</f>
        <v>0</v>
      </c>
      <c r="C14" s="100"/>
      <c r="D14" s="75" t="s">
        <v>1</v>
      </c>
      <c r="E14" s="83"/>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4"/>
      <c r="AI14" s="77">
        <f t="shared" si="41"/>
        <v>0</v>
      </c>
      <c r="AL14" s="100"/>
      <c r="AM14" s="75" t="s">
        <v>1</v>
      </c>
      <c r="AN14" s="83"/>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4"/>
      <c r="BS14" s="77">
        <f t="shared" si="42"/>
        <v>0</v>
      </c>
      <c r="BV14" s="100"/>
      <c r="BW14" s="75" t="s">
        <v>1</v>
      </c>
      <c r="BX14" s="83"/>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4"/>
      <c r="DB14" s="77">
        <f t="shared" si="22"/>
        <v>0</v>
      </c>
      <c r="DE14" s="100"/>
      <c r="DF14" s="75" t="s">
        <v>1</v>
      </c>
      <c r="DG14" s="83"/>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4"/>
      <c r="EL14" s="77">
        <f t="shared" si="43"/>
        <v>0</v>
      </c>
      <c r="EO14" s="100"/>
      <c r="EP14" s="75" t="s">
        <v>1</v>
      </c>
      <c r="EQ14" s="83"/>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4"/>
      <c r="FV14" s="77">
        <f t="shared" si="44"/>
        <v>0</v>
      </c>
      <c r="FY14" s="100"/>
      <c r="FZ14" s="75" t="s">
        <v>1</v>
      </c>
      <c r="GA14" s="83"/>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4"/>
      <c r="HE14" s="77">
        <f t="shared" si="25"/>
        <v>0</v>
      </c>
      <c r="HH14" s="100"/>
      <c r="HI14" s="75" t="s">
        <v>1</v>
      </c>
      <c r="HJ14" s="83"/>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4"/>
      <c r="IO14" s="77">
        <f t="shared" si="45"/>
        <v>0</v>
      </c>
      <c r="IR14" s="100"/>
      <c r="IS14" s="75" t="s">
        <v>1</v>
      </c>
      <c r="IT14" s="83"/>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4"/>
      <c r="JX14" s="77">
        <f t="shared" si="27"/>
        <v>0</v>
      </c>
      <c r="KA14" s="100"/>
      <c r="KB14" s="75" t="s">
        <v>1</v>
      </c>
      <c r="KC14" s="83"/>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4"/>
      <c r="LH14" s="77">
        <f t="shared" si="46"/>
        <v>0</v>
      </c>
    </row>
    <row r="15" spans="2:320" ht="15" customHeight="1">
      <c r="B15">
        <f ca="1">SUMIF(E$3:AH$3,"&lt;="&amp;B5,E15:AH15)</f>
        <v>0</v>
      </c>
      <c r="C15" s="98" t="str">
        <f>IF(Summary!$B$19&lt;&gt;"",IF(AND(Summary!$D$19&lt;&gt;"",DATE(YEAR(Summary!$D$19),MONTH(Summary!$D$19),1)&lt;DATE(YEAR(E3),MONTH(E3),1)),"not on board",IF(Summary!$B$19&lt;&gt;"",IF(AND(Summary!$C$19&lt;&gt;"",DATE(YEAR(Summary!$C$19),MONTH(Summary!$C$19),1)&lt;=DATE(YEAR(E3),MONTH(E3),1)),Summary!$B$19,"not on board"),"")),"")</f>
        <v/>
      </c>
      <c r="D15" s="74" t="s">
        <v>17</v>
      </c>
      <c r="E15" s="85"/>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86"/>
      <c r="AI15" s="76">
        <f t="shared" ref="AI15:AI16" si="47">SUM(E15:AH15)</f>
        <v>0</v>
      </c>
      <c r="AK15">
        <f ca="1">SUMIF(AN$3:BR$3,"&lt;="&amp;B5,AN15:BR15)</f>
        <v>0</v>
      </c>
      <c r="AL15" s="98" t="str">
        <f>IF(Summary!$B$19&lt;&gt;"",IF(AND(Summary!$D$19&lt;&gt;"",DATE(YEAR(Summary!$D$19),MONTH(Summary!$D$19),1)&lt;DATE(YEAR(AN3),MONTH(AN3),1)),"not on board",IF(Summary!$B$19&lt;&gt;"",IF(AND(Summary!$C$19&lt;&gt;"",DATE(YEAR(Summary!$C$19),MONTH(Summary!$C$19),1)&lt;=DATE(YEAR(AN3),MONTH(AN3),1)),Summary!$B$19,"not on board"),"")),"")</f>
        <v/>
      </c>
      <c r="AM15" s="74" t="s">
        <v>17</v>
      </c>
      <c r="AN15" s="85"/>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86"/>
      <c r="BS15" s="76">
        <f t="shared" ref="BS15:BS16" si="48">SUM(AN15:BR15)</f>
        <v>0</v>
      </c>
      <c r="BU15">
        <f ca="1">SUMIF(BX$3:DA$3,"&lt;="&amp;B5,BX15:DA15)</f>
        <v>0</v>
      </c>
      <c r="BV15" s="98" t="str">
        <f>IF(Summary!$B$19&lt;&gt;"",IF(AND(Summary!$D$19&lt;&gt;"",DATE(YEAR(Summary!$D$19),MONTH(Summary!$D$19),1)&lt;DATE(YEAR(BX3),MONTH(BX3),1)),"not on board",IF(Summary!$B$19&lt;&gt;"",IF(AND(Summary!$C$19&lt;&gt;"",DATE(YEAR(Summary!$C$19),MONTH(Summary!$C$19),1)&lt;=DATE(YEAR(BX3),MONTH(BX3),1)),Summary!$B$19,"not on board"),"")),"")</f>
        <v/>
      </c>
      <c r="BW15" s="74" t="s">
        <v>17</v>
      </c>
      <c r="BX15" s="85"/>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86"/>
      <c r="DB15" s="76">
        <f t="shared" si="22"/>
        <v>0</v>
      </c>
      <c r="DD15">
        <f ca="1">SUMIF(DG$3:EK$3,"&lt;="&amp;B5,DG15:EK15)</f>
        <v>0</v>
      </c>
      <c r="DE15" s="98" t="str">
        <f>IF(Summary!$B$19&lt;&gt;"",IF(AND(Summary!$D$19&lt;&gt;"",DATE(YEAR(Summary!$D$19),MONTH(Summary!$D$19),1)&lt;DATE(YEAR(DG3),MONTH(DG3),1)),"not on board",IF(Summary!$B$19&lt;&gt;"",IF(AND(Summary!$C$19&lt;&gt;"",DATE(YEAR(Summary!$C$19),MONTH(Summary!$C$19),1)&lt;=DATE(YEAR(DG3),MONTH(DG3),1)),Summary!$B$19,"not on board"),"")),"")</f>
        <v/>
      </c>
      <c r="DF15" s="74" t="s">
        <v>17</v>
      </c>
      <c r="DG15" s="85"/>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86"/>
      <c r="EL15" s="76">
        <f t="shared" ref="EL15:EL16" si="49">SUM(DG15:EK15)</f>
        <v>0</v>
      </c>
      <c r="EN15">
        <f ca="1">SUMIF(EQ$3:FU$3,"&lt;="&amp;B5,EQ15:FU15)</f>
        <v>0</v>
      </c>
      <c r="EO15" s="98" t="str">
        <f>IF(Summary!$B$19&lt;&gt;"",IF(AND(Summary!$D$19&lt;&gt;"",DATE(YEAR(Summary!$D$19),MONTH(Summary!$D$19),1)&lt;DATE(YEAR(EQ3),MONTH(EQ3),1)),"not on board",IF(Summary!$B$19&lt;&gt;"",IF(AND(Summary!$C$19&lt;&gt;"",DATE(YEAR(Summary!$C$19),MONTH(Summary!$C$19),1)&lt;=DATE(YEAR(EQ3),MONTH(EQ3),1)),Summary!$B$19,"not on board"),"")),"")</f>
        <v/>
      </c>
      <c r="EP15" s="74" t="s">
        <v>17</v>
      </c>
      <c r="EQ15" s="85"/>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86"/>
      <c r="FV15" s="76">
        <f t="shared" ref="FV15:FV16" si="50">SUM(EQ15:FU15)</f>
        <v>0</v>
      </c>
      <c r="FX15">
        <f ca="1">SUMIF(GA$3:HD$3,"&lt;="&amp;B5,GA15:HD15)</f>
        <v>0</v>
      </c>
      <c r="FY15" s="98" t="str">
        <f>IF(Summary!$B$19&lt;&gt;"",IF(AND(Summary!$D$19&lt;&gt;"",DATE(YEAR(Summary!$D$19),MONTH(Summary!$D$19),1)&lt;DATE(YEAR(GA3),MONTH(GA3),1)),"not on board",IF(Summary!$B$19&lt;&gt;"",IF(AND(Summary!$C$19&lt;&gt;"",DATE(YEAR(Summary!$C$19),MONTH(Summary!$C$19),1)&lt;=DATE(YEAR(GA3),MONTH(GA3),1)),Summary!$B$19,"not on board"),"")),"")</f>
        <v/>
      </c>
      <c r="FZ15" s="74" t="s">
        <v>17</v>
      </c>
      <c r="GA15" s="85"/>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86"/>
      <c r="HE15" s="76">
        <f t="shared" si="25"/>
        <v>0</v>
      </c>
      <c r="HG15">
        <f ca="1">SUMIF(HJ$3:IN$3,"&lt;="&amp;B5,HJ15:IN15)</f>
        <v>0</v>
      </c>
      <c r="HH15" s="98" t="str">
        <f>IF(Summary!$B$19&lt;&gt;"",IF(AND(Summary!$D$19&lt;&gt;"",DATE(YEAR(Summary!$D$19),MONTH(Summary!$D$19),1)&lt;DATE(YEAR(HJ3),MONTH(HJ3),1)),"not on board",IF(Summary!$B$19&lt;&gt;"",IF(AND(Summary!$C$19&lt;&gt;"",DATE(YEAR(Summary!$C$19),MONTH(Summary!$C$19),1)&lt;=DATE(YEAR(HJ3),MONTH(HJ3),1)),Summary!$B$19,"not on board"),"")),"")</f>
        <v/>
      </c>
      <c r="HI15" s="74" t="s">
        <v>17</v>
      </c>
      <c r="HJ15" s="85"/>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86"/>
      <c r="IO15" s="76">
        <f t="shared" ref="IO15:IO16" si="51">SUM(HJ15:IN15)</f>
        <v>0</v>
      </c>
      <c r="IQ15">
        <f ca="1">SUMIF(IT$3:JW$3,"&lt;="&amp;B5,IT15:JW15)</f>
        <v>0</v>
      </c>
      <c r="IR15" s="98" t="str">
        <f>IF(Summary!$B$19&lt;&gt;"",IF(AND(Summary!$D$19&lt;&gt;"",DATE(YEAR(Summary!$D$19),MONTH(Summary!$D$19),1)&lt;DATE(YEAR(IT3),MONTH(IT3),1)),"not on board",IF(Summary!$B$19&lt;&gt;"",IF(AND(Summary!$C$19&lt;&gt;"",DATE(YEAR(Summary!$C$19),MONTH(Summary!$C$19),1)&lt;=DATE(YEAR(IT3),MONTH(IT3),1)),Summary!$B$19,"not on board"),"")),"")</f>
        <v/>
      </c>
      <c r="IS15" s="74" t="s">
        <v>17</v>
      </c>
      <c r="IT15" s="85"/>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86"/>
      <c r="JX15" s="76">
        <f t="shared" si="27"/>
        <v>0</v>
      </c>
      <c r="JZ15">
        <f ca="1">SUMIF(KC$3:LG$3,"&lt;="&amp;B5,KC15:LG15)</f>
        <v>0</v>
      </c>
      <c r="KA15" s="98" t="str">
        <f>IF(Summary!$B$19&lt;&gt;"",IF(AND(Summary!$D$19&lt;&gt;"",DATE(YEAR(Summary!$D$19),MONTH(Summary!$D$19),1)&lt;DATE(YEAR(KC3),MONTH(KC3),1)),"not on board",IF(Summary!$B$19&lt;&gt;"",IF(AND(Summary!$C$19&lt;&gt;"",DATE(YEAR(Summary!$C$19),MONTH(Summary!$C$19),1)&lt;=DATE(YEAR(KC3),MONTH(KC3),1)),Summary!$B$19,"not on board"),"")),"")</f>
        <v/>
      </c>
      <c r="KB15" s="74" t="s">
        <v>17</v>
      </c>
      <c r="KC15" s="85"/>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86"/>
      <c r="LH15" s="76">
        <f t="shared" ref="LH15:LH16" si="52">SUM(KC15:LG15)</f>
        <v>0</v>
      </c>
    </row>
    <row r="16" spans="2:320">
      <c r="B16">
        <f ca="1">SUM(B15,AK15,BU15,DD15,EN15,FX15,HG15,IQ15,JZ15)</f>
        <v>0</v>
      </c>
      <c r="C16" s="100"/>
      <c r="D16" s="75" t="s">
        <v>1</v>
      </c>
      <c r="E16" s="83"/>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4"/>
      <c r="AI16" s="77">
        <f t="shared" si="47"/>
        <v>0</v>
      </c>
      <c r="AL16" s="100"/>
      <c r="AM16" s="75" t="s">
        <v>1</v>
      </c>
      <c r="AN16" s="83"/>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4"/>
      <c r="BS16" s="77">
        <f t="shared" si="48"/>
        <v>0</v>
      </c>
      <c r="BV16" s="100"/>
      <c r="BW16" s="75" t="s">
        <v>1</v>
      </c>
      <c r="BX16" s="83"/>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4"/>
      <c r="DB16" s="77">
        <f t="shared" si="22"/>
        <v>0</v>
      </c>
      <c r="DE16" s="100"/>
      <c r="DF16" s="75" t="s">
        <v>1</v>
      </c>
      <c r="DG16" s="83"/>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4"/>
      <c r="EL16" s="77">
        <f t="shared" si="49"/>
        <v>0</v>
      </c>
      <c r="EO16" s="100"/>
      <c r="EP16" s="75" t="s">
        <v>1</v>
      </c>
      <c r="EQ16" s="83"/>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4"/>
      <c r="FV16" s="77">
        <f t="shared" si="50"/>
        <v>0</v>
      </c>
      <c r="FY16" s="100"/>
      <c r="FZ16" s="75" t="s">
        <v>1</v>
      </c>
      <c r="GA16" s="83"/>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4"/>
      <c r="HE16" s="77">
        <f t="shared" si="25"/>
        <v>0</v>
      </c>
      <c r="HH16" s="100"/>
      <c r="HI16" s="75" t="s">
        <v>1</v>
      </c>
      <c r="HJ16" s="83"/>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4"/>
      <c r="IO16" s="77">
        <f t="shared" si="51"/>
        <v>0</v>
      </c>
      <c r="IR16" s="100"/>
      <c r="IS16" s="75" t="s">
        <v>1</v>
      </c>
      <c r="IT16" s="83"/>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4"/>
      <c r="JX16" s="77">
        <f t="shared" si="27"/>
        <v>0</v>
      </c>
      <c r="KA16" s="100"/>
      <c r="KB16" s="75" t="s">
        <v>1</v>
      </c>
      <c r="KC16" s="83"/>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4"/>
      <c r="LH16" s="77">
        <f t="shared" si="52"/>
        <v>0</v>
      </c>
    </row>
    <row r="17" spans="2:320" ht="15" customHeight="1">
      <c r="B17">
        <f ca="1">SUMIF(E$3:AH$3,"&lt;="&amp;B5,E17:AH17)</f>
        <v>0</v>
      </c>
      <c r="C17" s="98" t="str">
        <f>IF(Summary!$B$20&lt;&gt;"",IF(AND(Summary!$D$20&lt;&gt;"",DATE(YEAR(Summary!$D$20),MONTH(Summary!$D$20),1)&lt;DATE(YEAR(E3),MONTH(E3),1)),"not on board",IF(Summary!$B$20&lt;&gt;"",IF(AND(Summary!$C$20&lt;&gt;"",DATE(YEAR(Summary!$C$20),MONTH(Summary!$C$20),1)&lt;=DATE(YEAR(E3),MONTH(E3),1)),Summary!$B$20,"not on board"),"")),"")</f>
        <v/>
      </c>
      <c r="D17" s="74" t="s">
        <v>17</v>
      </c>
      <c r="E17" s="85"/>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86"/>
      <c r="AI17" s="76">
        <f t="shared" ref="AI17:AI18" si="53">SUM(E17:AH17)</f>
        <v>0</v>
      </c>
      <c r="AK17">
        <f ca="1">SUMIF(AN$3:BR$3,"&lt;="&amp;B5,AN17:BR17)</f>
        <v>0</v>
      </c>
      <c r="AL17" s="98" t="str">
        <f>IF(Summary!$B$20&lt;&gt;"",IF(AND(Summary!$D$20&lt;&gt;"",DATE(YEAR(Summary!$D$20),MONTH(Summary!$D$20),1)&lt;DATE(YEAR(AN3),MONTH(AN3),1)),"not on board",IF(Summary!$B$20&lt;&gt;"",IF(AND(Summary!$C$20&lt;&gt;"",DATE(YEAR(Summary!$C$20),MONTH(Summary!$C$20),1)&lt;=DATE(YEAR(AN3),MONTH(AN3),1)),Summary!$B$20,"not on board"),"")),"")</f>
        <v/>
      </c>
      <c r="AM17" s="74" t="s">
        <v>17</v>
      </c>
      <c r="AN17" s="85"/>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86"/>
      <c r="BS17" s="76">
        <f t="shared" ref="BS17:BS18" si="54">SUM(AN17:BR17)</f>
        <v>0</v>
      </c>
      <c r="BU17">
        <f ca="1">SUMIF(BX$3:DA$3,"&lt;="&amp;B5,BX17:DA17)</f>
        <v>0</v>
      </c>
      <c r="BV17" s="98" t="str">
        <f>IF(Summary!$B$20&lt;&gt;"",IF(AND(Summary!$D$20&lt;&gt;"",DATE(YEAR(Summary!$D$20),MONTH(Summary!$D$20),1)&lt;DATE(YEAR(BX3),MONTH(BX3),1)),"not on board",IF(Summary!$B$20&lt;&gt;"",IF(AND(Summary!$C$20&lt;&gt;"",DATE(YEAR(Summary!$C$20),MONTH(Summary!$C$20),1)&lt;=DATE(YEAR(BX3),MONTH(BX3),1)),Summary!$B$20,"not on board"),"")),"")</f>
        <v/>
      </c>
      <c r="BW17" s="74" t="s">
        <v>17</v>
      </c>
      <c r="BX17" s="85"/>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86"/>
      <c r="DB17" s="76">
        <f t="shared" si="22"/>
        <v>0</v>
      </c>
      <c r="DD17">
        <f ca="1">SUMIF(DG$3:EK$3,"&lt;="&amp;B5,DG17:EK17)</f>
        <v>0</v>
      </c>
      <c r="DE17" s="98" t="str">
        <f>IF(Summary!$B$20&lt;&gt;"",IF(AND(Summary!$D$20&lt;&gt;"",DATE(YEAR(Summary!$D$20),MONTH(Summary!$D$20),1)&lt;DATE(YEAR(DG3),MONTH(DG3),1)),"not on board",IF(Summary!$B$20&lt;&gt;"",IF(AND(Summary!$C$20&lt;&gt;"",DATE(YEAR(Summary!$C$20),MONTH(Summary!$C$20),1)&lt;=DATE(YEAR(DG3),MONTH(DG3),1)),Summary!$B$20,"not on board"),"")),"")</f>
        <v/>
      </c>
      <c r="DF17" s="74" t="s">
        <v>17</v>
      </c>
      <c r="DG17" s="85"/>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86"/>
      <c r="EL17" s="76">
        <f t="shared" ref="EL17:EL18" si="55">SUM(DG17:EK17)</f>
        <v>0</v>
      </c>
      <c r="EN17">
        <f ca="1">SUMIF(EQ$3:FU$3,"&lt;="&amp;B5,EQ17:FU17)</f>
        <v>0</v>
      </c>
      <c r="EO17" s="98" t="str">
        <f>IF(Summary!$B$20&lt;&gt;"",IF(AND(Summary!$D$20&lt;&gt;"",DATE(YEAR(Summary!$D$20),MONTH(Summary!$D$20),1)&lt;DATE(YEAR(EQ3),MONTH(EQ3),1)),"not on board",IF(Summary!$B$20&lt;&gt;"",IF(AND(Summary!$C$20&lt;&gt;"",DATE(YEAR(Summary!$C$20),MONTH(Summary!$C$20),1)&lt;=DATE(YEAR(EQ3),MONTH(EQ3),1)),Summary!$B$20,"not on board"),"")),"")</f>
        <v/>
      </c>
      <c r="EP17" s="74" t="s">
        <v>17</v>
      </c>
      <c r="EQ17" s="85"/>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86"/>
      <c r="FV17" s="76">
        <f t="shared" ref="FV17:FV18" si="56">SUM(EQ17:FU17)</f>
        <v>0</v>
      </c>
      <c r="FX17">
        <f ca="1">SUMIF(GA$3:HD$3,"&lt;="&amp;B5,GA17:HD17)</f>
        <v>0</v>
      </c>
      <c r="FY17" s="98" t="str">
        <f>IF(Summary!$B$20&lt;&gt;"",IF(AND(Summary!$D$20&lt;&gt;"",DATE(YEAR(Summary!$D$20),MONTH(Summary!$D$20),1)&lt;DATE(YEAR(GA3),MONTH(GA3),1)),"not on board",IF(Summary!$B$20&lt;&gt;"",IF(AND(Summary!$C$20&lt;&gt;"",DATE(YEAR(Summary!$C$20),MONTH(Summary!$C$20),1)&lt;=DATE(YEAR(GA3),MONTH(GA3),1)),Summary!$B$20,"not on board"),"")),"")</f>
        <v/>
      </c>
      <c r="FZ17" s="74" t="s">
        <v>17</v>
      </c>
      <c r="GA17" s="85"/>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86"/>
      <c r="HE17" s="76">
        <f t="shared" si="25"/>
        <v>0</v>
      </c>
      <c r="HG17">
        <f ca="1">SUMIF(HJ$3:IN$3,"&lt;="&amp;B5,HJ17:IN17)</f>
        <v>0</v>
      </c>
      <c r="HH17" s="98" t="str">
        <f>IF(Summary!$B$20&lt;&gt;"",IF(AND(Summary!$D$20&lt;&gt;"",DATE(YEAR(Summary!$D$20),MONTH(Summary!$D$20),1)&lt;DATE(YEAR(HJ3),MONTH(HJ3),1)),"not on board",IF(Summary!$B$20&lt;&gt;"",IF(AND(Summary!$C$20&lt;&gt;"",DATE(YEAR(Summary!$C$20),MONTH(Summary!$C$20),1)&lt;=DATE(YEAR(HJ3),MONTH(HJ3),1)),Summary!$B$20,"not on board"),"")),"")</f>
        <v/>
      </c>
      <c r="HI17" s="74" t="s">
        <v>17</v>
      </c>
      <c r="HJ17" s="85"/>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86"/>
      <c r="IO17" s="76">
        <f t="shared" ref="IO17:IO18" si="57">SUM(HJ17:IN17)</f>
        <v>0</v>
      </c>
      <c r="IQ17">
        <f ca="1">SUMIF(IT$3:JW$3,"&lt;="&amp;B5,IT17:JW17)</f>
        <v>0</v>
      </c>
      <c r="IR17" s="98" t="str">
        <f>IF(Summary!$B$20&lt;&gt;"",IF(AND(Summary!$D$20&lt;&gt;"",DATE(YEAR(Summary!$D$20),MONTH(Summary!$D$20),1)&lt;DATE(YEAR(IT3),MONTH(IT3),1)),"not on board",IF(Summary!$B$20&lt;&gt;"",IF(AND(Summary!$C$20&lt;&gt;"",DATE(YEAR(Summary!$C$20),MONTH(Summary!$C$20),1)&lt;=DATE(YEAR(IT3),MONTH(IT3),1)),Summary!$B$20,"not on board"),"")),"")</f>
        <v/>
      </c>
      <c r="IS17" s="74" t="s">
        <v>17</v>
      </c>
      <c r="IT17" s="85"/>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86"/>
      <c r="JX17" s="76">
        <f t="shared" si="27"/>
        <v>0</v>
      </c>
      <c r="JZ17">
        <f ca="1">SUMIF(KC$3:LG$3,"&lt;="&amp;B5,KC17:LG17)</f>
        <v>0</v>
      </c>
      <c r="KA17" s="98" t="str">
        <f>IF(Summary!$B$20&lt;&gt;"",IF(AND(Summary!$D$20&lt;&gt;"",DATE(YEAR(Summary!$D$20),MONTH(Summary!$D$20),1)&lt;DATE(YEAR(KC3),MONTH(KC3),1)),"not on board",IF(Summary!$B$20&lt;&gt;"",IF(AND(Summary!$C$20&lt;&gt;"",DATE(YEAR(Summary!$C$20),MONTH(Summary!$C$20),1)&lt;=DATE(YEAR(KC3),MONTH(KC3),1)),Summary!$B$20,"not on board"),"")),"")</f>
        <v/>
      </c>
      <c r="KB17" s="74" t="s">
        <v>17</v>
      </c>
      <c r="KC17" s="85"/>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86"/>
      <c r="LH17" s="76">
        <f t="shared" ref="LH17:LH18" si="58">SUM(KC17:LG17)</f>
        <v>0</v>
      </c>
    </row>
    <row r="18" spans="2:320">
      <c r="B18">
        <f ca="1">SUM(B17,AK17,BU17,DD17,EN17,FX17,HG17,IQ17,JZ17)</f>
        <v>0</v>
      </c>
      <c r="C18" s="100"/>
      <c r="D18" s="75" t="s">
        <v>1</v>
      </c>
      <c r="E18" s="83"/>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4"/>
      <c r="AI18" s="77">
        <f t="shared" si="53"/>
        <v>0</v>
      </c>
      <c r="AL18" s="100"/>
      <c r="AM18" s="75" t="s">
        <v>1</v>
      </c>
      <c r="AN18" s="83"/>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4"/>
      <c r="BS18" s="77">
        <f t="shared" si="54"/>
        <v>0</v>
      </c>
      <c r="BV18" s="100"/>
      <c r="BW18" s="75" t="s">
        <v>1</v>
      </c>
      <c r="BX18" s="83"/>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4"/>
      <c r="DB18" s="77">
        <f t="shared" si="22"/>
        <v>0</v>
      </c>
      <c r="DE18" s="100"/>
      <c r="DF18" s="75" t="s">
        <v>1</v>
      </c>
      <c r="DG18" s="83"/>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4"/>
      <c r="EL18" s="77">
        <f t="shared" si="55"/>
        <v>0</v>
      </c>
      <c r="EO18" s="100"/>
      <c r="EP18" s="75" t="s">
        <v>1</v>
      </c>
      <c r="EQ18" s="83"/>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4"/>
      <c r="FV18" s="77">
        <f t="shared" si="56"/>
        <v>0</v>
      </c>
      <c r="FY18" s="100"/>
      <c r="FZ18" s="75" t="s">
        <v>1</v>
      </c>
      <c r="GA18" s="83"/>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4"/>
      <c r="HE18" s="77">
        <f t="shared" si="25"/>
        <v>0</v>
      </c>
      <c r="HH18" s="100"/>
      <c r="HI18" s="75" t="s">
        <v>1</v>
      </c>
      <c r="HJ18" s="83"/>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4"/>
      <c r="IO18" s="77">
        <f t="shared" si="57"/>
        <v>0</v>
      </c>
      <c r="IR18" s="100"/>
      <c r="IS18" s="75" t="s">
        <v>1</v>
      </c>
      <c r="IT18" s="83"/>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4"/>
      <c r="JX18" s="77">
        <f t="shared" si="27"/>
        <v>0</v>
      </c>
      <c r="KA18" s="100"/>
      <c r="KB18" s="75" t="s">
        <v>1</v>
      </c>
      <c r="KC18" s="83"/>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4"/>
      <c r="LH18" s="77">
        <f t="shared" si="58"/>
        <v>0</v>
      </c>
    </row>
    <row r="19" spans="2:320" ht="15" customHeight="1">
      <c r="B19">
        <f ca="1">SUMIF(E$3:AH$3,"&lt;="&amp;B5,E19:AH19)</f>
        <v>0</v>
      </c>
      <c r="C19" s="98" t="str">
        <f>IF(Summary!$B$21&lt;&gt;"",IF(AND(Summary!$D$21&lt;&gt;"",DATE(YEAR(Summary!$D$21),MONTH(Summary!$D$21),1)&lt;DATE(YEAR(E3),MONTH(E3),1)),"not on board",IF(Summary!$B$21&lt;&gt;"",IF(AND(Summary!$C$21&lt;&gt;"",DATE(YEAR(Summary!$C$21),MONTH(Summary!$C$21),1)&lt;=DATE(YEAR(E3),MONTH(E3),1)),Summary!$B$21,"not on board"),"")),"")</f>
        <v/>
      </c>
      <c r="D19" s="74" t="s">
        <v>17</v>
      </c>
      <c r="E19" s="85"/>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86"/>
      <c r="AI19" s="76">
        <f t="shared" ref="AI19:AI20" si="59">SUM(E19:AH19)</f>
        <v>0</v>
      </c>
      <c r="AK19">
        <f ca="1">SUMIF(AN$3:BR$3,"&lt;="&amp;B5,AN19:BR19)</f>
        <v>0</v>
      </c>
      <c r="AL19" s="98" t="str">
        <f>IF(Summary!$B$21&lt;&gt;"",IF(AND(Summary!$D$21&lt;&gt;"",DATE(YEAR(Summary!$D$21),MONTH(Summary!$D$21),1)&lt;DATE(YEAR(AN3),MONTH(AN3),1)),"not on board",IF(Summary!$B$21&lt;&gt;"",IF(AND(Summary!$C$21&lt;&gt;"",DATE(YEAR(Summary!$C$21),MONTH(Summary!$C$21),1)&lt;=DATE(YEAR(AN3),MONTH(AN3),1)),Summary!$B$21,"not on board"),"")),"")</f>
        <v/>
      </c>
      <c r="AM19" s="74" t="s">
        <v>17</v>
      </c>
      <c r="AN19" s="85"/>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86"/>
      <c r="BS19" s="76">
        <f t="shared" ref="BS19:BS20" si="60">SUM(AN19:BR19)</f>
        <v>0</v>
      </c>
      <c r="BU19">
        <f ca="1">SUMIF(BX$3:DA$3,"&lt;="&amp;B5,BX19:DA19)</f>
        <v>0</v>
      </c>
      <c r="BV19" s="98" t="str">
        <f>IF(Summary!$B$21&lt;&gt;"",IF(AND(Summary!$D$21&lt;&gt;"",DATE(YEAR(Summary!$D$21),MONTH(Summary!$D$21),1)&lt;DATE(YEAR(BX3),MONTH(BX3),1)),"not on board",IF(Summary!$B$21&lt;&gt;"",IF(AND(Summary!$C$21&lt;&gt;"",DATE(YEAR(Summary!$C$21),MONTH(Summary!$C$21),1)&lt;=DATE(YEAR(BX3),MONTH(BX3),1)),Summary!$B$21,"not on board"),"")),"")</f>
        <v/>
      </c>
      <c r="BW19" s="74" t="s">
        <v>17</v>
      </c>
      <c r="BX19" s="85"/>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86"/>
      <c r="DB19" s="76">
        <f t="shared" si="22"/>
        <v>0</v>
      </c>
      <c r="DD19">
        <f ca="1">SUMIF(DG$3:EK$3,"&lt;="&amp;B5,DG19:EK19)</f>
        <v>0</v>
      </c>
      <c r="DE19" s="98" t="str">
        <f>IF(Summary!$B$21&lt;&gt;"",IF(AND(Summary!$D$21&lt;&gt;"",DATE(YEAR(Summary!$D$21),MONTH(Summary!$D$21),1)&lt;DATE(YEAR(DG3),MONTH(DG3),1)),"not on board",IF(Summary!$B$21&lt;&gt;"",IF(AND(Summary!$C$21&lt;&gt;"",DATE(YEAR(Summary!$C$21),MONTH(Summary!$C$21),1)&lt;=DATE(YEAR(DG3),MONTH(DG3),1)),Summary!$B$21,"not on board"),"")),"")</f>
        <v/>
      </c>
      <c r="DF19" s="74" t="s">
        <v>17</v>
      </c>
      <c r="DG19" s="85"/>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86"/>
      <c r="EL19" s="76">
        <f t="shared" ref="EL19:EL20" si="61">SUM(DG19:EK19)</f>
        <v>0</v>
      </c>
      <c r="EN19">
        <f ca="1">SUMIF(EQ$3:FU$3,"&lt;="&amp;B5,EQ19:FU19)</f>
        <v>0</v>
      </c>
      <c r="EO19" s="98" t="str">
        <f>IF(Summary!$B$21&lt;&gt;"",IF(AND(Summary!$D$21&lt;&gt;"",DATE(YEAR(Summary!$D$21),MONTH(Summary!$D$21),1)&lt;DATE(YEAR(EQ3),MONTH(EQ3),1)),"not on board",IF(Summary!$B$21&lt;&gt;"",IF(AND(Summary!$C$21&lt;&gt;"",DATE(YEAR(Summary!$C$21),MONTH(Summary!$C$21),1)&lt;=DATE(YEAR(EQ3),MONTH(EQ3),1)),Summary!$B$21,"not on board"),"")),"")</f>
        <v/>
      </c>
      <c r="EP19" s="74" t="s">
        <v>17</v>
      </c>
      <c r="EQ19" s="85"/>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86"/>
      <c r="FV19" s="76">
        <f t="shared" ref="FV19:FV20" si="62">SUM(EQ19:FU19)</f>
        <v>0</v>
      </c>
      <c r="FX19">
        <f ca="1">SUMIF(GA$3:HD$3,"&lt;="&amp;B5,GA19:HD19)</f>
        <v>0</v>
      </c>
      <c r="FY19" s="98" t="str">
        <f>IF(Summary!$B$21&lt;&gt;"",IF(AND(Summary!$D$21&lt;&gt;"",DATE(YEAR(Summary!$D$21),MONTH(Summary!$D$21),1)&lt;DATE(YEAR(GA3),MONTH(GA3),1)),"not on board",IF(Summary!$B$21&lt;&gt;"",IF(AND(Summary!$C$21&lt;&gt;"",DATE(YEAR(Summary!$C$21),MONTH(Summary!$C$21),1)&lt;=DATE(YEAR(GA3),MONTH(GA3),1)),Summary!$B$21,"not on board"),"")),"")</f>
        <v/>
      </c>
      <c r="FZ19" s="74" t="s">
        <v>17</v>
      </c>
      <c r="GA19" s="85"/>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86"/>
      <c r="HE19" s="76">
        <f t="shared" si="25"/>
        <v>0</v>
      </c>
      <c r="HG19">
        <f ca="1">SUMIF(HJ$3:IN$3,"&lt;="&amp;B5,HJ19:IN19)</f>
        <v>0</v>
      </c>
      <c r="HH19" s="98" t="str">
        <f>IF(Summary!$B$21&lt;&gt;"",IF(AND(Summary!$D$21&lt;&gt;"",DATE(YEAR(Summary!$D$21),MONTH(Summary!$D$21),1)&lt;DATE(YEAR(HJ3),MONTH(HJ3),1)),"not on board",IF(Summary!$B$21&lt;&gt;"",IF(AND(Summary!$C$21&lt;&gt;"",DATE(YEAR(Summary!$C$21),MONTH(Summary!$C$21),1)&lt;=DATE(YEAR(HJ3),MONTH(HJ3),1)),Summary!$B$21,"not on board"),"")),"")</f>
        <v/>
      </c>
      <c r="HI19" s="74" t="s">
        <v>17</v>
      </c>
      <c r="HJ19" s="85"/>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86"/>
      <c r="IO19" s="76">
        <f t="shared" ref="IO19:IO20" si="63">SUM(HJ19:IN19)</f>
        <v>0</v>
      </c>
      <c r="IQ19">
        <f ca="1">SUMIF(IT$3:JW$3,"&lt;="&amp;B5,IT19:JW19)</f>
        <v>0</v>
      </c>
      <c r="IR19" s="98" t="str">
        <f>IF(Summary!$B$21&lt;&gt;"",IF(AND(Summary!$D$21&lt;&gt;"",DATE(YEAR(Summary!$D$21),MONTH(Summary!$D$21),1)&lt;DATE(YEAR(IT3),MONTH(IT3),1)),"not on board",IF(Summary!$B$21&lt;&gt;"",IF(AND(Summary!$C$21&lt;&gt;"",DATE(YEAR(Summary!$C$21),MONTH(Summary!$C$21),1)&lt;=DATE(YEAR(IT3),MONTH(IT3),1)),Summary!$B$21,"not on board"),"")),"")</f>
        <v/>
      </c>
      <c r="IS19" s="74" t="s">
        <v>17</v>
      </c>
      <c r="IT19" s="85"/>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86"/>
      <c r="JX19" s="76">
        <f t="shared" si="27"/>
        <v>0</v>
      </c>
      <c r="JZ19">
        <f ca="1">SUMIF(KC$3:LG$3,"&lt;="&amp;B5,KC19:LG19)</f>
        <v>0</v>
      </c>
      <c r="KA19" s="98" t="str">
        <f>IF(Summary!$B$21&lt;&gt;"",IF(AND(Summary!$D$21&lt;&gt;"",DATE(YEAR(Summary!$D$21),MONTH(Summary!$D$21),1)&lt;DATE(YEAR(KC3),MONTH(KC3),1)),"not on board",IF(Summary!$B$21&lt;&gt;"",IF(AND(Summary!$C$21&lt;&gt;"",DATE(YEAR(Summary!$C$21),MONTH(Summary!$C$21),1)&lt;=DATE(YEAR(KC3),MONTH(KC3),1)),Summary!$B$21,"not on board"),"")),"")</f>
        <v/>
      </c>
      <c r="KB19" s="74" t="s">
        <v>17</v>
      </c>
      <c r="KC19" s="85"/>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86"/>
      <c r="LH19" s="76">
        <f t="shared" ref="LH19:LH20" si="64">SUM(KC19:LG19)</f>
        <v>0</v>
      </c>
    </row>
    <row r="20" spans="2:320">
      <c r="B20">
        <f ca="1">SUM(B19,AK19,BU19,DD19,EN19,FX19,HG19,IQ19,JZ19)</f>
        <v>0</v>
      </c>
      <c r="C20" s="100"/>
      <c r="D20" s="75" t="s">
        <v>1</v>
      </c>
      <c r="E20" s="83"/>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4"/>
      <c r="AI20" s="77">
        <f t="shared" si="59"/>
        <v>0</v>
      </c>
      <c r="AL20" s="100"/>
      <c r="AM20" s="75" t="s">
        <v>1</v>
      </c>
      <c r="AN20" s="83"/>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4"/>
      <c r="BS20" s="77">
        <f t="shared" si="60"/>
        <v>0</v>
      </c>
      <c r="BV20" s="100"/>
      <c r="BW20" s="75" t="s">
        <v>1</v>
      </c>
      <c r="BX20" s="83"/>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4"/>
      <c r="DB20" s="77">
        <f t="shared" si="22"/>
        <v>0</v>
      </c>
      <c r="DE20" s="100"/>
      <c r="DF20" s="75" t="s">
        <v>1</v>
      </c>
      <c r="DG20" s="83"/>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4"/>
      <c r="EL20" s="77">
        <f t="shared" si="61"/>
        <v>0</v>
      </c>
      <c r="EO20" s="100"/>
      <c r="EP20" s="75" t="s">
        <v>1</v>
      </c>
      <c r="EQ20" s="83"/>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4"/>
      <c r="FV20" s="77">
        <f t="shared" si="62"/>
        <v>0</v>
      </c>
      <c r="FY20" s="100"/>
      <c r="FZ20" s="75" t="s">
        <v>1</v>
      </c>
      <c r="GA20" s="83"/>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4"/>
      <c r="HE20" s="77">
        <f t="shared" si="25"/>
        <v>0</v>
      </c>
      <c r="HH20" s="100"/>
      <c r="HI20" s="75" t="s">
        <v>1</v>
      </c>
      <c r="HJ20" s="83"/>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4"/>
      <c r="IO20" s="77">
        <f t="shared" si="63"/>
        <v>0</v>
      </c>
      <c r="IR20" s="100"/>
      <c r="IS20" s="75" t="s">
        <v>1</v>
      </c>
      <c r="IT20" s="83"/>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4"/>
      <c r="JX20" s="77">
        <f t="shared" si="27"/>
        <v>0</v>
      </c>
      <c r="KA20" s="100"/>
      <c r="KB20" s="75" t="s">
        <v>1</v>
      </c>
      <c r="KC20" s="83"/>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4"/>
      <c r="LH20" s="77">
        <f t="shared" si="64"/>
        <v>0</v>
      </c>
    </row>
    <row r="21" spans="2:320" ht="15" customHeight="1">
      <c r="B21">
        <f ca="1">SUMIF(E$3:AH$3,"&lt;="&amp;B5,E21:AH21)</f>
        <v>0</v>
      </c>
      <c r="C21" s="98" t="str">
        <f>IF(Summary!$B$22&lt;&gt;"",IF(AND(Summary!$D$22&lt;&gt;"",DATE(YEAR(Summary!$D$22),MONTH(Summary!$D$22),1)&lt;DATE(YEAR(E3),MONTH(E3),1)),"not on board",IF(Summary!$B$22&lt;&gt;"",IF(AND(Summary!$C$22&lt;&gt;"",DATE(YEAR(Summary!$C$22),MONTH(Summary!$C$22),1)&lt;=DATE(YEAR(E3),MONTH(E3),1)),Summary!$B$22,"not on board"),"")),"")</f>
        <v/>
      </c>
      <c r="D21" s="74" t="s">
        <v>17</v>
      </c>
      <c r="E21" s="85"/>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86"/>
      <c r="AI21" s="76">
        <f t="shared" ref="AI21:AI22" si="65">SUM(E21:AH21)</f>
        <v>0</v>
      </c>
      <c r="AK21">
        <f ca="1">SUMIF(AN$3:BR$3,"&lt;="&amp;B5,AN21:BR21)</f>
        <v>0</v>
      </c>
      <c r="AL21" s="98" t="str">
        <f>IF(Summary!$B$22&lt;&gt;"",IF(AND(Summary!$D$22&lt;&gt;"",DATE(YEAR(Summary!$D$22),MONTH(Summary!$D$22),1)&lt;DATE(YEAR(AN3),MONTH(AN3),1)),"not on board",IF(Summary!$B$22&lt;&gt;"",IF(AND(Summary!$C$22&lt;&gt;"",DATE(YEAR(Summary!$C$22),MONTH(Summary!$C$22),1)&lt;=DATE(YEAR(AN3),MONTH(AN3),1)),Summary!$B$22,"not on board"),"")),"")</f>
        <v/>
      </c>
      <c r="AM21" s="74" t="s">
        <v>17</v>
      </c>
      <c r="AN21" s="85"/>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86"/>
      <c r="BS21" s="76">
        <f t="shared" ref="BS21:BS22" si="66">SUM(AN21:BR21)</f>
        <v>0</v>
      </c>
      <c r="BU21">
        <f ca="1">SUMIF(BX$3:DA$3,"&lt;="&amp;B5,BX21:DA21)</f>
        <v>0</v>
      </c>
      <c r="BV21" s="98" t="str">
        <f>IF(Summary!$B$22&lt;&gt;"",IF(AND(Summary!$D$22&lt;&gt;"",DATE(YEAR(Summary!$D$22),MONTH(Summary!$D$22),1)&lt;DATE(YEAR(BX3),MONTH(BX3),1)),"not on board",IF(Summary!$B$22&lt;&gt;"",IF(AND(Summary!$C$22&lt;&gt;"",DATE(YEAR(Summary!$C$22),MONTH(Summary!$C$22),1)&lt;=DATE(YEAR(BX3),MONTH(BX3),1)),Summary!$B$22,"not on board"),"")),"")</f>
        <v/>
      </c>
      <c r="BW21" s="74" t="s">
        <v>17</v>
      </c>
      <c r="BX21" s="85"/>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86"/>
      <c r="DB21" s="76">
        <f t="shared" si="22"/>
        <v>0</v>
      </c>
      <c r="DD21">
        <f ca="1">SUMIF(DG$3:EK$3,"&lt;="&amp;B5,DG21:EK21)</f>
        <v>0</v>
      </c>
      <c r="DE21" s="98" t="str">
        <f>IF(Summary!$B$22&lt;&gt;"",IF(AND(Summary!$D$22&lt;&gt;"",DATE(YEAR(Summary!$D$22),MONTH(Summary!$D$22),1)&lt;DATE(YEAR(DG3),MONTH(DG3),1)),"not on board",IF(Summary!$B$22&lt;&gt;"",IF(AND(Summary!$C$22&lt;&gt;"",DATE(YEAR(Summary!$C$22),MONTH(Summary!$C$22),1)&lt;=DATE(YEAR(DG3),MONTH(DG3),1)),Summary!$B$22,"not on board"),"")),"")</f>
        <v/>
      </c>
      <c r="DF21" s="74" t="s">
        <v>17</v>
      </c>
      <c r="DG21" s="85"/>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86"/>
      <c r="EL21" s="76">
        <f t="shared" ref="EL21:EL22" si="67">SUM(DG21:EK21)</f>
        <v>0</v>
      </c>
      <c r="EN21">
        <f ca="1">SUMIF(EQ$3:FU$3,"&lt;="&amp;B5,EQ21:FU21)</f>
        <v>0</v>
      </c>
      <c r="EO21" s="98" t="str">
        <f>IF(Summary!$B$22&lt;&gt;"",IF(AND(Summary!$D$22&lt;&gt;"",DATE(YEAR(Summary!$D$22),MONTH(Summary!$D$22),1)&lt;DATE(YEAR(EQ3),MONTH(EQ3),1)),"not on board",IF(Summary!$B$22&lt;&gt;"",IF(AND(Summary!$C$22&lt;&gt;"",DATE(YEAR(Summary!$C$22),MONTH(Summary!$C$22),1)&lt;=DATE(YEAR(EQ3),MONTH(EQ3),1)),Summary!$B$22,"not on board"),"")),"")</f>
        <v/>
      </c>
      <c r="EP21" s="74" t="s">
        <v>17</v>
      </c>
      <c r="EQ21" s="85"/>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86"/>
      <c r="FV21" s="76">
        <f t="shared" ref="FV21:FV22" si="68">SUM(EQ21:FU21)</f>
        <v>0</v>
      </c>
      <c r="FX21">
        <f ca="1">SUMIF(GA$3:HD$3,"&lt;="&amp;B5,GA21:HD21)</f>
        <v>0</v>
      </c>
      <c r="FY21" s="98" t="str">
        <f>IF(Summary!$B$22&lt;&gt;"",IF(AND(Summary!$D$22&lt;&gt;"",DATE(YEAR(Summary!$D$22),MONTH(Summary!$D$22),1)&lt;DATE(YEAR(GA3),MONTH(GA3),1)),"not on board",IF(Summary!$B$22&lt;&gt;"",IF(AND(Summary!$C$22&lt;&gt;"",DATE(YEAR(Summary!$C$22),MONTH(Summary!$C$22),1)&lt;=DATE(YEAR(GA3),MONTH(GA3),1)),Summary!$B$22,"not on board"),"")),"")</f>
        <v/>
      </c>
      <c r="FZ21" s="74" t="s">
        <v>17</v>
      </c>
      <c r="GA21" s="85"/>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86"/>
      <c r="HE21" s="76">
        <f t="shared" si="25"/>
        <v>0</v>
      </c>
      <c r="HG21">
        <f ca="1">SUMIF(HJ$3:IN$3,"&lt;="&amp;B5,HJ21:IN21)</f>
        <v>0</v>
      </c>
      <c r="HH21" s="98" t="str">
        <f>IF(Summary!$B$22&lt;&gt;"",IF(AND(Summary!$D$22&lt;&gt;"",DATE(YEAR(Summary!$D$22),MONTH(Summary!$D$22),1)&lt;DATE(YEAR(HJ3),MONTH(HJ3),1)),"not on board",IF(Summary!$B$22&lt;&gt;"",IF(AND(Summary!$C$22&lt;&gt;"",DATE(YEAR(Summary!$C$22),MONTH(Summary!$C$22),1)&lt;=DATE(YEAR(HJ3),MONTH(HJ3),1)),Summary!$B$22,"not on board"),"")),"")</f>
        <v/>
      </c>
      <c r="HI21" s="74" t="s">
        <v>17</v>
      </c>
      <c r="HJ21" s="85"/>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86"/>
      <c r="IO21" s="76">
        <f t="shared" ref="IO21:IO22" si="69">SUM(HJ21:IN21)</f>
        <v>0</v>
      </c>
      <c r="IQ21">
        <f ca="1">SUMIF(IT$3:JW$3,"&lt;="&amp;B5,IT21:JW21)</f>
        <v>0</v>
      </c>
      <c r="IR21" s="98" t="str">
        <f>IF(Summary!$B$22&lt;&gt;"",IF(AND(Summary!$D$22&lt;&gt;"",DATE(YEAR(Summary!$D$22),MONTH(Summary!$D$22),1)&lt;DATE(YEAR(IT3),MONTH(IT3),1)),"not on board",IF(Summary!$B$22&lt;&gt;"",IF(AND(Summary!$C$22&lt;&gt;"",DATE(YEAR(Summary!$C$22),MONTH(Summary!$C$22),1)&lt;=DATE(YEAR(IT3),MONTH(IT3),1)),Summary!$B$22,"not on board"),"")),"")</f>
        <v/>
      </c>
      <c r="IS21" s="74" t="s">
        <v>17</v>
      </c>
      <c r="IT21" s="85"/>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86"/>
      <c r="JX21" s="76">
        <f t="shared" si="27"/>
        <v>0</v>
      </c>
      <c r="JZ21">
        <f ca="1">SUMIF(KC$3:LG$3,"&lt;="&amp;B5,KC21:LG21)</f>
        <v>0</v>
      </c>
      <c r="KA21" s="98" t="str">
        <f>IF(Summary!$B$22&lt;&gt;"",IF(AND(Summary!$D$22&lt;&gt;"",DATE(YEAR(Summary!$D$22),MONTH(Summary!$D$22),1)&lt;DATE(YEAR(KC3),MONTH(KC3),1)),"not on board",IF(Summary!$B$22&lt;&gt;"",IF(AND(Summary!$C$22&lt;&gt;"",DATE(YEAR(Summary!$C$22),MONTH(Summary!$C$22),1)&lt;=DATE(YEAR(KC3),MONTH(KC3),1)),Summary!$B$22,"not on board"),"")),"")</f>
        <v/>
      </c>
      <c r="KB21" s="74" t="s">
        <v>17</v>
      </c>
      <c r="KC21" s="85"/>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86"/>
      <c r="LH21" s="76">
        <f t="shared" ref="LH21:LH22" si="70">SUM(KC21:LG21)</f>
        <v>0</v>
      </c>
    </row>
    <row r="22" spans="2:320">
      <c r="B22">
        <f ca="1">SUM(B21,AK21,BU21,DD21,EN21,FX21,HG21,IQ21,JZ21)</f>
        <v>0</v>
      </c>
      <c r="C22" s="100"/>
      <c r="D22" s="75" t="s">
        <v>1</v>
      </c>
      <c r="E22" s="83"/>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4"/>
      <c r="AI22" s="77">
        <f t="shared" si="65"/>
        <v>0</v>
      </c>
      <c r="AL22" s="100"/>
      <c r="AM22" s="75" t="s">
        <v>1</v>
      </c>
      <c r="AN22" s="83"/>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4"/>
      <c r="BS22" s="77">
        <f t="shared" si="66"/>
        <v>0</v>
      </c>
      <c r="BV22" s="100"/>
      <c r="BW22" s="75" t="s">
        <v>1</v>
      </c>
      <c r="BX22" s="83"/>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4"/>
      <c r="DB22" s="77">
        <f t="shared" si="22"/>
        <v>0</v>
      </c>
      <c r="DE22" s="100"/>
      <c r="DF22" s="75" t="s">
        <v>1</v>
      </c>
      <c r="DG22" s="83"/>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4"/>
      <c r="EL22" s="77">
        <f t="shared" si="67"/>
        <v>0</v>
      </c>
      <c r="EO22" s="100"/>
      <c r="EP22" s="75" t="s">
        <v>1</v>
      </c>
      <c r="EQ22" s="83"/>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4"/>
      <c r="FV22" s="77">
        <f t="shared" si="68"/>
        <v>0</v>
      </c>
      <c r="FY22" s="100"/>
      <c r="FZ22" s="75" t="s">
        <v>1</v>
      </c>
      <c r="GA22" s="83"/>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4"/>
      <c r="HE22" s="77">
        <f t="shared" si="25"/>
        <v>0</v>
      </c>
      <c r="HH22" s="100"/>
      <c r="HI22" s="75" t="s">
        <v>1</v>
      </c>
      <c r="HJ22" s="83"/>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4"/>
      <c r="IO22" s="77">
        <f t="shared" si="69"/>
        <v>0</v>
      </c>
      <c r="IR22" s="100"/>
      <c r="IS22" s="75" t="s">
        <v>1</v>
      </c>
      <c r="IT22" s="83"/>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4"/>
      <c r="JX22" s="77">
        <f t="shared" si="27"/>
        <v>0</v>
      </c>
      <c r="KA22" s="100"/>
      <c r="KB22" s="75" t="s">
        <v>1</v>
      </c>
      <c r="KC22" s="83"/>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4"/>
      <c r="LH22" s="77">
        <f t="shared" si="70"/>
        <v>0</v>
      </c>
    </row>
    <row r="23" spans="2:320" ht="15" customHeight="1">
      <c r="B23">
        <f ca="1">SUMIF(E$3:AH$3,"&lt;="&amp;B5,E23:AH23)</f>
        <v>0</v>
      </c>
      <c r="C23" s="98" t="str">
        <f>IF(Summary!$B$23&lt;&gt;"",IF(AND(Summary!$D$23&lt;&gt;"",DATE(YEAR(Summary!$D$23),MONTH(Summary!$D$23),1)&lt;DATE(YEAR(E3),MONTH(E3),1)),"not on board",IF(Summary!$B$23&lt;&gt;"",IF(AND(Summary!$C$23&lt;&gt;"",DATE(YEAR(Summary!$C$23),MONTH(Summary!$C$23),1)&lt;=DATE(YEAR(E3),MONTH(E3),1)),Summary!$B$23,"not on board"),"")),"")</f>
        <v/>
      </c>
      <c r="D23" s="74" t="s">
        <v>17</v>
      </c>
      <c r="E23" s="85"/>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86"/>
      <c r="AI23" s="76">
        <f t="shared" ref="AI23:AI24" si="71">SUM(E23:AH23)</f>
        <v>0</v>
      </c>
      <c r="AK23">
        <f ca="1">SUMIF(AN$3:BR$3,"&lt;="&amp;B5,AN23:BR23)</f>
        <v>0</v>
      </c>
      <c r="AL23" s="98" t="str">
        <f>IF(Summary!$B$23&lt;&gt;"",IF(AND(Summary!$D$23&lt;&gt;"",DATE(YEAR(Summary!$D$23),MONTH(Summary!$D$23),1)&lt;DATE(YEAR(AN3),MONTH(AN3),1)),"not on board",IF(Summary!$B$23&lt;&gt;"",IF(AND(Summary!$C$23&lt;&gt;"",DATE(YEAR(Summary!$C$23),MONTH(Summary!$C$23),1)&lt;=DATE(YEAR(AN3),MONTH(AN3),1)),Summary!$B$23,"not on board"),"")),"")</f>
        <v/>
      </c>
      <c r="AM23" s="74" t="s">
        <v>17</v>
      </c>
      <c r="AN23" s="85"/>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86"/>
      <c r="BS23" s="76">
        <f t="shared" ref="BS23:BS24" si="72">SUM(AN23:BR23)</f>
        <v>0</v>
      </c>
      <c r="BU23">
        <f ca="1">SUMIF(BX$3:DA$3,"&lt;="&amp;B5,BX23:DA23)</f>
        <v>0</v>
      </c>
      <c r="BV23" s="98" t="str">
        <f>IF(Summary!$B$23&lt;&gt;"",IF(AND(Summary!$D$23&lt;&gt;"",DATE(YEAR(Summary!$D$23),MONTH(Summary!$D$23),1)&lt;DATE(YEAR(BX3),MONTH(BX3),1)),"not on board",IF(Summary!$B$23&lt;&gt;"",IF(AND(Summary!$C$23&lt;&gt;"",DATE(YEAR(Summary!$C$23),MONTH(Summary!$C$23),1)&lt;=DATE(YEAR(BX3),MONTH(BX3),1)),Summary!$B$23,"not on board"),"")),"")</f>
        <v/>
      </c>
      <c r="BW23" s="74" t="s">
        <v>17</v>
      </c>
      <c r="BX23" s="85"/>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86"/>
      <c r="DB23" s="76">
        <f t="shared" si="22"/>
        <v>0</v>
      </c>
      <c r="DD23">
        <f ca="1">SUMIF(DG$3:EK$3,"&lt;="&amp;B5,DG23:EK23)</f>
        <v>0</v>
      </c>
      <c r="DE23" s="98" t="str">
        <f>IF(Summary!$B$23&lt;&gt;"",IF(AND(Summary!$D$23&lt;&gt;"",DATE(YEAR(Summary!$D$23),MONTH(Summary!$D$23),1)&lt;DATE(YEAR(DG3),MONTH(DG3),1)),"not on board",IF(Summary!$B$23&lt;&gt;"",IF(AND(Summary!$C$23&lt;&gt;"",DATE(YEAR(Summary!$C$23),MONTH(Summary!$C$23),1)&lt;=DATE(YEAR(DG3),MONTH(DG3),1)),Summary!$B$23,"not on board"),"")),"")</f>
        <v/>
      </c>
      <c r="DF23" s="74" t="s">
        <v>17</v>
      </c>
      <c r="DG23" s="85"/>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86"/>
      <c r="EL23" s="76">
        <f t="shared" ref="EL23:EL24" si="73">SUM(DG23:EK23)</f>
        <v>0</v>
      </c>
      <c r="EN23">
        <f ca="1">SUMIF(EQ$3:FU$3,"&lt;="&amp;B5,EQ23:FU23)</f>
        <v>0</v>
      </c>
      <c r="EO23" s="98" t="str">
        <f>IF(Summary!$B$23&lt;&gt;"",IF(AND(Summary!$D$23&lt;&gt;"",DATE(YEAR(Summary!$D$23),MONTH(Summary!$D$23),1)&lt;DATE(YEAR(EQ3),MONTH(EQ3),1)),"not on board",IF(Summary!$B$23&lt;&gt;"",IF(AND(Summary!$C$23&lt;&gt;"",DATE(YEAR(Summary!$C$23),MONTH(Summary!$C$23),1)&lt;=DATE(YEAR(EQ3),MONTH(EQ3),1)),Summary!$B$23,"not on board"),"")),"")</f>
        <v/>
      </c>
      <c r="EP23" s="74" t="s">
        <v>17</v>
      </c>
      <c r="EQ23" s="85"/>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86"/>
      <c r="FV23" s="76">
        <f t="shared" ref="FV23:FV24" si="74">SUM(EQ23:FU23)</f>
        <v>0</v>
      </c>
      <c r="FX23">
        <f ca="1">SUMIF(GA$3:HD$3,"&lt;="&amp;B5,GA23:HD23)</f>
        <v>0</v>
      </c>
      <c r="FY23" s="98" t="str">
        <f>IF(Summary!$B$23&lt;&gt;"",IF(AND(Summary!$D$23&lt;&gt;"",DATE(YEAR(Summary!$D$23),MONTH(Summary!$D$23),1)&lt;DATE(YEAR(GA3),MONTH(GA3),1)),"not on board",IF(Summary!$B$23&lt;&gt;"",IF(AND(Summary!$C$23&lt;&gt;"",DATE(YEAR(Summary!$C$23),MONTH(Summary!$C$23),1)&lt;=DATE(YEAR(GA3),MONTH(GA3),1)),Summary!$B$23,"not on board"),"")),"")</f>
        <v/>
      </c>
      <c r="FZ23" s="74" t="s">
        <v>17</v>
      </c>
      <c r="GA23" s="85"/>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86"/>
      <c r="HE23" s="76">
        <f t="shared" si="25"/>
        <v>0</v>
      </c>
      <c r="HG23">
        <f ca="1">SUMIF(HJ$3:IN$3,"&lt;="&amp;B5,HJ23:IN23)</f>
        <v>0</v>
      </c>
      <c r="HH23" s="98" t="str">
        <f>IF(Summary!$B$23&lt;&gt;"",IF(AND(Summary!$D$23&lt;&gt;"",DATE(YEAR(Summary!$D$23),MONTH(Summary!$D$23),1)&lt;DATE(YEAR(HJ3),MONTH(HJ3),1)),"not on board",IF(Summary!$B$23&lt;&gt;"",IF(AND(Summary!$C$23&lt;&gt;"",DATE(YEAR(Summary!$C$23),MONTH(Summary!$C$23),1)&lt;=DATE(YEAR(HJ3),MONTH(HJ3),1)),Summary!$B$23,"not on board"),"")),"")</f>
        <v/>
      </c>
      <c r="HI23" s="74" t="s">
        <v>17</v>
      </c>
      <c r="HJ23" s="85"/>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86"/>
      <c r="IO23" s="76">
        <f t="shared" ref="IO23:IO24" si="75">SUM(HJ23:IN23)</f>
        <v>0</v>
      </c>
      <c r="IQ23">
        <f ca="1">SUMIF(IT$3:JW$3,"&lt;="&amp;B5,IT23:JW23)</f>
        <v>0</v>
      </c>
      <c r="IR23" s="98" t="str">
        <f>IF(Summary!$B$23&lt;&gt;"",IF(AND(Summary!$D$23&lt;&gt;"",DATE(YEAR(Summary!$D$23),MONTH(Summary!$D$23),1)&lt;DATE(YEAR(IT3),MONTH(IT3),1)),"not on board",IF(Summary!$B$23&lt;&gt;"",IF(AND(Summary!$C$23&lt;&gt;"",DATE(YEAR(Summary!$C$23),MONTH(Summary!$C$23),1)&lt;=DATE(YEAR(IT3),MONTH(IT3),1)),Summary!$B$23,"not on board"),"")),"")</f>
        <v/>
      </c>
      <c r="IS23" s="74" t="s">
        <v>17</v>
      </c>
      <c r="IT23" s="85"/>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86"/>
      <c r="JX23" s="76">
        <f t="shared" si="27"/>
        <v>0</v>
      </c>
      <c r="JZ23">
        <f ca="1">SUMIF(KC$3:LG$3,"&lt;="&amp;B5,KC23:LG23)</f>
        <v>0</v>
      </c>
      <c r="KA23" s="98" t="str">
        <f>IF(Summary!$B$23&lt;&gt;"",IF(AND(Summary!$D$23&lt;&gt;"",DATE(YEAR(Summary!$D$23),MONTH(Summary!$D$23),1)&lt;DATE(YEAR(KC3),MONTH(KC3),1)),"not on board",IF(Summary!$B$23&lt;&gt;"",IF(AND(Summary!$C$23&lt;&gt;"",DATE(YEAR(Summary!$C$23),MONTH(Summary!$C$23),1)&lt;=DATE(YEAR(KC3),MONTH(KC3),1)),Summary!$B$23,"not on board"),"")),"")</f>
        <v/>
      </c>
      <c r="KB23" s="74" t="s">
        <v>17</v>
      </c>
      <c r="KC23" s="85"/>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86"/>
      <c r="LH23" s="76">
        <f t="shared" ref="LH23:LH24" si="76">SUM(KC23:LG23)</f>
        <v>0</v>
      </c>
    </row>
    <row r="24" spans="2:320">
      <c r="B24">
        <f ca="1">SUM(B23,AK23,BU23,DD23,EN23,FX23,HG23,IQ23,JZ23)</f>
        <v>0</v>
      </c>
      <c r="C24" s="100"/>
      <c r="D24" s="75" t="s">
        <v>1</v>
      </c>
      <c r="E24" s="83"/>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4"/>
      <c r="AI24" s="77">
        <f t="shared" si="71"/>
        <v>0</v>
      </c>
      <c r="AL24" s="100"/>
      <c r="AM24" s="75" t="s">
        <v>1</v>
      </c>
      <c r="AN24" s="83"/>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4"/>
      <c r="BS24" s="77">
        <f t="shared" si="72"/>
        <v>0</v>
      </c>
      <c r="BV24" s="100"/>
      <c r="BW24" s="75" t="s">
        <v>1</v>
      </c>
      <c r="BX24" s="83"/>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4"/>
      <c r="DB24" s="77">
        <f t="shared" si="22"/>
        <v>0</v>
      </c>
      <c r="DE24" s="100"/>
      <c r="DF24" s="75" t="s">
        <v>1</v>
      </c>
      <c r="DG24" s="83"/>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4"/>
      <c r="EL24" s="77">
        <f t="shared" si="73"/>
        <v>0</v>
      </c>
      <c r="EO24" s="100"/>
      <c r="EP24" s="75" t="s">
        <v>1</v>
      </c>
      <c r="EQ24" s="83"/>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4"/>
      <c r="FV24" s="77">
        <f t="shared" si="74"/>
        <v>0</v>
      </c>
      <c r="FY24" s="100"/>
      <c r="FZ24" s="75" t="s">
        <v>1</v>
      </c>
      <c r="GA24" s="83"/>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4"/>
      <c r="HE24" s="77">
        <f t="shared" si="25"/>
        <v>0</v>
      </c>
      <c r="HH24" s="100"/>
      <c r="HI24" s="75" t="s">
        <v>1</v>
      </c>
      <c r="HJ24" s="83"/>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4"/>
      <c r="IO24" s="77">
        <f t="shared" si="75"/>
        <v>0</v>
      </c>
      <c r="IR24" s="100"/>
      <c r="IS24" s="75" t="s">
        <v>1</v>
      </c>
      <c r="IT24" s="83"/>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4"/>
      <c r="JX24" s="77">
        <f t="shared" si="27"/>
        <v>0</v>
      </c>
      <c r="KA24" s="100"/>
      <c r="KB24" s="75" t="s">
        <v>1</v>
      </c>
      <c r="KC24" s="83"/>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4"/>
      <c r="LH24" s="77">
        <f t="shared" si="76"/>
        <v>0</v>
      </c>
    </row>
    <row r="25" spans="2:320" ht="15" customHeight="1">
      <c r="B25">
        <f ca="1">SUMIF(E$3:AH$3,"&lt;="&amp;B5,E25:AH25)</f>
        <v>0</v>
      </c>
      <c r="C25" s="98" t="str">
        <f>IF(Summary!$B$24&lt;&gt;"",IF(AND(Summary!$D$24&lt;&gt;"",DATE(YEAR(Summary!$D$24),MONTH(Summary!$D$24),1)&lt;DATE(YEAR(E3),MONTH(E3),1)),"not on board",IF(Summary!$B$24&lt;&gt;"",IF(AND(Summary!$C$24&lt;&gt;"",DATE(YEAR(Summary!$C$24),MONTH(Summary!$C$24),1)&lt;=DATE(YEAR(E3),MONTH(E3),1)),Summary!$B$24,"not on board"),"")),"")</f>
        <v/>
      </c>
      <c r="D25" s="74" t="s">
        <v>17</v>
      </c>
      <c r="E25" s="85"/>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86"/>
      <c r="AI25" s="76">
        <f t="shared" ref="AI25:AI26" si="77">SUM(E25:AH25)</f>
        <v>0</v>
      </c>
      <c r="AK25">
        <f ca="1">SUMIF(AN$3:BR$3,"&lt;="&amp;B5,AN25:BR25)</f>
        <v>0</v>
      </c>
      <c r="AL25" s="98" t="str">
        <f>IF(Summary!$B$24&lt;&gt;"",IF(AND(Summary!$D$24&lt;&gt;"",DATE(YEAR(Summary!$D$24),MONTH(Summary!$D$24),1)&lt;DATE(YEAR(AN3),MONTH(AN3),1)),"not on board",IF(Summary!$B$24&lt;&gt;"",IF(AND(Summary!$C$24&lt;&gt;"",DATE(YEAR(Summary!$C$24),MONTH(Summary!$C$24),1)&lt;=DATE(YEAR(AN3),MONTH(AN3),1)),Summary!$B$24,"not on board"),"")),"")</f>
        <v/>
      </c>
      <c r="AM25" s="74" t="s">
        <v>17</v>
      </c>
      <c r="AN25" s="85"/>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86"/>
      <c r="BS25" s="76">
        <f t="shared" ref="BS25:BS26" si="78">SUM(AN25:BR25)</f>
        <v>0</v>
      </c>
      <c r="BU25">
        <f ca="1">SUMIF(BX$3:DA$3,"&lt;="&amp;B5,BX25:DA25)</f>
        <v>0</v>
      </c>
      <c r="BV25" s="98" t="str">
        <f>IF(Summary!$B$24&lt;&gt;"",IF(AND(Summary!$D$24&lt;&gt;"",DATE(YEAR(Summary!$D$24),MONTH(Summary!$D$24),1)&lt;DATE(YEAR(BX3),MONTH(BX3),1)),"not on board",IF(Summary!$B$24&lt;&gt;"",IF(AND(Summary!$C$24&lt;&gt;"",DATE(YEAR(Summary!$C$24),MONTH(Summary!$C$24),1)&lt;=DATE(YEAR(BX3),MONTH(BX3),1)),Summary!$B$24,"not on board"),"")),"")</f>
        <v/>
      </c>
      <c r="BW25" s="74" t="s">
        <v>17</v>
      </c>
      <c r="BX25" s="85"/>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86"/>
      <c r="DB25" s="76">
        <f t="shared" si="22"/>
        <v>0</v>
      </c>
      <c r="DD25">
        <f ca="1">SUMIF(DG$3:EK$3,"&lt;="&amp;B5,DG25:EK25)</f>
        <v>0</v>
      </c>
      <c r="DE25" s="98" t="str">
        <f>IF(Summary!$B$24&lt;&gt;"",IF(AND(Summary!$D$24&lt;&gt;"",DATE(YEAR(Summary!$D$24),MONTH(Summary!$D$24),1)&lt;DATE(YEAR(DG3),MONTH(DG3),1)),"not on board",IF(Summary!$B$24&lt;&gt;"",IF(AND(Summary!$C$24&lt;&gt;"",DATE(YEAR(Summary!$C$24),MONTH(Summary!$C$24),1)&lt;=DATE(YEAR(DG3),MONTH(DG3),1)),Summary!$B$24,"not on board"),"")),"")</f>
        <v/>
      </c>
      <c r="DF25" s="74" t="s">
        <v>17</v>
      </c>
      <c r="DG25" s="85"/>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86"/>
      <c r="EL25" s="76">
        <f t="shared" ref="EL25:EL26" si="79">SUM(DG25:EK25)</f>
        <v>0</v>
      </c>
      <c r="EN25">
        <f ca="1">SUMIF(EQ$3:FU$3,"&lt;="&amp;B5,EQ25:FU25)</f>
        <v>0</v>
      </c>
      <c r="EO25" s="98" t="str">
        <f>IF(Summary!$B$24&lt;&gt;"",IF(AND(Summary!$D$24&lt;&gt;"",DATE(YEAR(Summary!$D$24),MONTH(Summary!$D$24),1)&lt;DATE(YEAR(EQ3),MONTH(EQ3),1)),"not on board",IF(Summary!$B$24&lt;&gt;"",IF(AND(Summary!$C$24&lt;&gt;"",DATE(YEAR(Summary!$C$24),MONTH(Summary!$C$24),1)&lt;=DATE(YEAR(EQ3),MONTH(EQ3),1)),Summary!$B$24,"not on board"),"")),"")</f>
        <v/>
      </c>
      <c r="EP25" s="74" t="s">
        <v>17</v>
      </c>
      <c r="EQ25" s="85"/>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86"/>
      <c r="FV25" s="76">
        <f t="shared" ref="FV25:FV26" si="80">SUM(EQ25:FU25)</f>
        <v>0</v>
      </c>
      <c r="FX25">
        <f ca="1">SUMIF(GA$3:HD$3,"&lt;="&amp;B5,GA25:HD25)</f>
        <v>0</v>
      </c>
      <c r="FY25" s="98" t="str">
        <f>IF(Summary!$B$24&lt;&gt;"",IF(AND(Summary!$D$24&lt;&gt;"",DATE(YEAR(Summary!$D$24),MONTH(Summary!$D$24),1)&lt;DATE(YEAR(GA3),MONTH(GA3),1)),"not on board",IF(Summary!$B$24&lt;&gt;"",IF(AND(Summary!$C$24&lt;&gt;"",DATE(YEAR(Summary!$C$24),MONTH(Summary!$C$24),1)&lt;=DATE(YEAR(GA3),MONTH(GA3),1)),Summary!$B$24,"not on board"),"")),"")</f>
        <v/>
      </c>
      <c r="FZ25" s="74" t="s">
        <v>17</v>
      </c>
      <c r="GA25" s="85"/>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86"/>
      <c r="HE25" s="76">
        <f t="shared" si="25"/>
        <v>0</v>
      </c>
      <c r="HG25">
        <f ca="1">SUMIF(HJ$3:IN$3,"&lt;="&amp;B5,HJ25:IN25)</f>
        <v>0</v>
      </c>
      <c r="HH25" s="98" t="str">
        <f>IF(Summary!$B$24&lt;&gt;"",IF(AND(Summary!$D$24&lt;&gt;"",DATE(YEAR(Summary!$D$24),MONTH(Summary!$D$24),1)&lt;DATE(YEAR(HJ3),MONTH(HJ3),1)),"not on board",IF(Summary!$B$24&lt;&gt;"",IF(AND(Summary!$C$24&lt;&gt;"",DATE(YEAR(Summary!$C$24),MONTH(Summary!$C$24),1)&lt;=DATE(YEAR(HJ3),MONTH(HJ3),1)),Summary!$B$24,"not on board"),"")),"")</f>
        <v/>
      </c>
      <c r="HI25" s="74" t="s">
        <v>17</v>
      </c>
      <c r="HJ25" s="85"/>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86"/>
      <c r="IO25" s="76">
        <f t="shared" ref="IO25:IO26" si="81">SUM(HJ25:IN25)</f>
        <v>0</v>
      </c>
      <c r="IQ25">
        <f ca="1">SUMIF(IT$3:JW$3,"&lt;="&amp;B5,IT25:JW25)</f>
        <v>0</v>
      </c>
      <c r="IR25" s="98" t="str">
        <f>IF(Summary!$B$24&lt;&gt;"",IF(AND(Summary!$D$24&lt;&gt;"",DATE(YEAR(Summary!$D$24),MONTH(Summary!$D$24),1)&lt;DATE(YEAR(IT3),MONTH(IT3),1)),"not on board",IF(Summary!$B$24&lt;&gt;"",IF(AND(Summary!$C$24&lt;&gt;"",DATE(YEAR(Summary!$C$24),MONTH(Summary!$C$24),1)&lt;=DATE(YEAR(IT3),MONTH(IT3),1)),Summary!$B$24,"not on board"),"")),"")</f>
        <v/>
      </c>
      <c r="IS25" s="74" t="s">
        <v>17</v>
      </c>
      <c r="IT25" s="85"/>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86"/>
      <c r="JX25" s="76">
        <f t="shared" si="27"/>
        <v>0</v>
      </c>
      <c r="JZ25">
        <f ca="1">SUMIF(KC$3:LG$3,"&lt;="&amp;B5,KC25:LG25)</f>
        <v>0</v>
      </c>
      <c r="KA25" s="98" t="str">
        <f>IF(Summary!$B$24&lt;&gt;"",IF(AND(Summary!$D$24&lt;&gt;"",DATE(YEAR(Summary!$D$24),MONTH(Summary!$D$24),1)&lt;DATE(YEAR(KC3),MONTH(KC3),1)),"not on board",IF(Summary!$B$24&lt;&gt;"",IF(AND(Summary!$C$24&lt;&gt;"",DATE(YEAR(Summary!$C$24),MONTH(Summary!$C$24),1)&lt;=DATE(YEAR(KC3),MONTH(KC3),1)),Summary!$B$24,"not on board"),"")),"")</f>
        <v/>
      </c>
      <c r="KB25" s="74" t="s">
        <v>17</v>
      </c>
      <c r="KC25" s="85"/>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86"/>
      <c r="LH25" s="76">
        <f t="shared" ref="LH25:LH26" si="82">SUM(KC25:LG25)</f>
        <v>0</v>
      </c>
    </row>
    <row r="26" spans="2:320">
      <c r="B26">
        <f ca="1">SUM(B25,AK25,BU25,DD25,EN25,FX25,HG25,IQ25,JZ25)</f>
        <v>0</v>
      </c>
      <c r="C26" s="100"/>
      <c r="D26" s="75" t="s">
        <v>1</v>
      </c>
      <c r="E26" s="83"/>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4"/>
      <c r="AI26" s="77">
        <f t="shared" si="77"/>
        <v>0</v>
      </c>
      <c r="AL26" s="100"/>
      <c r="AM26" s="75" t="s">
        <v>1</v>
      </c>
      <c r="AN26" s="83"/>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4"/>
      <c r="BS26" s="77">
        <f t="shared" si="78"/>
        <v>0</v>
      </c>
      <c r="BV26" s="100"/>
      <c r="BW26" s="75" t="s">
        <v>1</v>
      </c>
      <c r="BX26" s="83"/>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4"/>
      <c r="DB26" s="77">
        <f t="shared" si="22"/>
        <v>0</v>
      </c>
      <c r="DE26" s="100"/>
      <c r="DF26" s="75" t="s">
        <v>1</v>
      </c>
      <c r="DG26" s="83"/>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4"/>
      <c r="EL26" s="77">
        <f t="shared" si="79"/>
        <v>0</v>
      </c>
      <c r="EO26" s="100"/>
      <c r="EP26" s="75" t="s">
        <v>1</v>
      </c>
      <c r="EQ26" s="83"/>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4"/>
      <c r="FV26" s="77">
        <f t="shared" si="80"/>
        <v>0</v>
      </c>
      <c r="FY26" s="100"/>
      <c r="FZ26" s="75" t="s">
        <v>1</v>
      </c>
      <c r="GA26" s="83"/>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4"/>
      <c r="HE26" s="77">
        <f t="shared" si="25"/>
        <v>0</v>
      </c>
      <c r="HH26" s="100"/>
      <c r="HI26" s="75" t="s">
        <v>1</v>
      </c>
      <c r="HJ26" s="83"/>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4"/>
      <c r="IO26" s="77">
        <f t="shared" si="81"/>
        <v>0</v>
      </c>
      <c r="IR26" s="100"/>
      <c r="IS26" s="75" t="s">
        <v>1</v>
      </c>
      <c r="IT26" s="83"/>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4"/>
      <c r="JX26" s="77">
        <f t="shared" si="27"/>
        <v>0</v>
      </c>
      <c r="KA26" s="100"/>
      <c r="KB26" s="75" t="s">
        <v>1</v>
      </c>
      <c r="KC26" s="83"/>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4"/>
      <c r="LH26" s="77">
        <f t="shared" si="82"/>
        <v>0</v>
      </c>
    </row>
    <row r="27" spans="2:320" ht="15" customHeight="1">
      <c r="B27">
        <f ca="1">SUMIF(E$3:AH$3,"&lt;="&amp;B5,E27:AH27)</f>
        <v>0</v>
      </c>
      <c r="C27" s="98" t="str">
        <f>IF(Summary!$B$25&lt;&gt;"",IF(AND(Summary!$D$25&lt;&gt;"",DATE(YEAR(Summary!$D$25),MONTH(Summary!$D$25),1)&lt;DATE(YEAR(E3),MONTH(E3),1)),"not on board",IF(Summary!$B$25&lt;&gt;"",IF(AND(Summary!$C$25&lt;&gt;"",DATE(YEAR(Summary!$C$25),MONTH(Summary!$C$25),1)&lt;=DATE(YEAR(E3),MONTH(E3),1)),Summary!$B$25,"not on board"),"")),"")</f>
        <v/>
      </c>
      <c r="D27" s="74" t="s">
        <v>17</v>
      </c>
      <c r="E27" s="85"/>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86"/>
      <c r="AI27" s="76">
        <f t="shared" ref="AI27:AI28" si="83">SUM(E27:AH27)</f>
        <v>0</v>
      </c>
      <c r="AK27">
        <f ca="1">SUMIF(AN$3:BR$3,"&lt;="&amp;B5,AN27:BR27)</f>
        <v>0</v>
      </c>
      <c r="AL27" s="98" t="str">
        <f>IF(Summary!$B$25&lt;&gt;"",IF(AND(Summary!$D$25&lt;&gt;"",DATE(YEAR(Summary!$D$25),MONTH(Summary!$D$25),1)&lt;DATE(YEAR(AN3),MONTH(AN3),1)),"not on board",IF(Summary!$B$25&lt;&gt;"",IF(AND(Summary!$C$25&lt;&gt;"",DATE(YEAR(Summary!$C$25),MONTH(Summary!$C$25),1)&lt;=DATE(YEAR(AN3),MONTH(AN3),1)),Summary!$B$25,"not on board"),"")),"")</f>
        <v/>
      </c>
      <c r="AM27" s="74" t="s">
        <v>17</v>
      </c>
      <c r="AN27" s="85"/>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86"/>
      <c r="BS27" s="76">
        <f t="shared" ref="BS27:BS28" si="84">SUM(AN27:BR27)</f>
        <v>0</v>
      </c>
      <c r="BU27">
        <f ca="1">SUMIF(BX$3:DA$3,"&lt;="&amp;B5,BX27:DA27)</f>
        <v>0</v>
      </c>
      <c r="BV27" s="98" t="str">
        <f>IF(Summary!$B$25&lt;&gt;"",IF(AND(Summary!$D$25&lt;&gt;"",DATE(YEAR(Summary!$D$25),MONTH(Summary!$D$25),1)&lt;DATE(YEAR(BX3),MONTH(BX3),1)),"not on board",IF(Summary!$B$25&lt;&gt;"",IF(AND(Summary!$C$25&lt;&gt;"",DATE(YEAR(Summary!$C$25),MONTH(Summary!$C$25),1)&lt;=DATE(YEAR(BX3),MONTH(BX3),1)),Summary!$B$25,"not on board"),"")),"")</f>
        <v/>
      </c>
      <c r="BW27" s="74" t="s">
        <v>17</v>
      </c>
      <c r="BX27" s="85"/>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86"/>
      <c r="DB27" s="76">
        <f t="shared" si="22"/>
        <v>0</v>
      </c>
      <c r="DD27">
        <f ca="1">SUMIF(DG$3:EK$3,"&lt;="&amp;B5,DG27:EK27)</f>
        <v>0</v>
      </c>
      <c r="DE27" s="98" t="str">
        <f>IF(Summary!$B$25&lt;&gt;"",IF(AND(Summary!$D$25&lt;&gt;"",DATE(YEAR(Summary!$D$25),MONTH(Summary!$D$25),1)&lt;DATE(YEAR(DG3),MONTH(DG3),1)),"not on board",IF(Summary!$B$25&lt;&gt;"",IF(AND(Summary!$C$25&lt;&gt;"",DATE(YEAR(Summary!$C$25),MONTH(Summary!$C$25),1)&lt;=DATE(YEAR(DG3),MONTH(DG3),1)),Summary!$B$25,"not on board"),"")),"")</f>
        <v/>
      </c>
      <c r="DF27" s="74" t="s">
        <v>17</v>
      </c>
      <c r="DG27" s="85"/>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86"/>
      <c r="EL27" s="76">
        <f t="shared" ref="EL27:EL28" si="85">SUM(DG27:EK27)</f>
        <v>0</v>
      </c>
      <c r="EN27">
        <f ca="1">SUMIF(EQ$3:FU$3,"&lt;="&amp;B5,EQ27:FU27)</f>
        <v>0</v>
      </c>
      <c r="EO27" s="98" t="str">
        <f>IF(Summary!$B$25&lt;&gt;"",IF(AND(Summary!$D$25&lt;&gt;"",DATE(YEAR(Summary!$D$25),MONTH(Summary!$D$25),1)&lt;DATE(YEAR(EQ3),MONTH(EQ3),1)),"not on board",IF(Summary!$B$25&lt;&gt;"",IF(AND(Summary!$C$25&lt;&gt;"",DATE(YEAR(Summary!$C$25),MONTH(Summary!$C$25),1)&lt;=DATE(YEAR(EQ3),MONTH(EQ3),1)),Summary!$B$25,"not on board"),"")),"")</f>
        <v/>
      </c>
      <c r="EP27" s="74" t="s">
        <v>17</v>
      </c>
      <c r="EQ27" s="85"/>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86"/>
      <c r="FV27" s="76">
        <f t="shared" ref="FV27:FV28" si="86">SUM(EQ27:FU27)</f>
        <v>0</v>
      </c>
      <c r="FX27">
        <f ca="1">SUMIF(GA$3:HD$3,"&lt;="&amp;B5,GA27:HD27)</f>
        <v>0</v>
      </c>
      <c r="FY27" s="98" t="str">
        <f>IF(Summary!$B$25&lt;&gt;"",IF(AND(Summary!$D$25&lt;&gt;"",DATE(YEAR(Summary!$D$25),MONTH(Summary!$D$25),1)&lt;DATE(YEAR(GA3),MONTH(GA3),1)),"not on board",IF(Summary!$B$25&lt;&gt;"",IF(AND(Summary!$C$25&lt;&gt;"",DATE(YEAR(Summary!$C$25),MONTH(Summary!$C$25),1)&lt;=DATE(YEAR(GA3),MONTH(GA3),1)),Summary!$B$25,"not on board"),"")),"")</f>
        <v/>
      </c>
      <c r="FZ27" s="74" t="s">
        <v>17</v>
      </c>
      <c r="GA27" s="85"/>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86"/>
      <c r="HE27" s="76">
        <f t="shared" si="25"/>
        <v>0</v>
      </c>
      <c r="HG27">
        <f ca="1">SUMIF(HJ$3:IN$3,"&lt;="&amp;B5,HJ27:IN27)</f>
        <v>0</v>
      </c>
      <c r="HH27" s="98" t="str">
        <f>IF(Summary!$B$25&lt;&gt;"",IF(AND(Summary!$D$25&lt;&gt;"",DATE(YEAR(Summary!$D$25),MONTH(Summary!$D$25),1)&lt;DATE(YEAR(HJ3),MONTH(HJ3),1)),"not on board",IF(Summary!$B$25&lt;&gt;"",IF(AND(Summary!$C$25&lt;&gt;"",DATE(YEAR(Summary!$C$25),MONTH(Summary!$C$25),1)&lt;=DATE(YEAR(HJ3),MONTH(HJ3),1)),Summary!$B$25,"not on board"),"")),"")</f>
        <v/>
      </c>
      <c r="HI27" s="74" t="s">
        <v>17</v>
      </c>
      <c r="HJ27" s="85"/>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86"/>
      <c r="IO27" s="76">
        <f t="shared" ref="IO27:IO28" si="87">SUM(HJ27:IN27)</f>
        <v>0</v>
      </c>
      <c r="IQ27">
        <f ca="1">SUMIF(IT$3:JW$3,"&lt;="&amp;B5,IT27:JW27)</f>
        <v>0</v>
      </c>
      <c r="IR27" s="98" t="str">
        <f>IF(Summary!$B$25&lt;&gt;"",IF(AND(Summary!$D$25&lt;&gt;"",DATE(YEAR(Summary!$D$25),MONTH(Summary!$D$25),1)&lt;DATE(YEAR(IT3),MONTH(IT3),1)),"not on board",IF(Summary!$B$25&lt;&gt;"",IF(AND(Summary!$C$25&lt;&gt;"",DATE(YEAR(Summary!$C$25),MONTH(Summary!$C$25),1)&lt;=DATE(YEAR(IT3),MONTH(IT3),1)),Summary!$B$25,"not on board"),"")),"")</f>
        <v/>
      </c>
      <c r="IS27" s="74" t="s">
        <v>17</v>
      </c>
      <c r="IT27" s="85"/>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86"/>
      <c r="JX27" s="76">
        <f t="shared" si="27"/>
        <v>0</v>
      </c>
      <c r="JZ27">
        <f ca="1">SUMIF(KC$3:LG$3,"&lt;="&amp;B5,KC27:LG27)</f>
        <v>0</v>
      </c>
      <c r="KA27" s="98" t="str">
        <f>IF(Summary!$B$25&lt;&gt;"",IF(AND(Summary!$D$25&lt;&gt;"",DATE(YEAR(Summary!$D$25),MONTH(Summary!$D$25),1)&lt;DATE(YEAR(KC3),MONTH(KC3),1)),"not on board",IF(Summary!$B$25&lt;&gt;"",IF(AND(Summary!$C$25&lt;&gt;"",DATE(YEAR(Summary!$C$25),MONTH(Summary!$C$25),1)&lt;=DATE(YEAR(KC3),MONTH(KC3),1)),Summary!$B$25,"not on board"),"")),"")</f>
        <v/>
      </c>
      <c r="KB27" s="74" t="s">
        <v>17</v>
      </c>
      <c r="KC27" s="85"/>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86"/>
      <c r="LH27" s="76">
        <f t="shared" ref="LH27:LH28" si="88">SUM(KC27:LG27)</f>
        <v>0</v>
      </c>
    </row>
    <row r="28" spans="2:320">
      <c r="B28">
        <f ca="1">SUM(B27,AK27,BU27,DD27,EN27,FX27,HG27,IQ27,JZ27)</f>
        <v>0</v>
      </c>
      <c r="C28" s="100"/>
      <c r="D28" s="75" t="s">
        <v>1</v>
      </c>
      <c r="E28" s="83"/>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4"/>
      <c r="AI28" s="77">
        <f t="shared" si="83"/>
        <v>0</v>
      </c>
      <c r="AL28" s="100"/>
      <c r="AM28" s="75" t="s">
        <v>1</v>
      </c>
      <c r="AN28" s="83"/>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4"/>
      <c r="BS28" s="77">
        <f t="shared" si="84"/>
        <v>0</v>
      </c>
      <c r="BV28" s="100"/>
      <c r="BW28" s="75" t="s">
        <v>1</v>
      </c>
      <c r="BX28" s="83"/>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4"/>
      <c r="DB28" s="77">
        <f t="shared" si="22"/>
        <v>0</v>
      </c>
      <c r="DE28" s="100"/>
      <c r="DF28" s="75" t="s">
        <v>1</v>
      </c>
      <c r="DG28" s="83"/>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4"/>
      <c r="EL28" s="77">
        <f t="shared" si="85"/>
        <v>0</v>
      </c>
      <c r="EO28" s="100"/>
      <c r="EP28" s="75" t="s">
        <v>1</v>
      </c>
      <c r="EQ28" s="83"/>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4"/>
      <c r="FV28" s="77">
        <f t="shared" si="86"/>
        <v>0</v>
      </c>
      <c r="FY28" s="100"/>
      <c r="FZ28" s="75" t="s">
        <v>1</v>
      </c>
      <c r="GA28" s="83"/>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4"/>
      <c r="HE28" s="77">
        <f t="shared" si="25"/>
        <v>0</v>
      </c>
      <c r="HH28" s="100"/>
      <c r="HI28" s="75" t="s">
        <v>1</v>
      </c>
      <c r="HJ28" s="83"/>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4"/>
      <c r="IO28" s="77">
        <f t="shared" si="87"/>
        <v>0</v>
      </c>
      <c r="IR28" s="100"/>
      <c r="IS28" s="75" t="s">
        <v>1</v>
      </c>
      <c r="IT28" s="83"/>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4"/>
      <c r="JX28" s="77">
        <f t="shared" si="27"/>
        <v>0</v>
      </c>
      <c r="KA28" s="100"/>
      <c r="KB28" s="75" t="s">
        <v>1</v>
      </c>
      <c r="KC28" s="83"/>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4"/>
      <c r="LH28" s="77">
        <f t="shared" si="88"/>
        <v>0</v>
      </c>
    </row>
    <row r="29" spans="2:320" ht="15" customHeight="1">
      <c r="B29">
        <f ca="1">SUMIF(E$3:AH$3,"&lt;="&amp;B5,E29:AH29)</f>
        <v>0</v>
      </c>
      <c r="C29" s="98" t="str">
        <f>IF(Summary!$B$26&lt;&gt;"",IF(AND(Summary!$D$26&lt;&gt;"",DATE(YEAR(Summary!$D$26),MONTH(Summary!$D$26),1)&lt;DATE(YEAR(E3),MONTH(E3),1)),"not on board",IF(Summary!$B$26&lt;&gt;"",IF(AND(Summary!$C$26&lt;&gt;"",DATE(YEAR(Summary!$C$26),MONTH(Summary!$C$26),1)&lt;=DATE(YEAR(E3),MONTH(E3),1)),Summary!$B$26,"not on board"),"")),"")</f>
        <v/>
      </c>
      <c r="D29" s="74" t="s">
        <v>17</v>
      </c>
      <c r="E29" s="85"/>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86"/>
      <c r="AI29" s="76">
        <f t="shared" ref="AI29:AI30" si="89">SUM(E29:AH29)</f>
        <v>0</v>
      </c>
      <c r="AK29">
        <f ca="1">SUMIF(AN$3:BR$3,"&lt;="&amp;B5,AN29:BR29)</f>
        <v>0</v>
      </c>
      <c r="AL29" s="98" t="str">
        <f>IF(Summary!$B$26&lt;&gt;"",IF(AND(Summary!$D$26&lt;&gt;"",DATE(YEAR(Summary!$D$26),MONTH(Summary!$D$26),1)&lt;DATE(YEAR(AN3),MONTH(AN3),1)),"not on board",IF(Summary!$B$26&lt;&gt;"",IF(AND(Summary!$C$26&lt;&gt;"",DATE(YEAR(Summary!$C$26),MONTH(Summary!$C$26),1)&lt;=DATE(YEAR(AN3),MONTH(AN3),1)),Summary!$B$26,"not on board"),"")),"")</f>
        <v/>
      </c>
      <c r="AM29" s="74" t="s">
        <v>17</v>
      </c>
      <c r="AN29" s="85"/>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86"/>
      <c r="BS29" s="76">
        <f t="shared" ref="BS29:BS30" si="90">SUM(AN29:BR29)</f>
        <v>0</v>
      </c>
      <c r="BU29">
        <f ca="1">SUMIF(BX$3:DA$3,"&lt;="&amp;B5,BX29:DA29)</f>
        <v>0</v>
      </c>
      <c r="BV29" s="98" t="str">
        <f>IF(Summary!$B$26&lt;&gt;"",IF(AND(Summary!$D$26&lt;&gt;"",DATE(YEAR(Summary!$D$26),MONTH(Summary!$D$26),1)&lt;DATE(YEAR(BX3),MONTH(BX3),1)),"not on board",IF(Summary!$B$26&lt;&gt;"",IF(AND(Summary!$C$26&lt;&gt;"",DATE(YEAR(Summary!$C$26),MONTH(Summary!$C$26),1)&lt;=DATE(YEAR(BX3),MONTH(BX3),1)),Summary!$B$26,"not on board"),"")),"")</f>
        <v/>
      </c>
      <c r="BW29" s="74" t="s">
        <v>17</v>
      </c>
      <c r="BX29" s="85"/>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86"/>
      <c r="DB29" s="76">
        <f t="shared" si="22"/>
        <v>0</v>
      </c>
      <c r="DD29">
        <f ca="1">SUMIF(DG$3:EK$3,"&lt;="&amp;B5,DG29:EK29)</f>
        <v>0</v>
      </c>
      <c r="DE29" s="98" t="str">
        <f>IF(Summary!$B$26&lt;&gt;"",IF(AND(Summary!$D$26&lt;&gt;"",DATE(YEAR(Summary!$D$26),MONTH(Summary!$D$26),1)&lt;DATE(YEAR(DG3),MONTH(DG3),1)),"not on board",IF(Summary!$B$26&lt;&gt;"",IF(AND(Summary!$C$26&lt;&gt;"",DATE(YEAR(Summary!$C$26),MONTH(Summary!$C$26),1)&lt;=DATE(YEAR(DG3),MONTH(DG3),1)),Summary!$B$26,"not on board"),"")),"")</f>
        <v/>
      </c>
      <c r="DF29" s="74" t="s">
        <v>17</v>
      </c>
      <c r="DG29" s="85"/>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86"/>
      <c r="EL29" s="76">
        <f t="shared" ref="EL29:EL30" si="91">SUM(DG29:EK29)</f>
        <v>0</v>
      </c>
      <c r="EN29">
        <f ca="1">SUMIF(EQ$3:FU$3,"&lt;="&amp;B5,EQ29:FU29)</f>
        <v>0</v>
      </c>
      <c r="EO29" s="98" t="str">
        <f>IF(Summary!$B$26&lt;&gt;"",IF(AND(Summary!$D$26&lt;&gt;"",DATE(YEAR(Summary!$D$26),MONTH(Summary!$D$26),1)&lt;DATE(YEAR(EQ3),MONTH(EQ3),1)),"not on board",IF(Summary!$B$26&lt;&gt;"",IF(AND(Summary!$C$26&lt;&gt;"",DATE(YEAR(Summary!$C$26),MONTH(Summary!$C$26),1)&lt;=DATE(YEAR(EQ3),MONTH(EQ3),1)),Summary!$B$26,"not on board"),"")),"")</f>
        <v/>
      </c>
      <c r="EP29" s="74" t="s">
        <v>17</v>
      </c>
      <c r="EQ29" s="85"/>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86"/>
      <c r="FV29" s="76">
        <f t="shared" ref="FV29:FV30" si="92">SUM(EQ29:FU29)</f>
        <v>0</v>
      </c>
      <c r="FX29">
        <f ca="1">SUMIF(GA$3:HD$3,"&lt;="&amp;B5,GA29:HD29)</f>
        <v>0</v>
      </c>
      <c r="FY29" s="98" t="str">
        <f>IF(Summary!$B$26&lt;&gt;"",IF(AND(Summary!$D$26&lt;&gt;"",DATE(YEAR(Summary!$D$26),MONTH(Summary!$D$26),1)&lt;DATE(YEAR(GA3),MONTH(GA3),1)),"not on board",IF(Summary!$B$26&lt;&gt;"",IF(AND(Summary!$C$26&lt;&gt;"",DATE(YEAR(Summary!$C$26),MONTH(Summary!$C$26),1)&lt;=DATE(YEAR(GA3),MONTH(GA3),1)),Summary!$B$26,"not on board"),"")),"")</f>
        <v/>
      </c>
      <c r="FZ29" s="74" t="s">
        <v>17</v>
      </c>
      <c r="GA29" s="85"/>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86"/>
      <c r="HE29" s="76">
        <f t="shared" si="25"/>
        <v>0</v>
      </c>
      <c r="HG29">
        <f ca="1">SUMIF(HJ$3:IN$3,"&lt;="&amp;B5,HJ29:IN29)</f>
        <v>0</v>
      </c>
      <c r="HH29" s="98" t="str">
        <f>IF(Summary!$B$26&lt;&gt;"",IF(AND(Summary!$D$26&lt;&gt;"",DATE(YEAR(Summary!$D$26),MONTH(Summary!$D$26),1)&lt;DATE(YEAR(HJ3),MONTH(HJ3),1)),"not on board",IF(Summary!$B$26&lt;&gt;"",IF(AND(Summary!$C$26&lt;&gt;"",DATE(YEAR(Summary!$C$26),MONTH(Summary!$C$26),1)&lt;=DATE(YEAR(HJ3),MONTH(HJ3),1)),Summary!$B$26,"not on board"),"")),"")</f>
        <v/>
      </c>
      <c r="HI29" s="74" t="s">
        <v>17</v>
      </c>
      <c r="HJ29" s="85"/>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86"/>
      <c r="IO29" s="76">
        <f t="shared" ref="IO29:IO30" si="93">SUM(HJ29:IN29)</f>
        <v>0</v>
      </c>
      <c r="IQ29">
        <f ca="1">SUMIF(IT$3:JW$3,"&lt;="&amp;B5,IT29:JW29)</f>
        <v>0</v>
      </c>
      <c r="IR29" s="98" t="str">
        <f>IF(Summary!$B$26&lt;&gt;"",IF(AND(Summary!$D$26&lt;&gt;"",DATE(YEAR(Summary!$D$26),MONTH(Summary!$D$26),1)&lt;DATE(YEAR(IT3),MONTH(IT3),1)),"not on board",IF(Summary!$B$26&lt;&gt;"",IF(AND(Summary!$C$26&lt;&gt;"",DATE(YEAR(Summary!$C$26),MONTH(Summary!$C$26),1)&lt;=DATE(YEAR(IT3),MONTH(IT3),1)),Summary!$B$26,"not on board"),"")),"")</f>
        <v/>
      </c>
      <c r="IS29" s="74" t="s">
        <v>17</v>
      </c>
      <c r="IT29" s="85"/>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86"/>
      <c r="JX29" s="76">
        <f t="shared" si="27"/>
        <v>0</v>
      </c>
      <c r="JZ29">
        <f ca="1">SUMIF(KC$3:LG$3,"&lt;="&amp;B5,KC29:LG29)</f>
        <v>0</v>
      </c>
      <c r="KA29" s="98" t="str">
        <f>IF(Summary!$B$26&lt;&gt;"",IF(AND(Summary!$D$26&lt;&gt;"",DATE(YEAR(Summary!$D$26),MONTH(Summary!$D$26),1)&lt;DATE(YEAR(KC3),MONTH(KC3),1)),"not on board",IF(Summary!$B$26&lt;&gt;"",IF(AND(Summary!$C$26&lt;&gt;"",DATE(YEAR(Summary!$C$26),MONTH(Summary!$C$26),1)&lt;=DATE(YEAR(KC3),MONTH(KC3),1)),Summary!$B$26,"not on board"),"")),"")</f>
        <v/>
      </c>
      <c r="KB29" s="74" t="s">
        <v>17</v>
      </c>
      <c r="KC29" s="85"/>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86"/>
      <c r="LH29" s="76">
        <f t="shared" ref="LH29:LH30" si="94">SUM(KC29:LG29)</f>
        <v>0</v>
      </c>
    </row>
    <row r="30" spans="2:320">
      <c r="B30">
        <f ca="1">SUM(B29,AK29,BU29,DD29,EN29,FX29,HG29,IQ29,JZ29)</f>
        <v>0</v>
      </c>
      <c r="C30" s="100"/>
      <c r="D30" s="75" t="s">
        <v>1</v>
      </c>
      <c r="E30" s="83"/>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4"/>
      <c r="AI30" s="77">
        <f t="shared" si="89"/>
        <v>0</v>
      </c>
      <c r="AL30" s="100"/>
      <c r="AM30" s="75" t="s">
        <v>1</v>
      </c>
      <c r="AN30" s="83"/>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4"/>
      <c r="BS30" s="77">
        <f t="shared" si="90"/>
        <v>0</v>
      </c>
      <c r="BV30" s="100"/>
      <c r="BW30" s="75" t="s">
        <v>1</v>
      </c>
      <c r="BX30" s="83"/>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4"/>
      <c r="DB30" s="77">
        <f t="shared" si="22"/>
        <v>0</v>
      </c>
      <c r="DE30" s="100"/>
      <c r="DF30" s="75" t="s">
        <v>1</v>
      </c>
      <c r="DG30" s="83"/>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4"/>
      <c r="EL30" s="77">
        <f t="shared" si="91"/>
        <v>0</v>
      </c>
      <c r="EO30" s="100"/>
      <c r="EP30" s="75" t="s">
        <v>1</v>
      </c>
      <c r="EQ30" s="83"/>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4"/>
      <c r="FV30" s="77">
        <f t="shared" si="92"/>
        <v>0</v>
      </c>
      <c r="FY30" s="100"/>
      <c r="FZ30" s="75" t="s">
        <v>1</v>
      </c>
      <c r="GA30" s="83"/>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4"/>
      <c r="HE30" s="77">
        <f t="shared" si="25"/>
        <v>0</v>
      </c>
      <c r="HH30" s="100"/>
      <c r="HI30" s="75" t="s">
        <v>1</v>
      </c>
      <c r="HJ30" s="83"/>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4"/>
      <c r="IO30" s="77">
        <f t="shared" si="93"/>
        <v>0</v>
      </c>
      <c r="IR30" s="100"/>
      <c r="IS30" s="75" t="s">
        <v>1</v>
      </c>
      <c r="IT30" s="83"/>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4"/>
      <c r="JX30" s="77">
        <f t="shared" si="27"/>
        <v>0</v>
      </c>
      <c r="KA30" s="100"/>
      <c r="KB30" s="75" t="s">
        <v>1</v>
      </c>
      <c r="KC30" s="83"/>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4"/>
      <c r="LH30" s="77">
        <f t="shared" si="94"/>
        <v>0</v>
      </c>
    </row>
    <row r="31" spans="2:320" ht="15" customHeight="1">
      <c r="B31">
        <f ca="1">SUMIF(E$3:AH$3,"&lt;="&amp;B5,E31:AH31)</f>
        <v>0</v>
      </c>
      <c r="C31" s="98" t="str">
        <f>IF(Summary!$B$27&lt;&gt;"",IF(AND(Summary!$D$27&lt;&gt;"",DATE(YEAR(Summary!$D$27),MONTH(Summary!$D$27),1)&lt;DATE(YEAR(E3),MONTH(E3),1)),"not on board",IF(Summary!$B$27&lt;&gt;"",IF(AND(Summary!$C$27&lt;&gt;"",DATE(YEAR(Summary!$C$27),MONTH(Summary!$C$27),1)&lt;=DATE(YEAR(E3),MONTH(E3),1)),Summary!$B$27,"not on board"),"")),"")</f>
        <v/>
      </c>
      <c r="D31" s="74" t="s">
        <v>17</v>
      </c>
      <c r="E31" s="85"/>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86"/>
      <c r="AI31" s="76">
        <f t="shared" ref="AI31:AI32" si="95">SUM(E31:AH31)</f>
        <v>0</v>
      </c>
      <c r="AK31">
        <f ca="1">SUMIF(AN$3:BR$3,"&lt;="&amp;B5,AN31:BR31)</f>
        <v>0</v>
      </c>
      <c r="AL31" s="98" t="str">
        <f>IF(Summary!$B$27&lt;&gt;"",IF(AND(Summary!$D$27&lt;&gt;"",DATE(YEAR(Summary!$D$27),MONTH(Summary!$D$27),1)&lt;DATE(YEAR(AN3),MONTH(AN3),1)),"not on board",IF(Summary!$B$27&lt;&gt;"",IF(AND(Summary!$C$27&lt;&gt;"",DATE(YEAR(Summary!$C$27),MONTH(Summary!$C$27),1)&lt;=DATE(YEAR(AN3),MONTH(AN3),1)),Summary!$B$27,"not on board"),"")),"")</f>
        <v/>
      </c>
      <c r="AM31" s="74" t="s">
        <v>17</v>
      </c>
      <c r="AN31" s="85"/>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86"/>
      <c r="BS31" s="76">
        <f t="shared" ref="BS31:BS32" si="96">SUM(AN31:BR31)</f>
        <v>0</v>
      </c>
      <c r="BU31">
        <f ca="1">SUMIF(BX$3:DA$3,"&lt;="&amp;B5,BX31:DA31)</f>
        <v>0</v>
      </c>
      <c r="BV31" s="98" t="str">
        <f>IF(Summary!$B$27&lt;&gt;"",IF(AND(Summary!$D$27&lt;&gt;"",DATE(YEAR(Summary!$D$27),MONTH(Summary!$D$27),1)&lt;DATE(YEAR(BX3),MONTH(BX3),1)),"not on board",IF(Summary!$B$27&lt;&gt;"",IF(AND(Summary!$C$27&lt;&gt;"",DATE(YEAR(Summary!$C$27),MONTH(Summary!$C$27),1)&lt;=DATE(YEAR(BX3),MONTH(BX3),1)),Summary!$B$27,"not on board"),"")),"")</f>
        <v/>
      </c>
      <c r="BW31" s="74" t="s">
        <v>17</v>
      </c>
      <c r="BX31" s="85"/>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86"/>
      <c r="DB31" s="76">
        <f t="shared" si="22"/>
        <v>0</v>
      </c>
      <c r="DD31">
        <f ca="1">SUMIF(DG$3:EK$3,"&lt;="&amp;B5,DG31:EK31)</f>
        <v>0</v>
      </c>
      <c r="DE31" s="98" t="str">
        <f>IF(Summary!$B$27&lt;&gt;"",IF(AND(Summary!$D$27&lt;&gt;"",DATE(YEAR(Summary!$D$27),MONTH(Summary!$D$27),1)&lt;DATE(YEAR(DG3),MONTH(DG3),1)),"not on board",IF(Summary!$B$27&lt;&gt;"",IF(AND(Summary!$C$27&lt;&gt;"",DATE(YEAR(Summary!$C$27),MONTH(Summary!$C$27),1)&lt;=DATE(YEAR(DG3),MONTH(DG3),1)),Summary!$B$27,"not on board"),"")),"")</f>
        <v/>
      </c>
      <c r="DF31" s="74" t="s">
        <v>17</v>
      </c>
      <c r="DG31" s="85"/>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86"/>
      <c r="EL31" s="76">
        <f t="shared" ref="EL31:EL32" si="97">SUM(DG31:EK31)</f>
        <v>0</v>
      </c>
      <c r="EN31">
        <f ca="1">SUMIF(EQ$3:FU$3,"&lt;="&amp;B5,EQ31:FU31)</f>
        <v>0</v>
      </c>
      <c r="EO31" s="98" t="str">
        <f>IF(Summary!$B$27&lt;&gt;"",IF(AND(Summary!$D$27&lt;&gt;"",DATE(YEAR(Summary!$D$27),MONTH(Summary!$D$27),1)&lt;DATE(YEAR(EQ3),MONTH(EQ3),1)),"not on board",IF(Summary!$B$27&lt;&gt;"",IF(AND(Summary!$C$27&lt;&gt;"",DATE(YEAR(Summary!$C$27),MONTH(Summary!$C$27),1)&lt;=DATE(YEAR(EQ3),MONTH(EQ3),1)),Summary!$B$27,"not on board"),"")),"")</f>
        <v/>
      </c>
      <c r="EP31" s="74" t="s">
        <v>17</v>
      </c>
      <c r="EQ31" s="85"/>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86"/>
      <c r="FV31" s="76">
        <f t="shared" ref="FV31:FV32" si="98">SUM(EQ31:FU31)</f>
        <v>0</v>
      </c>
      <c r="FX31">
        <f ca="1">SUMIF(GA$3:HD$3,"&lt;="&amp;B5,GA31:HD31)</f>
        <v>0</v>
      </c>
      <c r="FY31" s="98" t="str">
        <f>IF(Summary!$B$27&lt;&gt;"",IF(AND(Summary!$D$27&lt;&gt;"",DATE(YEAR(Summary!$D$27),MONTH(Summary!$D$27),1)&lt;DATE(YEAR(GA3),MONTH(GA3),1)),"not on board",IF(Summary!$B$27&lt;&gt;"",IF(AND(Summary!$C$27&lt;&gt;"",DATE(YEAR(Summary!$C$27),MONTH(Summary!$C$27),1)&lt;=DATE(YEAR(GA3),MONTH(GA3),1)),Summary!$B$27,"not on board"),"")),"")</f>
        <v/>
      </c>
      <c r="FZ31" s="74" t="s">
        <v>17</v>
      </c>
      <c r="GA31" s="85"/>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86"/>
      <c r="HE31" s="76">
        <f t="shared" si="25"/>
        <v>0</v>
      </c>
      <c r="HG31">
        <f ca="1">SUMIF(HJ$3:IN$3,"&lt;="&amp;B5,HJ31:IN31)</f>
        <v>0</v>
      </c>
      <c r="HH31" s="98" t="str">
        <f>IF(Summary!$B$27&lt;&gt;"",IF(AND(Summary!$D$27&lt;&gt;"",DATE(YEAR(Summary!$D$27),MONTH(Summary!$D$27),1)&lt;DATE(YEAR(HJ3),MONTH(HJ3),1)),"not on board",IF(Summary!$B$27&lt;&gt;"",IF(AND(Summary!$C$27&lt;&gt;"",DATE(YEAR(Summary!$C$27),MONTH(Summary!$C$27),1)&lt;=DATE(YEAR(HJ3),MONTH(HJ3),1)),Summary!$B$27,"not on board"),"")),"")</f>
        <v/>
      </c>
      <c r="HI31" s="74" t="s">
        <v>17</v>
      </c>
      <c r="HJ31" s="85"/>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86"/>
      <c r="IO31" s="76">
        <f t="shared" ref="IO31:IO32" si="99">SUM(HJ31:IN31)</f>
        <v>0</v>
      </c>
      <c r="IQ31">
        <f ca="1">SUMIF(IT$3:JW$3,"&lt;="&amp;B5,IT31:JW31)</f>
        <v>0</v>
      </c>
      <c r="IR31" s="98" t="str">
        <f>IF(Summary!$B$27&lt;&gt;"",IF(AND(Summary!$D$27&lt;&gt;"",DATE(YEAR(Summary!$D$27),MONTH(Summary!$D$27),1)&lt;DATE(YEAR(IT3),MONTH(IT3),1)),"not on board",IF(Summary!$B$27&lt;&gt;"",IF(AND(Summary!$C$27&lt;&gt;"",DATE(YEAR(Summary!$C$27),MONTH(Summary!$C$27),1)&lt;=DATE(YEAR(IT3),MONTH(IT3),1)),Summary!$B$27,"not on board"),"")),"")</f>
        <v/>
      </c>
      <c r="IS31" s="74" t="s">
        <v>17</v>
      </c>
      <c r="IT31" s="85"/>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86"/>
      <c r="JX31" s="76">
        <f t="shared" si="27"/>
        <v>0</v>
      </c>
      <c r="JZ31">
        <f ca="1">SUMIF(KC$3:LG$3,"&lt;="&amp;B5,KC31:LG31)</f>
        <v>0</v>
      </c>
      <c r="KA31" s="98" t="str">
        <f>IF(Summary!$B$27&lt;&gt;"",IF(AND(Summary!$D$27&lt;&gt;"",DATE(YEAR(Summary!$D$27),MONTH(Summary!$D$27),1)&lt;DATE(YEAR(KC3),MONTH(KC3),1)),"not on board",IF(Summary!$B$27&lt;&gt;"",IF(AND(Summary!$C$27&lt;&gt;"",DATE(YEAR(Summary!$C$27),MONTH(Summary!$C$27),1)&lt;=DATE(YEAR(KC3),MONTH(KC3),1)),Summary!$B$27,"not on board"),"")),"")</f>
        <v/>
      </c>
      <c r="KB31" s="74" t="s">
        <v>17</v>
      </c>
      <c r="KC31" s="85"/>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86"/>
      <c r="LH31" s="76">
        <f t="shared" ref="LH31:LH32" si="100">SUM(KC31:LG31)</f>
        <v>0</v>
      </c>
    </row>
    <row r="32" spans="2:320">
      <c r="B32">
        <f ca="1">SUM(B31,AK31,BU31,DD31,EN31,FX31,HG31,IQ31,JZ31)</f>
        <v>0</v>
      </c>
      <c r="C32" s="100"/>
      <c r="D32" s="75" t="s">
        <v>1</v>
      </c>
      <c r="E32" s="83"/>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4"/>
      <c r="AI32" s="77">
        <f t="shared" si="95"/>
        <v>0</v>
      </c>
      <c r="AL32" s="100"/>
      <c r="AM32" s="75" t="s">
        <v>1</v>
      </c>
      <c r="AN32" s="83"/>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4"/>
      <c r="BS32" s="77">
        <f t="shared" si="96"/>
        <v>0</v>
      </c>
      <c r="BV32" s="100"/>
      <c r="BW32" s="75" t="s">
        <v>1</v>
      </c>
      <c r="BX32" s="83"/>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4"/>
      <c r="DB32" s="77">
        <f t="shared" si="22"/>
        <v>0</v>
      </c>
      <c r="DE32" s="100"/>
      <c r="DF32" s="75" t="s">
        <v>1</v>
      </c>
      <c r="DG32" s="83"/>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4"/>
      <c r="EL32" s="77">
        <f t="shared" si="97"/>
        <v>0</v>
      </c>
      <c r="EO32" s="100"/>
      <c r="EP32" s="75" t="s">
        <v>1</v>
      </c>
      <c r="EQ32" s="83"/>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4"/>
      <c r="FV32" s="77">
        <f t="shared" si="98"/>
        <v>0</v>
      </c>
      <c r="FY32" s="100"/>
      <c r="FZ32" s="75" t="s">
        <v>1</v>
      </c>
      <c r="GA32" s="83"/>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4"/>
      <c r="HE32" s="77">
        <f t="shared" si="25"/>
        <v>0</v>
      </c>
      <c r="HH32" s="100"/>
      <c r="HI32" s="75" t="s">
        <v>1</v>
      </c>
      <c r="HJ32" s="83"/>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4"/>
      <c r="IO32" s="77">
        <f t="shared" si="99"/>
        <v>0</v>
      </c>
      <c r="IR32" s="100"/>
      <c r="IS32" s="75" t="s">
        <v>1</v>
      </c>
      <c r="IT32" s="83"/>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4"/>
      <c r="JX32" s="77">
        <f t="shared" si="27"/>
        <v>0</v>
      </c>
      <c r="KA32" s="100"/>
      <c r="KB32" s="75" t="s">
        <v>1</v>
      </c>
      <c r="KC32" s="83"/>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4"/>
      <c r="LH32" s="77">
        <f t="shared" si="100"/>
        <v>0</v>
      </c>
    </row>
    <row r="33" spans="2:320" ht="15" customHeight="1">
      <c r="B33">
        <f ca="1">SUMIF(E$3:AH$3,"&lt;="&amp;B5,E33:AH33)</f>
        <v>0</v>
      </c>
      <c r="C33" s="98" t="str">
        <f>IF(Summary!$B$28&lt;&gt;"",IF(AND(Summary!$D$28&lt;&gt;"",DATE(YEAR(Summary!$D$28),MONTH(Summary!$D$28),1)&lt;DATE(YEAR(E3),MONTH(E3),1)),"not on board",IF(Summary!$B$28&lt;&gt;"",IF(AND(Summary!$C$28&lt;&gt;"",DATE(YEAR(Summary!$C$28),MONTH(Summary!$C$28),1)&lt;=DATE(YEAR(E3),MONTH(E3),1)),Summary!$B$28,"not on board"),"")),"")</f>
        <v/>
      </c>
      <c r="D33" s="74" t="s">
        <v>17</v>
      </c>
      <c r="E33" s="85"/>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86"/>
      <c r="AI33" s="76">
        <f t="shared" ref="AI33:AI34" si="101">SUM(E33:AH33)</f>
        <v>0</v>
      </c>
      <c r="AK33">
        <f ca="1">SUMIF(AN$3:BR$3,"&lt;="&amp;B5,AN33:BR33)</f>
        <v>0</v>
      </c>
      <c r="AL33" s="98" t="str">
        <f>IF(Summary!$B$28&lt;&gt;"",IF(AND(Summary!$D$28&lt;&gt;"",DATE(YEAR(Summary!$D$28),MONTH(Summary!$D$28),1)&lt;DATE(YEAR(AN3),MONTH(AN3),1)),"not on board",IF(Summary!$B$28&lt;&gt;"",IF(AND(Summary!$C$28&lt;&gt;"",DATE(YEAR(Summary!$C$28),MONTH(Summary!$C$28),1)&lt;=DATE(YEAR(AN3),MONTH(AN3),1)),Summary!$B$28,"not on board"),"")),"")</f>
        <v/>
      </c>
      <c r="AM33" s="74" t="s">
        <v>17</v>
      </c>
      <c r="AN33" s="85"/>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86"/>
      <c r="BS33" s="76">
        <f t="shared" ref="BS33:BS34" si="102">SUM(AN33:BR33)</f>
        <v>0</v>
      </c>
      <c r="BU33">
        <f ca="1">SUMIF(BX$3:DA$3,"&lt;="&amp;B5,BX33:DA33)</f>
        <v>0</v>
      </c>
      <c r="BV33" s="98" t="str">
        <f>IF(Summary!$B$28&lt;&gt;"",IF(AND(Summary!$D$28&lt;&gt;"",DATE(YEAR(Summary!$D$28),MONTH(Summary!$D$28),1)&lt;DATE(YEAR(BX3),MONTH(BX3),1)),"not on board",IF(Summary!$B$28&lt;&gt;"",IF(AND(Summary!$C$28&lt;&gt;"",DATE(YEAR(Summary!$C$28),MONTH(Summary!$C$28),1)&lt;=DATE(YEAR(BX3),MONTH(BX3),1)),Summary!$B$28,"not on board"),"")),"")</f>
        <v/>
      </c>
      <c r="BW33" s="74" t="s">
        <v>17</v>
      </c>
      <c r="BX33" s="85"/>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86"/>
      <c r="DB33" s="76">
        <f t="shared" si="22"/>
        <v>0</v>
      </c>
      <c r="DD33">
        <f ca="1">SUMIF(DG$3:EK$3,"&lt;="&amp;B5,DG33:EK33)</f>
        <v>0</v>
      </c>
      <c r="DE33" s="98" t="str">
        <f>IF(Summary!$B$28&lt;&gt;"",IF(AND(Summary!$D$28&lt;&gt;"",DATE(YEAR(Summary!$D$28),MONTH(Summary!$D$28),1)&lt;DATE(YEAR(DG3),MONTH(DG3),1)),"not on board",IF(Summary!$B$28&lt;&gt;"",IF(AND(Summary!$C$28&lt;&gt;"",DATE(YEAR(Summary!$C$28),MONTH(Summary!$C$28),1)&lt;=DATE(YEAR(DG3),MONTH(DG3),1)),Summary!$B$28,"not on board"),"")),"")</f>
        <v/>
      </c>
      <c r="DF33" s="74" t="s">
        <v>17</v>
      </c>
      <c r="DG33" s="85"/>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86"/>
      <c r="EL33" s="76">
        <f t="shared" ref="EL33:EL34" si="103">SUM(DG33:EK33)</f>
        <v>0</v>
      </c>
      <c r="EN33">
        <f ca="1">SUMIF(EQ$3:FU$3,"&lt;="&amp;B5,EQ33:FU33)</f>
        <v>0</v>
      </c>
      <c r="EO33" s="98" t="str">
        <f>IF(Summary!$B$28&lt;&gt;"",IF(AND(Summary!$D$28&lt;&gt;"",DATE(YEAR(Summary!$D$28),MONTH(Summary!$D$28),1)&lt;DATE(YEAR(EQ3),MONTH(EQ3),1)),"not on board",IF(Summary!$B$28&lt;&gt;"",IF(AND(Summary!$C$28&lt;&gt;"",DATE(YEAR(Summary!$C$28),MONTH(Summary!$C$28),1)&lt;=DATE(YEAR(EQ3),MONTH(EQ3),1)),Summary!$B$28,"not on board"),"")),"")</f>
        <v/>
      </c>
      <c r="EP33" s="74" t="s">
        <v>17</v>
      </c>
      <c r="EQ33" s="85"/>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86"/>
      <c r="FV33" s="76">
        <f t="shared" ref="FV33:FV34" si="104">SUM(EQ33:FU33)</f>
        <v>0</v>
      </c>
      <c r="FX33">
        <f ca="1">SUMIF(GA$3:HD$3,"&lt;="&amp;B5,GA33:HD33)</f>
        <v>0</v>
      </c>
      <c r="FY33" s="98" t="str">
        <f>IF(Summary!$B$28&lt;&gt;"",IF(AND(Summary!$D$28&lt;&gt;"",DATE(YEAR(Summary!$D$28),MONTH(Summary!$D$28),1)&lt;DATE(YEAR(GA3),MONTH(GA3),1)),"not on board",IF(Summary!$B$28&lt;&gt;"",IF(AND(Summary!$C$28&lt;&gt;"",DATE(YEAR(Summary!$C$28),MONTH(Summary!$C$28),1)&lt;=DATE(YEAR(GA3),MONTH(GA3),1)),Summary!$B$28,"not on board"),"")),"")</f>
        <v/>
      </c>
      <c r="FZ33" s="74" t="s">
        <v>17</v>
      </c>
      <c r="GA33" s="85"/>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86"/>
      <c r="HE33" s="76">
        <f t="shared" si="25"/>
        <v>0</v>
      </c>
      <c r="HG33">
        <f ca="1">SUMIF(HJ$3:IN$3,"&lt;="&amp;B5,HJ33:IN33)</f>
        <v>0</v>
      </c>
      <c r="HH33" s="98" t="str">
        <f>IF(Summary!$B$28&lt;&gt;"",IF(AND(Summary!$D$28&lt;&gt;"",DATE(YEAR(Summary!$D$28),MONTH(Summary!$D$28),1)&lt;DATE(YEAR(HJ3),MONTH(HJ3),1)),"not on board",IF(Summary!$B$28&lt;&gt;"",IF(AND(Summary!$C$28&lt;&gt;"",DATE(YEAR(Summary!$C$28),MONTH(Summary!$C$28),1)&lt;=DATE(YEAR(HJ3),MONTH(HJ3),1)),Summary!$B$28,"not on board"),"")),"")</f>
        <v/>
      </c>
      <c r="HI33" s="74" t="s">
        <v>17</v>
      </c>
      <c r="HJ33" s="85"/>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86"/>
      <c r="IO33" s="76">
        <f t="shared" ref="IO33:IO34" si="105">SUM(HJ33:IN33)</f>
        <v>0</v>
      </c>
      <c r="IQ33">
        <f ca="1">SUMIF(IT$3:JW$3,"&lt;="&amp;B5,IT33:JW33)</f>
        <v>0</v>
      </c>
      <c r="IR33" s="98" t="str">
        <f>IF(Summary!$B$28&lt;&gt;"",IF(AND(Summary!$D$28&lt;&gt;"",DATE(YEAR(Summary!$D$28),MONTH(Summary!$D$28),1)&lt;DATE(YEAR(IT3),MONTH(IT3),1)),"not on board",IF(Summary!$B$28&lt;&gt;"",IF(AND(Summary!$C$28&lt;&gt;"",DATE(YEAR(Summary!$C$28),MONTH(Summary!$C$28),1)&lt;=DATE(YEAR(IT3),MONTH(IT3),1)),Summary!$B$28,"not on board"),"")),"")</f>
        <v/>
      </c>
      <c r="IS33" s="74" t="s">
        <v>17</v>
      </c>
      <c r="IT33" s="85"/>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86"/>
      <c r="JX33" s="76">
        <f t="shared" si="27"/>
        <v>0</v>
      </c>
      <c r="JZ33">
        <f ca="1">SUMIF(KC$3:LG$3,"&lt;="&amp;B5,KC33:LG33)</f>
        <v>0</v>
      </c>
      <c r="KA33" s="98" t="str">
        <f>IF(Summary!$B$28&lt;&gt;"",IF(AND(Summary!$D$28&lt;&gt;"",DATE(YEAR(Summary!$D$28),MONTH(Summary!$D$28),1)&lt;DATE(YEAR(KC3),MONTH(KC3),1)),"not on board",IF(Summary!$B$28&lt;&gt;"",IF(AND(Summary!$C$28&lt;&gt;"",DATE(YEAR(Summary!$C$28),MONTH(Summary!$C$28),1)&lt;=DATE(YEAR(KC3),MONTH(KC3),1)),Summary!$B$28,"not on board"),"")),"")</f>
        <v/>
      </c>
      <c r="KB33" s="74" t="s">
        <v>17</v>
      </c>
      <c r="KC33" s="85"/>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86"/>
      <c r="LH33" s="76">
        <f t="shared" ref="LH33:LH34" si="106">SUM(KC33:LG33)</f>
        <v>0</v>
      </c>
    </row>
    <row r="34" spans="2:320">
      <c r="B34">
        <f ca="1">SUM(B33,AK33,BU33,DD33,EN33,FX33,HG33,IQ33,JZ33)</f>
        <v>0</v>
      </c>
      <c r="C34" s="100"/>
      <c r="D34" s="75" t="s">
        <v>1</v>
      </c>
      <c r="E34" s="83"/>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4"/>
      <c r="AI34" s="77">
        <f t="shared" si="101"/>
        <v>0</v>
      </c>
      <c r="AL34" s="100"/>
      <c r="AM34" s="75" t="s">
        <v>1</v>
      </c>
      <c r="AN34" s="83"/>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4"/>
      <c r="BS34" s="77">
        <f t="shared" si="102"/>
        <v>0</v>
      </c>
      <c r="BV34" s="100"/>
      <c r="BW34" s="75" t="s">
        <v>1</v>
      </c>
      <c r="BX34" s="83"/>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4"/>
      <c r="DB34" s="77">
        <f t="shared" si="22"/>
        <v>0</v>
      </c>
      <c r="DE34" s="100"/>
      <c r="DF34" s="75" t="s">
        <v>1</v>
      </c>
      <c r="DG34" s="83"/>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4"/>
      <c r="EL34" s="77">
        <f t="shared" si="103"/>
        <v>0</v>
      </c>
      <c r="EO34" s="100"/>
      <c r="EP34" s="75" t="s">
        <v>1</v>
      </c>
      <c r="EQ34" s="83"/>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4"/>
      <c r="FV34" s="77">
        <f t="shared" si="104"/>
        <v>0</v>
      </c>
      <c r="FY34" s="100"/>
      <c r="FZ34" s="75" t="s">
        <v>1</v>
      </c>
      <c r="GA34" s="83"/>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4"/>
      <c r="HE34" s="77">
        <f t="shared" si="25"/>
        <v>0</v>
      </c>
      <c r="HH34" s="100"/>
      <c r="HI34" s="75" t="s">
        <v>1</v>
      </c>
      <c r="HJ34" s="83"/>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4"/>
      <c r="IO34" s="77">
        <f t="shared" si="105"/>
        <v>0</v>
      </c>
      <c r="IR34" s="100"/>
      <c r="IS34" s="75" t="s">
        <v>1</v>
      </c>
      <c r="IT34" s="83"/>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4"/>
      <c r="JX34" s="77">
        <f t="shared" si="27"/>
        <v>0</v>
      </c>
      <c r="KA34" s="100"/>
      <c r="KB34" s="75" t="s">
        <v>1</v>
      </c>
      <c r="KC34" s="83"/>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4"/>
      <c r="LH34" s="77">
        <f t="shared" si="106"/>
        <v>0</v>
      </c>
    </row>
    <row r="35" spans="2:320" ht="15" customHeight="1">
      <c r="B35">
        <f ca="1">SUMIF(E$3:AH$3,"&lt;="&amp;B5,E35:AH35)</f>
        <v>0</v>
      </c>
      <c r="C35" s="98" t="str">
        <f>IF(Summary!$B$29&lt;&gt;"",IF(AND(Summary!$D$29&lt;&gt;"",DATE(YEAR(Summary!$D$29),MONTH(Summary!$D$29),1)&lt;DATE(YEAR(E3),MONTH(E3),1)),"not on board",IF(Summary!$B$29&lt;&gt;"",IF(AND(Summary!$C$29&lt;&gt;"",DATE(YEAR(Summary!$C$29),MONTH(Summary!$C$29),1)&lt;=DATE(YEAR(E3),MONTH(E3),1)),Summary!$B$29,"not on board"),"")),"")</f>
        <v/>
      </c>
      <c r="D35" s="74" t="s">
        <v>17</v>
      </c>
      <c r="E35" s="85"/>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86"/>
      <c r="AI35" s="76">
        <f t="shared" ref="AI35:AI36" si="107">SUM(E35:AH35)</f>
        <v>0</v>
      </c>
      <c r="AK35">
        <f ca="1">SUMIF(AN$3:BR$3,"&lt;="&amp;B5,AN35:BR35)</f>
        <v>0</v>
      </c>
      <c r="AL35" s="98" t="str">
        <f>IF(Summary!$B$29&lt;&gt;"",IF(AND(Summary!$D$29&lt;&gt;"",DATE(YEAR(Summary!$D$29),MONTH(Summary!$D$29),1)&lt;DATE(YEAR(AN3),MONTH(AN3),1)),"not on board",IF(Summary!$B$29&lt;&gt;"",IF(AND(Summary!$C$29&lt;&gt;"",DATE(YEAR(Summary!$C$29),MONTH(Summary!$C$29),1)&lt;=DATE(YEAR(AN3),MONTH(AN3),1)),Summary!$B$29,"not on board"),"")),"")</f>
        <v/>
      </c>
      <c r="AM35" s="74" t="s">
        <v>17</v>
      </c>
      <c r="AN35" s="85"/>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86"/>
      <c r="BS35" s="76">
        <f t="shared" ref="BS35:BS36" si="108">SUM(AN35:BR35)</f>
        <v>0</v>
      </c>
      <c r="BU35">
        <f ca="1">SUMIF(BX$3:DA$3,"&lt;="&amp;B5,BX35:DA35)</f>
        <v>0</v>
      </c>
      <c r="BV35" s="98" t="str">
        <f>IF(Summary!$B$29&lt;&gt;"",IF(AND(Summary!$D$29&lt;&gt;"",DATE(YEAR(Summary!$D$29),MONTH(Summary!$D$29),1)&lt;DATE(YEAR(BX3),MONTH(BX3),1)),"not on board",IF(Summary!$B$29&lt;&gt;"",IF(AND(Summary!$C$29&lt;&gt;"",DATE(YEAR(Summary!$C$29),MONTH(Summary!$C$29),1)&lt;=DATE(YEAR(BX3),MONTH(BX3),1)),Summary!$B$29,"not on board"),"")),"")</f>
        <v/>
      </c>
      <c r="BW35" s="74" t="s">
        <v>17</v>
      </c>
      <c r="BX35" s="85"/>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86"/>
      <c r="DB35" s="76">
        <f t="shared" si="22"/>
        <v>0</v>
      </c>
      <c r="DD35">
        <f ca="1">SUMIF(DG$3:EK$3,"&lt;="&amp;B5,DG35:EK35)</f>
        <v>0</v>
      </c>
      <c r="DE35" s="98" t="str">
        <f>IF(Summary!$B$29&lt;&gt;"",IF(AND(Summary!$D$29&lt;&gt;"",DATE(YEAR(Summary!$D$29),MONTH(Summary!$D$29),1)&lt;DATE(YEAR(DG3),MONTH(DG3),1)),"not on board",IF(Summary!$B$29&lt;&gt;"",IF(AND(Summary!$C$29&lt;&gt;"",DATE(YEAR(Summary!$C$29),MONTH(Summary!$C$29),1)&lt;=DATE(YEAR(DG3),MONTH(DG3),1)),Summary!$B$29,"not on board"),"")),"")</f>
        <v/>
      </c>
      <c r="DF35" s="74" t="s">
        <v>17</v>
      </c>
      <c r="DG35" s="85"/>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86"/>
      <c r="EL35" s="76">
        <f t="shared" ref="EL35:EL36" si="109">SUM(DG35:EK35)</f>
        <v>0</v>
      </c>
      <c r="EN35">
        <f ca="1">SUMIF(EQ$3:FU$3,"&lt;="&amp;B5,EQ35:FU35)</f>
        <v>0</v>
      </c>
      <c r="EO35" s="98" t="str">
        <f>IF(Summary!$B$29&lt;&gt;"",IF(AND(Summary!$D$29&lt;&gt;"",DATE(YEAR(Summary!$D$29),MONTH(Summary!$D$29),1)&lt;DATE(YEAR(EQ3),MONTH(EQ3),1)),"not on board",IF(Summary!$B$29&lt;&gt;"",IF(AND(Summary!$C$29&lt;&gt;"",DATE(YEAR(Summary!$C$29),MONTH(Summary!$C$29),1)&lt;=DATE(YEAR(EQ3),MONTH(EQ3),1)),Summary!$B$29,"not on board"),"")),"")</f>
        <v/>
      </c>
      <c r="EP35" s="74" t="s">
        <v>17</v>
      </c>
      <c r="EQ35" s="85"/>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86"/>
      <c r="FV35" s="76">
        <f t="shared" ref="FV35:FV36" si="110">SUM(EQ35:FU35)</f>
        <v>0</v>
      </c>
      <c r="FX35">
        <f ca="1">SUMIF(GA$3:HD$3,"&lt;="&amp;B5,GA35:HD35)</f>
        <v>0</v>
      </c>
      <c r="FY35" s="98" t="str">
        <f>IF(Summary!$B$29&lt;&gt;"",IF(AND(Summary!$D$29&lt;&gt;"",DATE(YEAR(Summary!$D$29),MONTH(Summary!$D$29),1)&lt;DATE(YEAR(GA3),MONTH(GA3),1)),"not on board",IF(Summary!$B$29&lt;&gt;"",IF(AND(Summary!$C$29&lt;&gt;"",DATE(YEAR(Summary!$C$29),MONTH(Summary!$C$29),1)&lt;=DATE(YEAR(GA3),MONTH(GA3),1)),Summary!$B$29,"not on board"),"")),"")</f>
        <v/>
      </c>
      <c r="FZ35" s="74" t="s">
        <v>17</v>
      </c>
      <c r="GA35" s="85"/>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86"/>
      <c r="HE35" s="76">
        <f t="shared" si="25"/>
        <v>0</v>
      </c>
      <c r="HG35">
        <f ca="1">SUMIF(HJ$3:IN$3,"&lt;="&amp;B5,HJ35:IN35)</f>
        <v>0</v>
      </c>
      <c r="HH35" s="98" t="str">
        <f>IF(Summary!$B$29&lt;&gt;"",IF(AND(Summary!$D$29&lt;&gt;"",DATE(YEAR(Summary!$D$29),MONTH(Summary!$D$29),1)&lt;DATE(YEAR(HJ3),MONTH(HJ3),1)),"not on board",IF(Summary!$B$29&lt;&gt;"",IF(AND(Summary!$C$29&lt;&gt;"",DATE(YEAR(Summary!$C$29),MONTH(Summary!$C$29),1)&lt;=DATE(YEAR(HJ3),MONTH(HJ3),1)),Summary!$B$29,"not on board"),"")),"")</f>
        <v/>
      </c>
      <c r="HI35" s="74" t="s">
        <v>17</v>
      </c>
      <c r="HJ35" s="85"/>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86"/>
      <c r="IO35" s="76">
        <f t="shared" ref="IO35:IO36" si="111">SUM(HJ35:IN35)</f>
        <v>0</v>
      </c>
      <c r="IQ35">
        <f ca="1">SUMIF(IT$3:JW$3,"&lt;="&amp;B5,IT35:JW35)</f>
        <v>0</v>
      </c>
      <c r="IR35" s="98" t="str">
        <f>IF(Summary!$B$29&lt;&gt;"",IF(AND(Summary!$D$29&lt;&gt;"",DATE(YEAR(Summary!$D$29),MONTH(Summary!$D$29),1)&lt;DATE(YEAR(IT3),MONTH(IT3),1)),"not on board",IF(Summary!$B$29&lt;&gt;"",IF(AND(Summary!$C$29&lt;&gt;"",DATE(YEAR(Summary!$C$29),MONTH(Summary!$C$29),1)&lt;=DATE(YEAR(IT3),MONTH(IT3),1)),Summary!$B$29,"not on board"),"")),"")</f>
        <v/>
      </c>
      <c r="IS35" s="74" t="s">
        <v>17</v>
      </c>
      <c r="IT35" s="85"/>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86"/>
      <c r="JX35" s="76">
        <f t="shared" si="27"/>
        <v>0</v>
      </c>
      <c r="JZ35">
        <f ca="1">SUMIF(KC$3:LG$3,"&lt;="&amp;B5,KC35:LG35)</f>
        <v>0</v>
      </c>
      <c r="KA35" s="98" t="str">
        <f>IF(Summary!$B$29&lt;&gt;"",IF(AND(Summary!$D$29&lt;&gt;"",DATE(YEAR(Summary!$D$29),MONTH(Summary!$D$29),1)&lt;DATE(YEAR(KC3),MONTH(KC3),1)),"not on board",IF(Summary!$B$29&lt;&gt;"",IF(AND(Summary!$C$29&lt;&gt;"",DATE(YEAR(Summary!$C$29),MONTH(Summary!$C$29),1)&lt;=DATE(YEAR(KC3),MONTH(KC3),1)),Summary!$B$29,"not on board"),"")),"")</f>
        <v/>
      </c>
      <c r="KB35" s="74" t="s">
        <v>17</v>
      </c>
      <c r="KC35" s="85"/>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86"/>
      <c r="LH35" s="76">
        <f t="shared" ref="LH35:LH36" si="112">SUM(KC35:LG35)</f>
        <v>0</v>
      </c>
    </row>
    <row r="36" spans="2:320">
      <c r="B36">
        <f ca="1">SUM(B35,AK35,BU35,DD35,EN35,FX35,HG35,IQ35,JZ35)</f>
        <v>0</v>
      </c>
      <c r="C36" s="100"/>
      <c r="D36" s="75" t="s">
        <v>1</v>
      </c>
      <c r="E36" s="83"/>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4"/>
      <c r="AI36" s="77">
        <f t="shared" si="107"/>
        <v>0</v>
      </c>
      <c r="AL36" s="100"/>
      <c r="AM36" s="75" t="s">
        <v>1</v>
      </c>
      <c r="AN36" s="83"/>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4"/>
      <c r="BS36" s="77">
        <f t="shared" si="108"/>
        <v>0</v>
      </c>
      <c r="BV36" s="100"/>
      <c r="BW36" s="75" t="s">
        <v>1</v>
      </c>
      <c r="BX36" s="83"/>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4"/>
      <c r="DB36" s="77">
        <f t="shared" si="22"/>
        <v>0</v>
      </c>
      <c r="DE36" s="100"/>
      <c r="DF36" s="75" t="s">
        <v>1</v>
      </c>
      <c r="DG36" s="83"/>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4"/>
      <c r="EL36" s="77">
        <f t="shared" si="109"/>
        <v>0</v>
      </c>
      <c r="EO36" s="100"/>
      <c r="EP36" s="75" t="s">
        <v>1</v>
      </c>
      <c r="EQ36" s="83"/>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4"/>
      <c r="FV36" s="77">
        <f t="shared" si="110"/>
        <v>0</v>
      </c>
      <c r="FY36" s="100"/>
      <c r="FZ36" s="75" t="s">
        <v>1</v>
      </c>
      <c r="GA36" s="83"/>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4"/>
      <c r="HE36" s="77">
        <f t="shared" si="25"/>
        <v>0</v>
      </c>
      <c r="HH36" s="100"/>
      <c r="HI36" s="75" t="s">
        <v>1</v>
      </c>
      <c r="HJ36" s="83"/>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4"/>
      <c r="IO36" s="77">
        <f t="shared" si="111"/>
        <v>0</v>
      </c>
      <c r="IR36" s="100"/>
      <c r="IS36" s="75" t="s">
        <v>1</v>
      </c>
      <c r="IT36" s="83"/>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4"/>
      <c r="JX36" s="77">
        <f t="shared" si="27"/>
        <v>0</v>
      </c>
      <c r="KA36" s="100"/>
      <c r="KB36" s="75" t="s">
        <v>1</v>
      </c>
      <c r="KC36" s="83"/>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4"/>
      <c r="LH36" s="77">
        <f t="shared" si="112"/>
        <v>0</v>
      </c>
    </row>
    <row r="37" spans="2:320" ht="15" customHeight="1">
      <c r="B37">
        <f ca="1">SUMIF(E$3:AH$3,"&lt;="&amp;B5,E37:AH37)</f>
        <v>0</v>
      </c>
      <c r="C37" s="98" t="str">
        <f>IF(Summary!$B$30&lt;&gt;"",IF(AND(Summary!$D$30&lt;&gt;"",DATE(YEAR(Summary!$D$30),MONTH(Summary!$D$30),1)&lt;DATE(YEAR(E3),MONTH(E3),1)),"not on board",IF(Summary!$B$30&lt;&gt;"",IF(AND(Summary!$C$30&lt;&gt;"",DATE(YEAR(Summary!$C$30),MONTH(Summary!$C$30),1)&lt;=DATE(YEAR(E3),MONTH(E3),1)),Summary!$B$30,"not on board"),"")),"")</f>
        <v/>
      </c>
      <c r="D37" s="74" t="s">
        <v>17</v>
      </c>
      <c r="E37" s="85"/>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86"/>
      <c r="AI37" s="76">
        <f t="shared" ref="AI37:AI38" si="113">SUM(E37:AH37)</f>
        <v>0</v>
      </c>
      <c r="AK37">
        <f ca="1">SUMIF(AN$3:BR$3,"&lt;="&amp;B5,AN37:BR37)</f>
        <v>0</v>
      </c>
      <c r="AL37" s="98" t="str">
        <f>IF(Summary!$B$30&lt;&gt;"",IF(AND(Summary!$D$30&lt;&gt;"",DATE(YEAR(Summary!$D$30),MONTH(Summary!$D$30),1)&lt;DATE(YEAR(AN3),MONTH(AN3),1)),"not on board",IF(Summary!$B$30&lt;&gt;"",IF(AND(Summary!$C$30&lt;&gt;"",DATE(YEAR(Summary!$C$30),MONTH(Summary!$C$30),1)&lt;=DATE(YEAR(AN3),MONTH(AN3),1)),Summary!$B$30,"not on board"),"")),"")</f>
        <v/>
      </c>
      <c r="AM37" s="74" t="s">
        <v>17</v>
      </c>
      <c r="AN37" s="85"/>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86"/>
      <c r="BS37" s="76">
        <f t="shared" ref="BS37:BS38" si="114">SUM(AN37:BR37)</f>
        <v>0</v>
      </c>
      <c r="BU37">
        <f ca="1">SUMIF(BX$3:DA$3,"&lt;="&amp;B5,BX37:DA37)</f>
        <v>0</v>
      </c>
      <c r="BV37" s="98" t="str">
        <f>IF(Summary!$B$30&lt;&gt;"",IF(AND(Summary!$D$30&lt;&gt;"",DATE(YEAR(Summary!$D$30),MONTH(Summary!$D$30),1)&lt;DATE(YEAR(BX3),MONTH(BX3),1)),"not on board",IF(Summary!$B$30&lt;&gt;"",IF(AND(Summary!$C$30&lt;&gt;"",DATE(YEAR(Summary!$C$30),MONTH(Summary!$C$30),1)&lt;=DATE(YEAR(BX3),MONTH(BX3),1)),Summary!$B$30,"not on board"),"")),"")</f>
        <v/>
      </c>
      <c r="BW37" s="74" t="s">
        <v>17</v>
      </c>
      <c r="BX37" s="85"/>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86"/>
      <c r="DB37" s="76">
        <f t="shared" ref="DB37:DB68" si="115">SUM(BX37:DA37)</f>
        <v>0</v>
      </c>
      <c r="DD37">
        <f ca="1">SUMIF(DG$3:EK$3,"&lt;="&amp;B5,DG37:EK37)</f>
        <v>0</v>
      </c>
      <c r="DE37" s="98" t="str">
        <f>IF(Summary!$B$30&lt;&gt;"",IF(AND(Summary!$D$30&lt;&gt;"",DATE(YEAR(Summary!$D$30),MONTH(Summary!$D$30),1)&lt;DATE(YEAR(DG3),MONTH(DG3),1)),"not on board",IF(Summary!$B$30&lt;&gt;"",IF(AND(Summary!$C$30&lt;&gt;"",DATE(YEAR(Summary!$C$30),MONTH(Summary!$C$30),1)&lt;=DATE(YEAR(DG3),MONTH(DG3),1)),Summary!$B$30,"not on board"),"")),"")</f>
        <v/>
      </c>
      <c r="DF37" s="74" t="s">
        <v>17</v>
      </c>
      <c r="DG37" s="85"/>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86"/>
      <c r="EL37" s="76">
        <f t="shared" ref="EL37:EL38" si="116">SUM(DG37:EK37)</f>
        <v>0</v>
      </c>
      <c r="EN37">
        <f ca="1">SUMIF(EQ$3:FU$3,"&lt;="&amp;B5,EQ37:FU37)</f>
        <v>0</v>
      </c>
      <c r="EO37" s="98" t="str">
        <f>IF(Summary!$B$30&lt;&gt;"",IF(AND(Summary!$D$30&lt;&gt;"",DATE(YEAR(Summary!$D$30),MONTH(Summary!$D$30),1)&lt;DATE(YEAR(EQ3),MONTH(EQ3),1)),"not on board",IF(Summary!$B$30&lt;&gt;"",IF(AND(Summary!$C$30&lt;&gt;"",DATE(YEAR(Summary!$C$30),MONTH(Summary!$C$30),1)&lt;=DATE(YEAR(EQ3),MONTH(EQ3),1)),Summary!$B$30,"not on board"),"")),"")</f>
        <v/>
      </c>
      <c r="EP37" s="74" t="s">
        <v>17</v>
      </c>
      <c r="EQ37" s="85"/>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86"/>
      <c r="FV37" s="76">
        <f t="shared" ref="FV37:FV38" si="117">SUM(EQ37:FU37)</f>
        <v>0</v>
      </c>
      <c r="FX37">
        <f ca="1">SUMIF(GA$3:HD$3,"&lt;="&amp;B5,GA37:HD37)</f>
        <v>0</v>
      </c>
      <c r="FY37" s="98" t="str">
        <f>IF(Summary!$B$30&lt;&gt;"",IF(AND(Summary!$D$30&lt;&gt;"",DATE(YEAR(Summary!$D$30),MONTH(Summary!$D$30),1)&lt;DATE(YEAR(GA3),MONTH(GA3),1)),"not on board",IF(Summary!$B$30&lt;&gt;"",IF(AND(Summary!$C$30&lt;&gt;"",DATE(YEAR(Summary!$C$30),MONTH(Summary!$C$30),1)&lt;=DATE(YEAR(GA3),MONTH(GA3),1)),Summary!$B$30,"not on board"),"")),"")</f>
        <v/>
      </c>
      <c r="FZ37" s="74" t="s">
        <v>17</v>
      </c>
      <c r="GA37" s="85"/>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86"/>
      <c r="HE37" s="76">
        <f t="shared" ref="HE37:HE68" si="118">SUM(GA37:HD37)</f>
        <v>0</v>
      </c>
      <c r="HG37">
        <f ca="1">SUMIF(HJ$3:IN$3,"&lt;="&amp;B5,HJ37:IN37)</f>
        <v>0</v>
      </c>
      <c r="HH37" s="98" t="str">
        <f>IF(Summary!$B$30&lt;&gt;"",IF(AND(Summary!$D$30&lt;&gt;"",DATE(YEAR(Summary!$D$30),MONTH(Summary!$D$30),1)&lt;DATE(YEAR(HJ3),MONTH(HJ3),1)),"not on board",IF(Summary!$B$30&lt;&gt;"",IF(AND(Summary!$C$30&lt;&gt;"",DATE(YEAR(Summary!$C$30),MONTH(Summary!$C$30),1)&lt;=DATE(YEAR(HJ3),MONTH(HJ3),1)),Summary!$B$30,"not on board"),"")),"")</f>
        <v/>
      </c>
      <c r="HI37" s="74" t="s">
        <v>17</v>
      </c>
      <c r="HJ37" s="85"/>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86"/>
      <c r="IO37" s="76">
        <f t="shared" ref="IO37:IO38" si="119">SUM(HJ37:IN37)</f>
        <v>0</v>
      </c>
      <c r="IQ37">
        <f ca="1">SUMIF(IT$3:JW$3,"&lt;="&amp;B5,IT37:JW37)</f>
        <v>0</v>
      </c>
      <c r="IR37" s="98" t="str">
        <f>IF(Summary!$B$30&lt;&gt;"",IF(AND(Summary!$D$30&lt;&gt;"",DATE(YEAR(Summary!$D$30),MONTH(Summary!$D$30),1)&lt;DATE(YEAR(IT3),MONTH(IT3),1)),"not on board",IF(Summary!$B$30&lt;&gt;"",IF(AND(Summary!$C$30&lt;&gt;"",DATE(YEAR(Summary!$C$30),MONTH(Summary!$C$30),1)&lt;=DATE(YEAR(IT3),MONTH(IT3),1)),Summary!$B$30,"not on board"),"")),"")</f>
        <v/>
      </c>
      <c r="IS37" s="74" t="s">
        <v>17</v>
      </c>
      <c r="IT37" s="85"/>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86"/>
      <c r="JX37" s="76">
        <f t="shared" ref="JX37:JX68" si="120">SUM(IT37:JW37)</f>
        <v>0</v>
      </c>
      <c r="JZ37">
        <f ca="1">SUMIF(KC$3:LG$3,"&lt;="&amp;B5,KC37:LG37)</f>
        <v>0</v>
      </c>
      <c r="KA37" s="98" t="str">
        <f>IF(Summary!$B$30&lt;&gt;"",IF(AND(Summary!$D$30&lt;&gt;"",DATE(YEAR(Summary!$D$30),MONTH(Summary!$D$30),1)&lt;DATE(YEAR(KC3),MONTH(KC3),1)),"not on board",IF(Summary!$B$30&lt;&gt;"",IF(AND(Summary!$C$30&lt;&gt;"",DATE(YEAR(Summary!$C$30),MONTH(Summary!$C$30),1)&lt;=DATE(YEAR(KC3),MONTH(KC3),1)),Summary!$B$30,"not on board"),"")),"")</f>
        <v/>
      </c>
      <c r="KB37" s="74" t="s">
        <v>17</v>
      </c>
      <c r="KC37" s="85"/>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86"/>
      <c r="LH37" s="76">
        <f t="shared" ref="LH37:LH38" si="121">SUM(KC37:LG37)</f>
        <v>0</v>
      </c>
    </row>
    <row r="38" spans="2:320">
      <c r="B38">
        <f ca="1">SUM(B37,AK37,BU37,DD37,EN37,FX37,HG37,IQ37,JZ37)</f>
        <v>0</v>
      </c>
      <c r="C38" s="100"/>
      <c r="D38" s="75" t="s">
        <v>1</v>
      </c>
      <c r="E38" s="83"/>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4"/>
      <c r="AI38" s="77">
        <f t="shared" si="113"/>
        <v>0</v>
      </c>
      <c r="AL38" s="100"/>
      <c r="AM38" s="75" t="s">
        <v>1</v>
      </c>
      <c r="AN38" s="83"/>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4"/>
      <c r="BS38" s="77">
        <f t="shared" si="114"/>
        <v>0</v>
      </c>
      <c r="BV38" s="100"/>
      <c r="BW38" s="75" t="s">
        <v>1</v>
      </c>
      <c r="BX38" s="83"/>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4"/>
      <c r="DB38" s="77">
        <f t="shared" si="115"/>
        <v>0</v>
      </c>
      <c r="DE38" s="100"/>
      <c r="DF38" s="75" t="s">
        <v>1</v>
      </c>
      <c r="DG38" s="83"/>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4"/>
      <c r="EL38" s="77">
        <f t="shared" si="116"/>
        <v>0</v>
      </c>
      <c r="EO38" s="100"/>
      <c r="EP38" s="75" t="s">
        <v>1</v>
      </c>
      <c r="EQ38" s="83"/>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4"/>
      <c r="FV38" s="77">
        <f t="shared" si="117"/>
        <v>0</v>
      </c>
      <c r="FY38" s="100"/>
      <c r="FZ38" s="75" t="s">
        <v>1</v>
      </c>
      <c r="GA38" s="83"/>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4"/>
      <c r="HE38" s="77">
        <f t="shared" si="118"/>
        <v>0</v>
      </c>
      <c r="HH38" s="100"/>
      <c r="HI38" s="75" t="s">
        <v>1</v>
      </c>
      <c r="HJ38" s="83"/>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4"/>
      <c r="IO38" s="77">
        <f t="shared" si="119"/>
        <v>0</v>
      </c>
      <c r="IR38" s="100"/>
      <c r="IS38" s="75" t="s">
        <v>1</v>
      </c>
      <c r="IT38" s="83"/>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4"/>
      <c r="JX38" s="77">
        <f t="shared" si="120"/>
        <v>0</v>
      </c>
      <c r="KA38" s="100"/>
      <c r="KB38" s="75" t="s">
        <v>1</v>
      </c>
      <c r="KC38" s="83"/>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4"/>
      <c r="LH38" s="77">
        <f t="shared" si="121"/>
        <v>0</v>
      </c>
    </row>
    <row r="39" spans="2:320" ht="15" customHeight="1">
      <c r="B39">
        <f ca="1">SUMIF(E$3:AH$3,"&lt;="&amp;B5,E39:AH39)</f>
        <v>0</v>
      </c>
      <c r="C39" s="98" t="str">
        <f>IF(Summary!$B$31&lt;&gt;"",IF(AND(Summary!$D$31&lt;&gt;"",DATE(YEAR(Summary!$D$31),MONTH(Summary!$D$31),1)&lt;DATE(YEAR(E3),MONTH(E3),1)),"not on board",IF(Summary!$B$31&lt;&gt;"",IF(AND(Summary!$C$31&lt;&gt;"",DATE(YEAR(Summary!$C$31),MONTH(Summary!$C$31),1)&lt;=DATE(YEAR(E3),MONTH(E3),1)),Summary!$B$31,"not on board"),"")),"")</f>
        <v/>
      </c>
      <c r="D39" s="74" t="s">
        <v>17</v>
      </c>
      <c r="E39" s="85"/>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86"/>
      <c r="AI39" s="76">
        <f t="shared" ref="AI39:AI40" si="122">SUM(E39:AH39)</f>
        <v>0</v>
      </c>
      <c r="AK39">
        <f ca="1">SUMIF(AN$3:BR$3,"&lt;="&amp;B5,AN39:BR39)</f>
        <v>0</v>
      </c>
      <c r="AL39" s="98" t="str">
        <f>IF(Summary!$B$31&lt;&gt;"",IF(AND(Summary!$D$31&lt;&gt;"",DATE(YEAR(Summary!$D$31),MONTH(Summary!$D$31),1)&lt;DATE(YEAR(AN3),MONTH(AN3),1)),"not on board",IF(Summary!$B$31&lt;&gt;"",IF(AND(Summary!$C$31&lt;&gt;"",DATE(YEAR(Summary!$C$31),MONTH(Summary!$C$31),1)&lt;=DATE(YEAR(AN3),MONTH(AN3),1)),Summary!$B$31,"not on board"),"")),"")</f>
        <v/>
      </c>
      <c r="AM39" s="74" t="s">
        <v>17</v>
      </c>
      <c r="AN39" s="85"/>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86"/>
      <c r="BS39" s="76">
        <f t="shared" ref="BS39:BS40" si="123">SUM(AN39:BR39)</f>
        <v>0</v>
      </c>
      <c r="BU39">
        <f ca="1">SUMIF(BX$3:DA$3,"&lt;="&amp;B5,BX39:DA39)</f>
        <v>0</v>
      </c>
      <c r="BV39" s="98" t="str">
        <f>IF(Summary!$B$31&lt;&gt;"",IF(AND(Summary!$D$31&lt;&gt;"",DATE(YEAR(Summary!$D$31),MONTH(Summary!$D$31),1)&lt;DATE(YEAR(BX3),MONTH(BX3),1)),"not on board",IF(Summary!$B$31&lt;&gt;"",IF(AND(Summary!$C$31&lt;&gt;"",DATE(YEAR(Summary!$C$31),MONTH(Summary!$C$31),1)&lt;=DATE(YEAR(BX3),MONTH(BX3),1)),Summary!$B$31,"not on board"),"")),"")</f>
        <v/>
      </c>
      <c r="BW39" s="74" t="s">
        <v>17</v>
      </c>
      <c r="BX39" s="85"/>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86"/>
      <c r="DB39" s="76">
        <f t="shared" si="115"/>
        <v>0</v>
      </c>
      <c r="DD39">
        <f ca="1">SUMIF(DG$3:EK$3,"&lt;="&amp;B5,DG39:EK39)</f>
        <v>0</v>
      </c>
      <c r="DE39" s="98" t="str">
        <f>IF(Summary!$B$31&lt;&gt;"",IF(AND(Summary!$D$31&lt;&gt;"",DATE(YEAR(Summary!$D$31),MONTH(Summary!$D$31),1)&lt;DATE(YEAR(DG3),MONTH(DG3),1)),"not on board",IF(Summary!$B$31&lt;&gt;"",IF(AND(Summary!$C$31&lt;&gt;"",DATE(YEAR(Summary!$C$31),MONTH(Summary!$C$31),1)&lt;=DATE(YEAR(DG3),MONTH(DG3),1)),Summary!$B$31,"not on board"),"")),"")</f>
        <v/>
      </c>
      <c r="DF39" s="74" t="s">
        <v>17</v>
      </c>
      <c r="DG39" s="85"/>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86"/>
      <c r="EL39" s="76">
        <f t="shared" ref="EL39:EL40" si="124">SUM(DG39:EK39)</f>
        <v>0</v>
      </c>
      <c r="EN39">
        <f ca="1">SUMIF(EQ$3:FU$3,"&lt;="&amp;B5,EQ39:FU39)</f>
        <v>0</v>
      </c>
      <c r="EO39" s="98" t="str">
        <f>IF(Summary!$B$31&lt;&gt;"",IF(AND(Summary!$D$31&lt;&gt;"",DATE(YEAR(Summary!$D$31),MONTH(Summary!$D$31),1)&lt;DATE(YEAR(EQ3),MONTH(EQ3),1)),"not on board",IF(Summary!$B$31&lt;&gt;"",IF(AND(Summary!$C$31&lt;&gt;"",DATE(YEAR(Summary!$C$31),MONTH(Summary!$C$31),1)&lt;=DATE(YEAR(EQ3),MONTH(EQ3),1)),Summary!$B$31,"not on board"),"")),"")</f>
        <v/>
      </c>
      <c r="EP39" s="74" t="s">
        <v>17</v>
      </c>
      <c r="EQ39" s="85"/>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86"/>
      <c r="FV39" s="76">
        <f t="shared" ref="FV39:FV40" si="125">SUM(EQ39:FU39)</f>
        <v>0</v>
      </c>
      <c r="FX39">
        <f ca="1">SUMIF(GA$3:HD$3,"&lt;="&amp;B5,GA39:HD39)</f>
        <v>0</v>
      </c>
      <c r="FY39" s="98" t="str">
        <f>IF(Summary!$B$31&lt;&gt;"",IF(AND(Summary!$D$31&lt;&gt;"",DATE(YEAR(Summary!$D$31),MONTH(Summary!$D$31),1)&lt;DATE(YEAR(GA3),MONTH(GA3),1)),"not on board",IF(Summary!$B$31&lt;&gt;"",IF(AND(Summary!$C$31&lt;&gt;"",DATE(YEAR(Summary!$C$31),MONTH(Summary!$C$31),1)&lt;=DATE(YEAR(GA3),MONTH(GA3),1)),Summary!$B$31,"not on board"),"")),"")</f>
        <v/>
      </c>
      <c r="FZ39" s="74" t="s">
        <v>17</v>
      </c>
      <c r="GA39" s="85"/>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86"/>
      <c r="HE39" s="76">
        <f t="shared" si="118"/>
        <v>0</v>
      </c>
      <c r="HG39">
        <f ca="1">SUMIF(HJ$3:IN$3,"&lt;="&amp;B5,HJ39:IN39)</f>
        <v>0</v>
      </c>
      <c r="HH39" s="98" t="str">
        <f>IF(Summary!$B$31&lt;&gt;"",IF(AND(Summary!$D$31&lt;&gt;"",DATE(YEAR(Summary!$D$31),MONTH(Summary!$D$31),1)&lt;DATE(YEAR(HJ3),MONTH(HJ3),1)),"not on board",IF(Summary!$B$31&lt;&gt;"",IF(AND(Summary!$C$31&lt;&gt;"",DATE(YEAR(Summary!$C$31),MONTH(Summary!$C$31),1)&lt;=DATE(YEAR(HJ3),MONTH(HJ3),1)),Summary!$B$31,"not on board"),"")),"")</f>
        <v/>
      </c>
      <c r="HI39" s="74" t="s">
        <v>17</v>
      </c>
      <c r="HJ39" s="85"/>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86"/>
      <c r="IO39" s="76">
        <f t="shared" ref="IO39:IO40" si="126">SUM(HJ39:IN39)</f>
        <v>0</v>
      </c>
      <c r="IQ39">
        <f ca="1">SUMIF(IT$3:JW$3,"&lt;="&amp;B5,IT39:JW39)</f>
        <v>0</v>
      </c>
      <c r="IR39" s="98" t="str">
        <f>IF(Summary!$B$31&lt;&gt;"",IF(AND(Summary!$D$31&lt;&gt;"",DATE(YEAR(Summary!$D$31),MONTH(Summary!$D$31),1)&lt;DATE(YEAR(IT3),MONTH(IT3),1)),"not on board",IF(Summary!$B$31&lt;&gt;"",IF(AND(Summary!$C$31&lt;&gt;"",DATE(YEAR(Summary!$C$31),MONTH(Summary!$C$31),1)&lt;=DATE(YEAR(IT3),MONTH(IT3),1)),Summary!$B$31,"not on board"),"")),"")</f>
        <v/>
      </c>
      <c r="IS39" s="74" t="s">
        <v>17</v>
      </c>
      <c r="IT39" s="85"/>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86"/>
      <c r="JX39" s="76">
        <f t="shared" si="120"/>
        <v>0</v>
      </c>
      <c r="JZ39">
        <f ca="1">SUMIF(KC$3:LG$3,"&lt;="&amp;B5,KC39:LG39)</f>
        <v>0</v>
      </c>
      <c r="KA39" s="98" t="str">
        <f>IF(Summary!$B$31&lt;&gt;"",IF(AND(Summary!$D$31&lt;&gt;"",DATE(YEAR(Summary!$D$31),MONTH(Summary!$D$31),1)&lt;DATE(YEAR(KC3),MONTH(KC3),1)),"not on board",IF(Summary!$B$31&lt;&gt;"",IF(AND(Summary!$C$31&lt;&gt;"",DATE(YEAR(Summary!$C$31),MONTH(Summary!$C$31),1)&lt;=DATE(YEAR(KC3),MONTH(KC3),1)),Summary!$B$31,"not on board"),"")),"")</f>
        <v/>
      </c>
      <c r="KB39" s="74" t="s">
        <v>17</v>
      </c>
      <c r="KC39" s="85"/>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86"/>
      <c r="LH39" s="76">
        <f t="shared" ref="LH39:LH40" si="127">SUM(KC39:LG39)</f>
        <v>0</v>
      </c>
    </row>
    <row r="40" spans="2:320">
      <c r="B40">
        <f ca="1">SUM(B39,AK39,BU39,DD39,EN39,FX39,HG39,IQ39,JZ39)</f>
        <v>0</v>
      </c>
      <c r="C40" s="100"/>
      <c r="D40" s="75" t="s">
        <v>1</v>
      </c>
      <c r="E40" s="83"/>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4"/>
      <c r="AI40" s="77">
        <f t="shared" si="122"/>
        <v>0</v>
      </c>
      <c r="AL40" s="100"/>
      <c r="AM40" s="75" t="s">
        <v>1</v>
      </c>
      <c r="AN40" s="83"/>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4"/>
      <c r="BS40" s="77">
        <f t="shared" si="123"/>
        <v>0</v>
      </c>
      <c r="BV40" s="100"/>
      <c r="BW40" s="75" t="s">
        <v>1</v>
      </c>
      <c r="BX40" s="83"/>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4"/>
      <c r="DB40" s="77">
        <f t="shared" si="115"/>
        <v>0</v>
      </c>
      <c r="DE40" s="100"/>
      <c r="DF40" s="75" t="s">
        <v>1</v>
      </c>
      <c r="DG40" s="83"/>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4"/>
      <c r="EL40" s="77">
        <f t="shared" si="124"/>
        <v>0</v>
      </c>
      <c r="EO40" s="100"/>
      <c r="EP40" s="75" t="s">
        <v>1</v>
      </c>
      <c r="EQ40" s="83"/>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4"/>
      <c r="FV40" s="77">
        <f t="shared" si="125"/>
        <v>0</v>
      </c>
      <c r="FY40" s="100"/>
      <c r="FZ40" s="75" t="s">
        <v>1</v>
      </c>
      <c r="GA40" s="83"/>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4"/>
      <c r="HE40" s="77">
        <f t="shared" si="118"/>
        <v>0</v>
      </c>
      <c r="HH40" s="100"/>
      <c r="HI40" s="75" t="s">
        <v>1</v>
      </c>
      <c r="HJ40" s="83"/>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4"/>
      <c r="IO40" s="77">
        <f t="shared" si="126"/>
        <v>0</v>
      </c>
      <c r="IR40" s="100"/>
      <c r="IS40" s="75" t="s">
        <v>1</v>
      </c>
      <c r="IT40" s="83"/>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4"/>
      <c r="JX40" s="77">
        <f t="shared" si="120"/>
        <v>0</v>
      </c>
      <c r="KA40" s="100"/>
      <c r="KB40" s="75" t="s">
        <v>1</v>
      </c>
      <c r="KC40" s="83"/>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4"/>
      <c r="LH40" s="77">
        <f t="shared" si="127"/>
        <v>0</v>
      </c>
    </row>
    <row r="41" spans="2:320" ht="15" customHeight="1">
      <c r="B41">
        <f ca="1">SUMIF(E$3:AH$3,"&lt;="&amp;B5,E41:AH41)</f>
        <v>0</v>
      </c>
      <c r="C41" s="98" t="str">
        <f>IF(Summary!$B$32&lt;&gt;"",IF(AND(Summary!$D$32&lt;&gt;"",DATE(YEAR(Summary!$D$32),MONTH(Summary!$D$32),1)&lt;DATE(YEAR(E3),MONTH(E3),1)),"not on board",IF(Summary!$B$32&lt;&gt;"",IF(AND(Summary!$C$32&lt;&gt;"",DATE(YEAR(Summary!$C$32),MONTH(Summary!$C$32),1)&lt;=DATE(YEAR(E3),MONTH(E3),1)),Summary!$B$32,"not on board"),"")),"")</f>
        <v/>
      </c>
      <c r="D41" s="74" t="s">
        <v>17</v>
      </c>
      <c r="E41" s="85"/>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86"/>
      <c r="AI41" s="76">
        <f t="shared" ref="AI41:AI42" si="128">SUM(E41:AH41)</f>
        <v>0</v>
      </c>
      <c r="AK41">
        <f ca="1">SUMIF(AN$3:BR$3,"&lt;="&amp;B5,AN41:BR41)</f>
        <v>0</v>
      </c>
      <c r="AL41" s="98" t="str">
        <f>IF(Summary!$B$32&lt;&gt;"",IF(AND(Summary!$D$32&lt;&gt;"",DATE(YEAR(Summary!$D$32),MONTH(Summary!$D$32),1)&lt;DATE(YEAR(AN3),MONTH(AN3),1)),"not on board",IF(Summary!$B$32&lt;&gt;"",IF(AND(Summary!$C$32&lt;&gt;"",DATE(YEAR(Summary!$C$32),MONTH(Summary!$C$32),1)&lt;=DATE(YEAR(AN3),MONTH(AN3),1)),Summary!$B$32,"not on board"),"")),"")</f>
        <v/>
      </c>
      <c r="AM41" s="74" t="s">
        <v>17</v>
      </c>
      <c r="AN41" s="85"/>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86"/>
      <c r="BS41" s="76">
        <f t="shared" ref="BS41:BS42" si="129">SUM(AN41:BR41)</f>
        <v>0</v>
      </c>
      <c r="BU41">
        <f ca="1">SUMIF(BX$3:DA$3,"&lt;="&amp;B5,BX41:DA41)</f>
        <v>0</v>
      </c>
      <c r="BV41" s="98" t="str">
        <f>IF(Summary!$B$32&lt;&gt;"",IF(AND(Summary!$D$32&lt;&gt;"",DATE(YEAR(Summary!$D$32),MONTH(Summary!$D$32),1)&lt;DATE(YEAR(BX3),MONTH(BX3),1)),"not on board",IF(Summary!$B$32&lt;&gt;"",IF(AND(Summary!$C$32&lt;&gt;"",DATE(YEAR(Summary!$C$32),MONTH(Summary!$C$32),1)&lt;=DATE(YEAR(BX3),MONTH(BX3),1)),Summary!$B$32,"not on board"),"")),"")</f>
        <v/>
      </c>
      <c r="BW41" s="74" t="s">
        <v>17</v>
      </c>
      <c r="BX41" s="85"/>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86"/>
      <c r="DB41" s="76">
        <f t="shared" si="115"/>
        <v>0</v>
      </c>
      <c r="DD41">
        <f ca="1">SUMIF(DG$3:EK$3,"&lt;="&amp;B5,DG41:EK41)</f>
        <v>0</v>
      </c>
      <c r="DE41" s="98" t="str">
        <f>IF(Summary!$B$32&lt;&gt;"",IF(AND(Summary!$D$32&lt;&gt;"",DATE(YEAR(Summary!$D$32),MONTH(Summary!$D$32),1)&lt;DATE(YEAR(DG3),MONTH(DG3),1)),"not on board",IF(Summary!$B$32&lt;&gt;"",IF(AND(Summary!$C$32&lt;&gt;"",DATE(YEAR(Summary!$C$32),MONTH(Summary!$C$32),1)&lt;=DATE(YEAR(DG3),MONTH(DG3),1)),Summary!$B$32,"not on board"),"")),"")</f>
        <v/>
      </c>
      <c r="DF41" s="74" t="s">
        <v>17</v>
      </c>
      <c r="DG41" s="85"/>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86"/>
      <c r="EL41" s="76">
        <f t="shared" ref="EL41:EL42" si="130">SUM(DG41:EK41)</f>
        <v>0</v>
      </c>
      <c r="EN41">
        <f ca="1">SUMIF(EQ$3:FU$3,"&lt;="&amp;B5,EQ41:FU41)</f>
        <v>0</v>
      </c>
      <c r="EO41" s="98" t="str">
        <f>IF(Summary!$B$32&lt;&gt;"",IF(AND(Summary!$D$32&lt;&gt;"",DATE(YEAR(Summary!$D$32),MONTH(Summary!$D$32),1)&lt;DATE(YEAR(EQ3),MONTH(EQ3),1)),"not on board",IF(Summary!$B$32&lt;&gt;"",IF(AND(Summary!$C$32&lt;&gt;"",DATE(YEAR(Summary!$C$32),MONTH(Summary!$C$32),1)&lt;=DATE(YEAR(EQ3),MONTH(EQ3),1)),Summary!$B$32,"not on board"),"")),"")</f>
        <v/>
      </c>
      <c r="EP41" s="74" t="s">
        <v>17</v>
      </c>
      <c r="EQ41" s="85"/>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86"/>
      <c r="FV41" s="76">
        <f t="shared" ref="FV41:FV42" si="131">SUM(EQ41:FU41)</f>
        <v>0</v>
      </c>
      <c r="FX41">
        <f ca="1">SUMIF(GA$3:HD$3,"&lt;="&amp;B5,GA41:HD41)</f>
        <v>0</v>
      </c>
      <c r="FY41" s="98" t="str">
        <f>IF(Summary!$B$32&lt;&gt;"",IF(AND(Summary!$D$32&lt;&gt;"",DATE(YEAR(Summary!$D$32),MONTH(Summary!$D$32),1)&lt;DATE(YEAR(GA3),MONTH(GA3),1)),"not on board",IF(Summary!$B$32&lt;&gt;"",IF(AND(Summary!$C$32&lt;&gt;"",DATE(YEAR(Summary!$C$32),MONTH(Summary!$C$32),1)&lt;=DATE(YEAR(GA3),MONTH(GA3),1)),Summary!$B$32,"not on board"),"")),"")</f>
        <v/>
      </c>
      <c r="FZ41" s="74" t="s">
        <v>17</v>
      </c>
      <c r="GA41" s="85"/>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86"/>
      <c r="HE41" s="76">
        <f t="shared" si="118"/>
        <v>0</v>
      </c>
      <c r="HG41">
        <f ca="1">SUMIF(HJ$3:IN$3,"&lt;="&amp;B5,HJ41:IN41)</f>
        <v>0</v>
      </c>
      <c r="HH41" s="98" t="str">
        <f>IF(Summary!$B$32&lt;&gt;"",IF(AND(Summary!$D$32&lt;&gt;"",DATE(YEAR(Summary!$D$32),MONTH(Summary!$D$32),1)&lt;DATE(YEAR(HJ3),MONTH(HJ3),1)),"not on board",IF(Summary!$B$32&lt;&gt;"",IF(AND(Summary!$C$32&lt;&gt;"",DATE(YEAR(Summary!$C$32),MONTH(Summary!$C$32),1)&lt;=DATE(YEAR(HJ3),MONTH(HJ3),1)),Summary!$B$32,"not on board"),"")),"")</f>
        <v/>
      </c>
      <c r="HI41" s="74" t="s">
        <v>17</v>
      </c>
      <c r="HJ41" s="85"/>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86"/>
      <c r="IO41" s="76">
        <f t="shared" ref="IO41:IO42" si="132">SUM(HJ41:IN41)</f>
        <v>0</v>
      </c>
      <c r="IQ41">
        <f ca="1">SUMIF(IT$3:JW$3,"&lt;="&amp;B5,IT41:JW41)</f>
        <v>0</v>
      </c>
      <c r="IR41" s="98" t="str">
        <f>IF(Summary!$B$32&lt;&gt;"",IF(AND(Summary!$D$32&lt;&gt;"",DATE(YEAR(Summary!$D$32),MONTH(Summary!$D$32),1)&lt;DATE(YEAR(IT3),MONTH(IT3),1)),"not on board",IF(Summary!$B$32&lt;&gt;"",IF(AND(Summary!$C$32&lt;&gt;"",DATE(YEAR(Summary!$C$32),MONTH(Summary!$C$32),1)&lt;=DATE(YEAR(IT3),MONTH(IT3),1)),Summary!$B$32,"not on board"),"")),"")</f>
        <v/>
      </c>
      <c r="IS41" s="74" t="s">
        <v>17</v>
      </c>
      <c r="IT41" s="85"/>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86"/>
      <c r="JX41" s="76">
        <f t="shared" si="120"/>
        <v>0</v>
      </c>
      <c r="JZ41">
        <f ca="1">SUMIF(KC$3:LG$3,"&lt;="&amp;B5,KC41:LG41)</f>
        <v>0</v>
      </c>
      <c r="KA41" s="98" t="str">
        <f>IF(Summary!$B$32&lt;&gt;"",IF(AND(Summary!$D$32&lt;&gt;"",DATE(YEAR(Summary!$D$32),MONTH(Summary!$D$32),1)&lt;DATE(YEAR(KC3),MONTH(KC3),1)),"not on board",IF(Summary!$B$32&lt;&gt;"",IF(AND(Summary!$C$32&lt;&gt;"",DATE(YEAR(Summary!$C$32),MONTH(Summary!$C$32),1)&lt;=DATE(YEAR(KC3),MONTH(KC3),1)),Summary!$B$32,"not on board"),"")),"")</f>
        <v/>
      </c>
      <c r="KB41" s="74" t="s">
        <v>17</v>
      </c>
      <c r="KC41" s="85"/>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86"/>
      <c r="LH41" s="76">
        <f t="shared" ref="LH41:LH42" si="133">SUM(KC41:LG41)</f>
        <v>0</v>
      </c>
    </row>
    <row r="42" spans="2:320">
      <c r="B42">
        <f ca="1">SUM(B41,AK41,BU41,DD41,EN41,FX41,HG41,IQ41,JZ41)</f>
        <v>0</v>
      </c>
      <c r="C42" s="100"/>
      <c r="D42" s="75" t="s">
        <v>1</v>
      </c>
      <c r="E42" s="83"/>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4"/>
      <c r="AI42" s="77">
        <f t="shared" si="128"/>
        <v>0</v>
      </c>
      <c r="AL42" s="100"/>
      <c r="AM42" s="75" t="s">
        <v>1</v>
      </c>
      <c r="AN42" s="83"/>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4"/>
      <c r="BS42" s="77">
        <f t="shared" si="129"/>
        <v>0</v>
      </c>
      <c r="BV42" s="100"/>
      <c r="BW42" s="75" t="s">
        <v>1</v>
      </c>
      <c r="BX42" s="83"/>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4"/>
      <c r="DB42" s="77">
        <f t="shared" si="115"/>
        <v>0</v>
      </c>
      <c r="DE42" s="100"/>
      <c r="DF42" s="75" t="s">
        <v>1</v>
      </c>
      <c r="DG42" s="83"/>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4"/>
      <c r="EL42" s="77">
        <f t="shared" si="130"/>
        <v>0</v>
      </c>
      <c r="EO42" s="100"/>
      <c r="EP42" s="75" t="s">
        <v>1</v>
      </c>
      <c r="EQ42" s="83"/>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4"/>
      <c r="FV42" s="77">
        <f t="shared" si="131"/>
        <v>0</v>
      </c>
      <c r="FY42" s="100"/>
      <c r="FZ42" s="75" t="s">
        <v>1</v>
      </c>
      <c r="GA42" s="83"/>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4"/>
      <c r="HE42" s="77">
        <f t="shared" si="118"/>
        <v>0</v>
      </c>
      <c r="HH42" s="100"/>
      <c r="HI42" s="75" t="s">
        <v>1</v>
      </c>
      <c r="HJ42" s="83"/>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4"/>
      <c r="IO42" s="77">
        <f t="shared" si="132"/>
        <v>0</v>
      </c>
      <c r="IR42" s="100"/>
      <c r="IS42" s="75" t="s">
        <v>1</v>
      </c>
      <c r="IT42" s="83"/>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4"/>
      <c r="JX42" s="77">
        <f t="shared" si="120"/>
        <v>0</v>
      </c>
      <c r="KA42" s="100"/>
      <c r="KB42" s="75" t="s">
        <v>1</v>
      </c>
      <c r="KC42" s="83"/>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4"/>
      <c r="LH42" s="77">
        <f t="shared" si="133"/>
        <v>0</v>
      </c>
    </row>
    <row r="43" spans="2:320" ht="15" customHeight="1">
      <c r="B43">
        <f ca="1">SUMIF(E$3:AH$3,"&lt;="&amp;B5,E43:AH43)</f>
        <v>0</v>
      </c>
      <c r="C43" s="98" t="str">
        <f>IF(Summary!$B$33&lt;&gt;"",IF(AND(Summary!$D$33&lt;&gt;"",DATE(YEAR(Summary!$D$33),MONTH(Summary!$D$33),1)&lt;DATE(YEAR(E3),MONTH(E3),1)),"not on board",IF(Summary!$B$33&lt;&gt;"",IF(AND(Summary!$C$33&lt;&gt;"",DATE(YEAR(Summary!$C$33),MONTH(Summary!$C$33),1)&lt;=DATE(YEAR(E3),MONTH(E3),1)),Summary!$B$33,"not on board"),"")),"")</f>
        <v/>
      </c>
      <c r="D43" s="74" t="s">
        <v>17</v>
      </c>
      <c r="E43" s="85"/>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86"/>
      <c r="AI43" s="76">
        <f t="shared" ref="AI43:AI44" si="134">SUM(E43:AH43)</f>
        <v>0</v>
      </c>
      <c r="AK43">
        <f ca="1">SUMIF(AN$3:BR$3,"&lt;="&amp;B5,AN43:BR43)</f>
        <v>0</v>
      </c>
      <c r="AL43" s="98" t="str">
        <f>IF(Summary!$B$33&lt;&gt;"",IF(AND(Summary!$D$33&lt;&gt;"",DATE(YEAR(Summary!$D$33),MONTH(Summary!$D$33),1)&lt;DATE(YEAR(AN3),MONTH(AN3),1)),"not on board",IF(Summary!$B$33&lt;&gt;"",IF(AND(Summary!$C$33&lt;&gt;"",DATE(YEAR(Summary!$C$33),MONTH(Summary!$C$33),1)&lt;=DATE(YEAR(AN3),MONTH(AN3),1)),Summary!$B$33,"not on board"),"")),"")</f>
        <v/>
      </c>
      <c r="AM43" s="74" t="s">
        <v>17</v>
      </c>
      <c r="AN43" s="85"/>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86"/>
      <c r="BS43" s="76">
        <f t="shared" ref="BS43:BS44" si="135">SUM(AN43:BR43)</f>
        <v>0</v>
      </c>
      <c r="BU43">
        <f ca="1">SUMIF(BX$3:DA$3,"&lt;="&amp;B5,BX43:DA43)</f>
        <v>0</v>
      </c>
      <c r="BV43" s="98" t="str">
        <f>IF(Summary!$B$33&lt;&gt;"",IF(AND(Summary!$D$33&lt;&gt;"",DATE(YEAR(Summary!$D$33),MONTH(Summary!$D$33),1)&lt;DATE(YEAR(BX3),MONTH(BX3),1)),"not on board",IF(Summary!$B$33&lt;&gt;"",IF(AND(Summary!$C$33&lt;&gt;"",DATE(YEAR(Summary!$C$33),MONTH(Summary!$C$33),1)&lt;=DATE(YEAR(BX3),MONTH(BX3),1)),Summary!$B$33,"not on board"),"")),"")</f>
        <v/>
      </c>
      <c r="BW43" s="74" t="s">
        <v>17</v>
      </c>
      <c r="BX43" s="85"/>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86"/>
      <c r="DB43" s="76">
        <f t="shared" si="115"/>
        <v>0</v>
      </c>
      <c r="DD43">
        <f ca="1">SUMIF(DG$3:EK$3,"&lt;="&amp;B5,DG43:EK43)</f>
        <v>0</v>
      </c>
      <c r="DE43" s="98" t="str">
        <f>IF(Summary!$B$33&lt;&gt;"",IF(AND(Summary!$D$33&lt;&gt;"",DATE(YEAR(Summary!$D$33),MONTH(Summary!$D$33),1)&lt;DATE(YEAR(DG3),MONTH(DG3),1)),"not on board",IF(Summary!$B$33&lt;&gt;"",IF(AND(Summary!$C$33&lt;&gt;"",DATE(YEAR(Summary!$C$33),MONTH(Summary!$C$33),1)&lt;=DATE(YEAR(DG3),MONTH(DG3),1)),Summary!$B$33,"not on board"),"")),"")</f>
        <v/>
      </c>
      <c r="DF43" s="74" t="s">
        <v>17</v>
      </c>
      <c r="DG43" s="85"/>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86"/>
      <c r="EL43" s="76">
        <f t="shared" ref="EL43:EL44" si="136">SUM(DG43:EK43)</f>
        <v>0</v>
      </c>
      <c r="EN43">
        <f ca="1">SUMIF(EQ$3:FU$3,"&lt;="&amp;B5,EQ43:FU43)</f>
        <v>0</v>
      </c>
      <c r="EO43" s="98" t="str">
        <f>IF(Summary!$B$33&lt;&gt;"",IF(AND(Summary!$D$33&lt;&gt;"",DATE(YEAR(Summary!$D$33),MONTH(Summary!$D$33),1)&lt;DATE(YEAR(EQ3),MONTH(EQ3),1)),"not on board",IF(Summary!$B$33&lt;&gt;"",IF(AND(Summary!$C$33&lt;&gt;"",DATE(YEAR(Summary!$C$33),MONTH(Summary!$C$33),1)&lt;=DATE(YEAR(EQ3),MONTH(EQ3),1)),Summary!$B$33,"not on board"),"")),"")</f>
        <v/>
      </c>
      <c r="EP43" s="74" t="s">
        <v>17</v>
      </c>
      <c r="EQ43" s="85"/>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86"/>
      <c r="FV43" s="76">
        <f t="shared" ref="FV43:FV44" si="137">SUM(EQ43:FU43)</f>
        <v>0</v>
      </c>
      <c r="FX43">
        <f ca="1">SUMIF(GA$3:HD$3,"&lt;="&amp;B5,GA43:HD43)</f>
        <v>0</v>
      </c>
      <c r="FY43" s="98" t="str">
        <f>IF(Summary!$B$33&lt;&gt;"",IF(AND(Summary!$D$33&lt;&gt;"",DATE(YEAR(Summary!$D$33),MONTH(Summary!$D$33),1)&lt;DATE(YEAR(GA3),MONTH(GA3),1)),"not on board",IF(Summary!$B$33&lt;&gt;"",IF(AND(Summary!$C$33&lt;&gt;"",DATE(YEAR(Summary!$C$33),MONTH(Summary!$C$33),1)&lt;=DATE(YEAR(GA3),MONTH(GA3),1)),Summary!$B$33,"not on board"),"")),"")</f>
        <v/>
      </c>
      <c r="FZ43" s="74" t="s">
        <v>17</v>
      </c>
      <c r="GA43" s="85"/>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86"/>
      <c r="HE43" s="76">
        <f t="shared" si="118"/>
        <v>0</v>
      </c>
      <c r="HG43">
        <f ca="1">SUMIF(HJ$3:IN$3,"&lt;="&amp;B5,HJ43:IN43)</f>
        <v>0</v>
      </c>
      <c r="HH43" s="98" t="str">
        <f>IF(Summary!$B$33&lt;&gt;"",IF(AND(Summary!$D$33&lt;&gt;"",DATE(YEAR(Summary!$D$33),MONTH(Summary!$D$33),1)&lt;DATE(YEAR(HJ3),MONTH(HJ3),1)),"not on board",IF(Summary!$B$33&lt;&gt;"",IF(AND(Summary!$C$33&lt;&gt;"",DATE(YEAR(Summary!$C$33),MONTH(Summary!$C$33),1)&lt;=DATE(YEAR(HJ3),MONTH(HJ3),1)),Summary!$B$33,"not on board"),"")),"")</f>
        <v/>
      </c>
      <c r="HI43" s="74" t="s">
        <v>17</v>
      </c>
      <c r="HJ43" s="85"/>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86"/>
      <c r="IO43" s="76">
        <f t="shared" ref="IO43:IO44" si="138">SUM(HJ43:IN43)</f>
        <v>0</v>
      </c>
      <c r="IQ43">
        <f ca="1">SUMIF(IT$3:JW$3,"&lt;="&amp;B5,IT43:JW43)</f>
        <v>0</v>
      </c>
      <c r="IR43" s="98" t="str">
        <f>IF(Summary!$B$33&lt;&gt;"",IF(AND(Summary!$D$33&lt;&gt;"",DATE(YEAR(Summary!$D$33),MONTH(Summary!$D$33),1)&lt;DATE(YEAR(IT3),MONTH(IT3),1)),"not on board",IF(Summary!$B$33&lt;&gt;"",IF(AND(Summary!$C$33&lt;&gt;"",DATE(YEAR(Summary!$C$33),MONTH(Summary!$C$33),1)&lt;=DATE(YEAR(IT3),MONTH(IT3),1)),Summary!$B$33,"not on board"),"")),"")</f>
        <v/>
      </c>
      <c r="IS43" s="74" t="s">
        <v>17</v>
      </c>
      <c r="IT43" s="85"/>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86"/>
      <c r="JX43" s="76">
        <f t="shared" si="120"/>
        <v>0</v>
      </c>
      <c r="JZ43">
        <f ca="1">SUMIF(KC$3:LG$3,"&lt;="&amp;B5,KC43:LG43)</f>
        <v>0</v>
      </c>
      <c r="KA43" s="98" t="str">
        <f>IF(Summary!$B$33&lt;&gt;"",IF(AND(Summary!$D$33&lt;&gt;"",DATE(YEAR(Summary!$D$33),MONTH(Summary!$D$33),1)&lt;DATE(YEAR(KC3),MONTH(KC3),1)),"not on board",IF(Summary!$B$33&lt;&gt;"",IF(AND(Summary!$C$33&lt;&gt;"",DATE(YEAR(Summary!$C$33),MONTH(Summary!$C$33),1)&lt;=DATE(YEAR(KC3),MONTH(KC3),1)),Summary!$B$33,"not on board"),"")),"")</f>
        <v/>
      </c>
      <c r="KB43" s="74" t="s">
        <v>17</v>
      </c>
      <c r="KC43" s="85"/>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86"/>
      <c r="LH43" s="76">
        <f t="shared" ref="LH43:LH44" si="139">SUM(KC43:LG43)</f>
        <v>0</v>
      </c>
    </row>
    <row r="44" spans="2:320">
      <c r="B44">
        <f ca="1">SUM(B43,AK43,BU43,DD43,EN43,FX43,HG43,IQ43,JZ43)</f>
        <v>0</v>
      </c>
      <c r="C44" s="100"/>
      <c r="D44" s="75" t="s">
        <v>1</v>
      </c>
      <c r="E44" s="83"/>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4"/>
      <c r="AI44" s="77">
        <f t="shared" si="134"/>
        <v>0</v>
      </c>
      <c r="AL44" s="100"/>
      <c r="AM44" s="75" t="s">
        <v>1</v>
      </c>
      <c r="AN44" s="83"/>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4"/>
      <c r="BS44" s="77">
        <f t="shared" si="135"/>
        <v>0</v>
      </c>
      <c r="BV44" s="100"/>
      <c r="BW44" s="75" t="s">
        <v>1</v>
      </c>
      <c r="BX44" s="83"/>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4"/>
      <c r="DB44" s="77">
        <f t="shared" si="115"/>
        <v>0</v>
      </c>
      <c r="DE44" s="100"/>
      <c r="DF44" s="75" t="s">
        <v>1</v>
      </c>
      <c r="DG44" s="83"/>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4"/>
      <c r="EL44" s="77">
        <f t="shared" si="136"/>
        <v>0</v>
      </c>
      <c r="EO44" s="100"/>
      <c r="EP44" s="75" t="s">
        <v>1</v>
      </c>
      <c r="EQ44" s="83"/>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4"/>
      <c r="FV44" s="77">
        <f t="shared" si="137"/>
        <v>0</v>
      </c>
      <c r="FY44" s="100"/>
      <c r="FZ44" s="75" t="s">
        <v>1</v>
      </c>
      <c r="GA44" s="83"/>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4"/>
      <c r="HE44" s="77">
        <f t="shared" si="118"/>
        <v>0</v>
      </c>
      <c r="HH44" s="100"/>
      <c r="HI44" s="75" t="s">
        <v>1</v>
      </c>
      <c r="HJ44" s="83"/>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4"/>
      <c r="IO44" s="77">
        <f t="shared" si="138"/>
        <v>0</v>
      </c>
      <c r="IR44" s="100"/>
      <c r="IS44" s="75" t="s">
        <v>1</v>
      </c>
      <c r="IT44" s="83"/>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4"/>
      <c r="JX44" s="77">
        <f t="shared" si="120"/>
        <v>0</v>
      </c>
      <c r="KA44" s="100"/>
      <c r="KB44" s="75" t="s">
        <v>1</v>
      </c>
      <c r="KC44" s="83"/>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4"/>
      <c r="LH44" s="77">
        <f t="shared" si="139"/>
        <v>0</v>
      </c>
    </row>
    <row r="45" spans="2:320" ht="15" customHeight="1">
      <c r="B45">
        <f ca="1">SUMIF(E$3:AH$3,"&lt;="&amp;B5,E45:AH45)</f>
        <v>0</v>
      </c>
      <c r="C45" s="98" t="str">
        <f>IF(Summary!$B$34&lt;&gt;"",IF(AND(Summary!$D$34&lt;&gt;"",DATE(YEAR(Summary!$D$34),MONTH(Summary!$D$34),1)&lt;DATE(YEAR(E3),MONTH(E3),1)),"not on board",IF(Summary!$B$34&lt;&gt;"",IF(AND(Summary!$C$34&lt;&gt;"",DATE(YEAR(Summary!$C$34),MONTH(Summary!$C$34),1)&lt;=DATE(YEAR(E3),MONTH(E3),1)),Summary!$B$34,"not on board"),"")),"")</f>
        <v/>
      </c>
      <c r="D45" s="74" t="s">
        <v>17</v>
      </c>
      <c r="E45" s="85"/>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86"/>
      <c r="AI45" s="76">
        <f t="shared" ref="AI45:AI46" si="140">SUM(E45:AH45)</f>
        <v>0</v>
      </c>
      <c r="AK45">
        <f ca="1">SUMIF(AN$3:BR$3,"&lt;="&amp;B5,AN45:BR45)</f>
        <v>0</v>
      </c>
      <c r="AL45" s="98" t="str">
        <f>IF(Summary!$B$34&lt;&gt;"",IF(AND(Summary!$D$34&lt;&gt;"",DATE(YEAR(Summary!$D$34),MONTH(Summary!$D$34),1)&lt;DATE(YEAR(AN3),MONTH(AN3),1)),"not on board",IF(Summary!$B$34&lt;&gt;"",IF(AND(Summary!$C$34&lt;&gt;"",DATE(YEAR(Summary!$C$34),MONTH(Summary!$C$34),1)&lt;=DATE(YEAR(AN3),MONTH(AN3),1)),Summary!$B$34,"not on board"),"")),"")</f>
        <v/>
      </c>
      <c r="AM45" s="74" t="s">
        <v>17</v>
      </c>
      <c r="AN45" s="85"/>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86"/>
      <c r="BS45" s="76">
        <f t="shared" ref="BS45:BS46" si="141">SUM(AN45:BR45)</f>
        <v>0</v>
      </c>
      <c r="BU45">
        <f ca="1">SUMIF(BX$3:DA$3,"&lt;="&amp;B5,BX45:DA45)</f>
        <v>0</v>
      </c>
      <c r="BV45" s="98" t="str">
        <f>IF(Summary!$B$34&lt;&gt;"",IF(AND(Summary!$D$34&lt;&gt;"",DATE(YEAR(Summary!$D$34),MONTH(Summary!$D$34),1)&lt;DATE(YEAR(BX3),MONTH(BX3),1)),"not on board",IF(Summary!$B$34&lt;&gt;"",IF(AND(Summary!$C$34&lt;&gt;"",DATE(YEAR(Summary!$C$34),MONTH(Summary!$C$34),1)&lt;=DATE(YEAR(BX3),MONTH(BX3),1)),Summary!$B$34,"not on board"),"")),"")</f>
        <v/>
      </c>
      <c r="BW45" s="74" t="s">
        <v>17</v>
      </c>
      <c r="BX45" s="85"/>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86"/>
      <c r="DB45" s="76">
        <f t="shared" si="115"/>
        <v>0</v>
      </c>
      <c r="DD45">
        <f ca="1">SUMIF(DG$3:EK$3,"&lt;="&amp;B5,DG45:EK45)</f>
        <v>0</v>
      </c>
      <c r="DE45" s="98" t="str">
        <f>IF(Summary!$B$34&lt;&gt;"",IF(AND(Summary!$D$34&lt;&gt;"",DATE(YEAR(Summary!$D$34),MONTH(Summary!$D$34),1)&lt;DATE(YEAR(DG3),MONTH(DG3),1)),"not on board",IF(Summary!$B$34&lt;&gt;"",IF(AND(Summary!$C$34&lt;&gt;"",DATE(YEAR(Summary!$C$34),MONTH(Summary!$C$34),1)&lt;=DATE(YEAR(DG3),MONTH(DG3),1)),Summary!$B$34,"not on board"),"")),"")</f>
        <v/>
      </c>
      <c r="DF45" s="74" t="s">
        <v>17</v>
      </c>
      <c r="DG45" s="85"/>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86"/>
      <c r="EL45" s="76">
        <f t="shared" ref="EL45:EL46" si="142">SUM(DG45:EK45)</f>
        <v>0</v>
      </c>
      <c r="EN45">
        <f ca="1">SUMIF(EQ$3:FU$3,"&lt;="&amp;B5,EQ45:FU45)</f>
        <v>0</v>
      </c>
      <c r="EO45" s="98" t="str">
        <f>IF(Summary!$B$34&lt;&gt;"",IF(AND(Summary!$D$34&lt;&gt;"",DATE(YEAR(Summary!$D$34),MONTH(Summary!$D$34),1)&lt;DATE(YEAR(EQ3),MONTH(EQ3),1)),"not on board",IF(Summary!$B$34&lt;&gt;"",IF(AND(Summary!$C$34&lt;&gt;"",DATE(YEAR(Summary!$C$34),MONTH(Summary!$C$34),1)&lt;=DATE(YEAR(EQ3),MONTH(EQ3),1)),Summary!$B$34,"not on board"),"")),"")</f>
        <v/>
      </c>
      <c r="EP45" s="74" t="s">
        <v>17</v>
      </c>
      <c r="EQ45" s="85"/>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86"/>
      <c r="FV45" s="76">
        <f t="shared" ref="FV45:FV46" si="143">SUM(EQ45:FU45)</f>
        <v>0</v>
      </c>
      <c r="FX45">
        <f ca="1">SUMIF(GA$3:HD$3,"&lt;="&amp;B5,GA45:HD45)</f>
        <v>0</v>
      </c>
      <c r="FY45" s="98" t="str">
        <f>IF(Summary!$B$34&lt;&gt;"",IF(AND(Summary!$D$34&lt;&gt;"",DATE(YEAR(Summary!$D$34),MONTH(Summary!$D$34),1)&lt;DATE(YEAR(GA3),MONTH(GA3),1)),"not on board",IF(Summary!$B$34&lt;&gt;"",IF(AND(Summary!$C$34&lt;&gt;"",DATE(YEAR(Summary!$C$34),MONTH(Summary!$C$34),1)&lt;=DATE(YEAR(GA3),MONTH(GA3),1)),Summary!$B$34,"not on board"),"")),"")</f>
        <v/>
      </c>
      <c r="FZ45" s="74" t="s">
        <v>17</v>
      </c>
      <c r="GA45" s="85"/>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86"/>
      <c r="HE45" s="76">
        <f t="shared" si="118"/>
        <v>0</v>
      </c>
      <c r="HG45">
        <f ca="1">SUMIF(HJ$3:IN$3,"&lt;="&amp;B5,HJ45:IN45)</f>
        <v>0</v>
      </c>
      <c r="HH45" s="98" t="str">
        <f>IF(Summary!$B$34&lt;&gt;"",IF(AND(Summary!$D$34&lt;&gt;"",DATE(YEAR(Summary!$D$34),MONTH(Summary!$D$34),1)&lt;DATE(YEAR(HJ3),MONTH(HJ3),1)),"not on board",IF(Summary!$B$34&lt;&gt;"",IF(AND(Summary!$C$34&lt;&gt;"",DATE(YEAR(Summary!$C$34),MONTH(Summary!$C$34),1)&lt;=DATE(YEAR(HJ3),MONTH(HJ3),1)),Summary!$B$34,"not on board"),"")),"")</f>
        <v/>
      </c>
      <c r="HI45" s="74" t="s">
        <v>17</v>
      </c>
      <c r="HJ45" s="85"/>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86"/>
      <c r="IO45" s="76">
        <f t="shared" ref="IO45:IO46" si="144">SUM(HJ45:IN45)</f>
        <v>0</v>
      </c>
      <c r="IQ45">
        <f ca="1">SUMIF(IT$3:JW$3,"&lt;="&amp;B5,IT45:JW45)</f>
        <v>0</v>
      </c>
      <c r="IR45" s="98" t="str">
        <f>IF(Summary!$B$34&lt;&gt;"",IF(AND(Summary!$D$34&lt;&gt;"",DATE(YEAR(Summary!$D$34),MONTH(Summary!$D$34),1)&lt;DATE(YEAR(IT3),MONTH(IT3),1)),"not on board",IF(Summary!$B$34&lt;&gt;"",IF(AND(Summary!$C$34&lt;&gt;"",DATE(YEAR(Summary!$C$34),MONTH(Summary!$C$34),1)&lt;=DATE(YEAR(IT3),MONTH(IT3),1)),Summary!$B$34,"not on board"),"")),"")</f>
        <v/>
      </c>
      <c r="IS45" s="74" t="s">
        <v>17</v>
      </c>
      <c r="IT45" s="85"/>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86"/>
      <c r="JX45" s="76">
        <f t="shared" si="120"/>
        <v>0</v>
      </c>
      <c r="JZ45">
        <f ca="1">SUMIF(KC$3:LG$3,"&lt;="&amp;B5,KC45:LG45)</f>
        <v>0</v>
      </c>
      <c r="KA45" s="98" t="str">
        <f>IF(Summary!$B$34&lt;&gt;"",IF(AND(Summary!$D$34&lt;&gt;"",DATE(YEAR(Summary!$D$34),MONTH(Summary!$D$34),1)&lt;DATE(YEAR(KC3),MONTH(KC3),1)),"not on board",IF(Summary!$B$34&lt;&gt;"",IF(AND(Summary!$C$34&lt;&gt;"",DATE(YEAR(Summary!$C$34),MONTH(Summary!$C$34),1)&lt;=DATE(YEAR(KC3),MONTH(KC3),1)),Summary!$B$34,"not on board"),"")),"")</f>
        <v/>
      </c>
      <c r="KB45" s="74" t="s">
        <v>17</v>
      </c>
      <c r="KC45" s="85"/>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86"/>
      <c r="LH45" s="76">
        <f t="shared" ref="LH45:LH46" si="145">SUM(KC45:LG45)</f>
        <v>0</v>
      </c>
    </row>
    <row r="46" spans="2:320">
      <c r="B46">
        <f ca="1">SUM(B45,AK45,BU45,DD45,EN45,FX45,HG45,IQ45,JZ45)</f>
        <v>0</v>
      </c>
      <c r="C46" s="100"/>
      <c r="D46" s="75" t="s">
        <v>1</v>
      </c>
      <c r="E46" s="83"/>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4"/>
      <c r="AI46" s="77">
        <f t="shared" si="140"/>
        <v>0</v>
      </c>
      <c r="AL46" s="100"/>
      <c r="AM46" s="75" t="s">
        <v>1</v>
      </c>
      <c r="AN46" s="83"/>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4"/>
      <c r="BS46" s="77">
        <f t="shared" si="141"/>
        <v>0</v>
      </c>
      <c r="BV46" s="100"/>
      <c r="BW46" s="75" t="s">
        <v>1</v>
      </c>
      <c r="BX46" s="83"/>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4"/>
      <c r="DB46" s="77">
        <f t="shared" si="115"/>
        <v>0</v>
      </c>
      <c r="DE46" s="100"/>
      <c r="DF46" s="75" t="s">
        <v>1</v>
      </c>
      <c r="DG46" s="83"/>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4"/>
      <c r="EL46" s="77">
        <f t="shared" si="142"/>
        <v>0</v>
      </c>
      <c r="EO46" s="100"/>
      <c r="EP46" s="75" t="s">
        <v>1</v>
      </c>
      <c r="EQ46" s="83"/>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4"/>
      <c r="FV46" s="77">
        <f t="shared" si="143"/>
        <v>0</v>
      </c>
      <c r="FY46" s="100"/>
      <c r="FZ46" s="75" t="s">
        <v>1</v>
      </c>
      <c r="GA46" s="83"/>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4"/>
      <c r="HE46" s="77">
        <f t="shared" si="118"/>
        <v>0</v>
      </c>
      <c r="HH46" s="100"/>
      <c r="HI46" s="75" t="s">
        <v>1</v>
      </c>
      <c r="HJ46" s="83"/>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4"/>
      <c r="IO46" s="77">
        <f t="shared" si="144"/>
        <v>0</v>
      </c>
      <c r="IR46" s="100"/>
      <c r="IS46" s="75" t="s">
        <v>1</v>
      </c>
      <c r="IT46" s="83"/>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4"/>
      <c r="JX46" s="77">
        <f t="shared" si="120"/>
        <v>0</v>
      </c>
      <c r="KA46" s="100"/>
      <c r="KB46" s="75" t="s">
        <v>1</v>
      </c>
      <c r="KC46" s="83"/>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4"/>
      <c r="LH46" s="77">
        <f t="shared" si="145"/>
        <v>0</v>
      </c>
    </row>
    <row r="47" spans="2:320" ht="15" customHeight="1">
      <c r="B47">
        <f ca="1">SUMIF(E$3:AH$3,"&lt;="&amp;B5,E47:AH47)</f>
        <v>0</v>
      </c>
      <c r="C47" s="98" t="str">
        <f>IF(Summary!$B$35&lt;&gt;"",IF(AND(Summary!$D$35&lt;&gt;"",DATE(YEAR(Summary!$D$35),MONTH(Summary!$D$35),1)&lt;DATE(YEAR(E3),MONTH(E3),1)),"not on board",IF(Summary!$B$35&lt;&gt;"",IF(AND(Summary!$C$35&lt;&gt;"",DATE(YEAR(Summary!$C$35),MONTH(Summary!$C$35),1)&lt;=DATE(YEAR(E3),MONTH(E3),1)),Summary!$B$35,"not on board"),"")),"")</f>
        <v/>
      </c>
      <c r="D47" s="74" t="s">
        <v>17</v>
      </c>
      <c r="E47" s="85"/>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86"/>
      <c r="AI47" s="76">
        <f t="shared" ref="AI47:AI48" si="146">SUM(E47:AH47)</f>
        <v>0</v>
      </c>
      <c r="AK47">
        <f ca="1">SUMIF(AN$3:BR$3,"&lt;="&amp;B5,AN47:BR47)</f>
        <v>0</v>
      </c>
      <c r="AL47" s="98" t="str">
        <f>IF(Summary!$B$35&lt;&gt;"",IF(AND(Summary!$D$35&lt;&gt;"",DATE(YEAR(Summary!$D$35),MONTH(Summary!$D$35),1)&lt;DATE(YEAR(AN3),MONTH(AN3),1)),"not on board",IF(Summary!$B$35&lt;&gt;"",IF(AND(Summary!$C$35&lt;&gt;"",DATE(YEAR(Summary!$C$35),MONTH(Summary!$C$35),1)&lt;=DATE(YEAR(AN3),MONTH(AN3),1)),Summary!$B$35,"not on board"),"")),"")</f>
        <v/>
      </c>
      <c r="AM47" s="74" t="s">
        <v>17</v>
      </c>
      <c r="AN47" s="85"/>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86"/>
      <c r="BS47" s="76">
        <f t="shared" ref="BS47:BS48" si="147">SUM(AN47:BR47)</f>
        <v>0</v>
      </c>
      <c r="BU47">
        <f ca="1">SUMIF(BX$3:DA$3,"&lt;="&amp;B5,BX47:DA47)</f>
        <v>0</v>
      </c>
      <c r="BV47" s="98" t="str">
        <f>IF(Summary!$B$35&lt;&gt;"",IF(AND(Summary!$D$35&lt;&gt;"",DATE(YEAR(Summary!$D$35),MONTH(Summary!$D$35),1)&lt;DATE(YEAR(BX3),MONTH(BX3),1)),"not on board",IF(Summary!$B$35&lt;&gt;"",IF(AND(Summary!$C$35&lt;&gt;"",DATE(YEAR(Summary!$C$35),MONTH(Summary!$C$35),1)&lt;=DATE(YEAR(BX3),MONTH(BX3),1)),Summary!$B$35,"not on board"),"")),"")</f>
        <v/>
      </c>
      <c r="BW47" s="74" t="s">
        <v>17</v>
      </c>
      <c r="BX47" s="85"/>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86"/>
      <c r="DB47" s="76">
        <f t="shared" si="115"/>
        <v>0</v>
      </c>
      <c r="DD47">
        <f ca="1">SUMIF(DG$3:EK$3,"&lt;="&amp;B5,DG47:EK47)</f>
        <v>0</v>
      </c>
      <c r="DE47" s="98" t="str">
        <f>IF(Summary!$B$35&lt;&gt;"",IF(AND(Summary!$D$35&lt;&gt;"",DATE(YEAR(Summary!$D$35),MONTH(Summary!$D$35),1)&lt;DATE(YEAR(DG3),MONTH(DG3),1)),"not on board",IF(Summary!$B$35&lt;&gt;"",IF(AND(Summary!$C$35&lt;&gt;"",DATE(YEAR(Summary!$C$35),MONTH(Summary!$C$35),1)&lt;=DATE(YEAR(DG3),MONTH(DG3),1)),Summary!$B$35,"not on board"),"")),"")</f>
        <v/>
      </c>
      <c r="DF47" s="74" t="s">
        <v>17</v>
      </c>
      <c r="DG47" s="85"/>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86"/>
      <c r="EL47" s="76">
        <f t="shared" ref="EL47:EL48" si="148">SUM(DG47:EK47)</f>
        <v>0</v>
      </c>
      <c r="EN47">
        <f ca="1">SUMIF(EQ$3:FU$3,"&lt;="&amp;B5,EQ47:FU47)</f>
        <v>0</v>
      </c>
      <c r="EO47" s="98" t="str">
        <f>IF(Summary!$B$35&lt;&gt;"",IF(AND(Summary!$D$35&lt;&gt;"",DATE(YEAR(Summary!$D$35),MONTH(Summary!$D$35),1)&lt;DATE(YEAR(EQ3),MONTH(EQ3),1)),"not on board",IF(Summary!$B$35&lt;&gt;"",IF(AND(Summary!$C$35&lt;&gt;"",DATE(YEAR(Summary!$C$35),MONTH(Summary!$C$35),1)&lt;=DATE(YEAR(EQ3),MONTH(EQ3),1)),Summary!$B$35,"not on board"),"")),"")</f>
        <v/>
      </c>
      <c r="EP47" s="74" t="s">
        <v>17</v>
      </c>
      <c r="EQ47" s="85"/>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86"/>
      <c r="FV47" s="76">
        <f t="shared" ref="FV47:FV48" si="149">SUM(EQ47:FU47)</f>
        <v>0</v>
      </c>
      <c r="FX47">
        <f ca="1">SUMIF(GA$3:HD$3,"&lt;="&amp;B5,GA47:HD47)</f>
        <v>0</v>
      </c>
      <c r="FY47" s="98" t="str">
        <f>IF(Summary!$B$35&lt;&gt;"",IF(AND(Summary!$D$35&lt;&gt;"",DATE(YEAR(Summary!$D$35),MONTH(Summary!$D$35),1)&lt;DATE(YEAR(GA3),MONTH(GA3),1)),"not on board",IF(Summary!$B$35&lt;&gt;"",IF(AND(Summary!$C$35&lt;&gt;"",DATE(YEAR(Summary!$C$35),MONTH(Summary!$C$35),1)&lt;=DATE(YEAR(GA3),MONTH(GA3),1)),Summary!$B$35,"not on board"),"")),"")</f>
        <v/>
      </c>
      <c r="FZ47" s="74" t="s">
        <v>17</v>
      </c>
      <c r="GA47" s="85"/>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86"/>
      <c r="HE47" s="76">
        <f t="shared" si="118"/>
        <v>0</v>
      </c>
      <c r="HG47">
        <f ca="1">SUMIF(HJ$3:IN$3,"&lt;="&amp;B5,HJ47:IN47)</f>
        <v>0</v>
      </c>
      <c r="HH47" s="98" t="str">
        <f>IF(Summary!$B$35&lt;&gt;"",IF(AND(Summary!$D$35&lt;&gt;"",DATE(YEAR(Summary!$D$35),MONTH(Summary!$D$35),1)&lt;DATE(YEAR(HJ3),MONTH(HJ3),1)),"not on board",IF(Summary!$B$35&lt;&gt;"",IF(AND(Summary!$C$35&lt;&gt;"",DATE(YEAR(Summary!$C$35),MONTH(Summary!$C$35),1)&lt;=DATE(YEAR(HJ3),MONTH(HJ3),1)),Summary!$B$35,"not on board"),"")),"")</f>
        <v/>
      </c>
      <c r="HI47" s="74" t="s">
        <v>17</v>
      </c>
      <c r="HJ47" s="85"/>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86"/>
      <c r="IO47" s="76">
        <f t="shared" ref="IO47:IO48" si="150">SUM(HJ47:IN47)</f>
        <v>0</v>
      </c>
      <c r="IQ47">
        <f ca="1">SUMIF(IT$3:JW$3,"&lt;="&amp;B5,IT47:JW47)</f>
        <v>0</v>
      </c>
      <c r="IR47" s="98" t="str">
        <f>IF(Summary!$B$35&lt;&gt;"",IF(AND(Summary!$D$35&lt;&gt;"",DATE(YEAR(Summary!$D$35),MONTH(Summary!$D$35),1)&lt;DATE(YEAR(IT3),MONTH(IT3),1)),"not on board",IF(Summary!$B$35&lt;&gt;"",IF(AND(Summary!$C$35&lt;&gt;"",DATE(YEAR(Summary!$C$35),MONTH(Summary!$C$35),1)&lt;=DATE(YEAR(IT3),MONTH(IT3),1)),Summary!$B$35,"not on board"),"")),"")</f>
        <v/>
      </c>
      <c r="IS47" s="74" t="s">
        <v>17</v>
      </c>
      <c r="IT47" s="85"/>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86"/>
      <c r="JX47" s="76">
        <f t="shared" si="120"/>
        <v>0</v>
      </c>
      <c r="JZ47">
        <f ca="1">SUMIF(KC$3:LG$3,"&lt;="&amp;B5,KC47:LG47)</f>
        <v>0</v>
      </c>
      <c r="KA47" s="98" t="str">
        <f>IF(Summary!$B$35&lt;&gt;"",IF(AND(Summary!$D$35&lt;&gt;"",DATE(YEAR(Summary!$D$35),MONTH(Summary!$D$35),1)&lt;DATE(YEAR(KC3),MONTH(KC3),1)),"not on board",IF(Summary!$B$35&lt;&gt;"",IF(AND(Summary!$C$35&lt;&gt;"",DATE(YEAR(Summary!$C$35),MONTH(Summary!$C$35),1)&lt;=DATE(YEAR(KC3),MONTH(KC3),1)),Summary!$B$35,"not on board"),"")),"")</f>
        <v/>
      </c>
      <c r="KB47" s="74" t="s">
        <v>17</v>
      </c>
      <c r="KC47" s="85"/>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86"/>
      <c r="LH47" s="76">
        <f t="shared" ref="LH47:LH48" si="151">SUM(KC47:LG47)</f>
        <v>0</v>
      </c>
    </row>
    <row r="48" spans="2:320">
      <c r="B48">
        <f ca="1">SUM(B47,AK47,BU47,DD47,EN47,FX47,HG47,IQ47,JZ47)</f>
        <v>0</v>
      </c>
      <c r="C48" s="100"/>
      <c r="D48" s="75" t="s">
        <v>1</v>
      </c>
      <c r="E48" s="83"/>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4"/>
      <c r="AI48" s="77">
        <f t="shared" si="146"/>
        <v>0</v>
      </c>
      <c r="AL48" s="100"/>
      <c r="AM48" s="75" t="s">
        <v>1</v>
      </c>
      <c r="AN48" s="83"/>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4"/>
      <c r="BS48" s="77">
        <f t="shared" si="147"/>
        <v>0</v>
      </c>
      <c r="BV48" s="100"/>
      <c r="BW48" s="75" t="s">
        <v>1</v>
      </c>
      <c r="BX48" s="83"/>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4"/>
      <c r="DB48" s="77">
        <f t="shared" si="115"/>
        <v>0</v>
      </c>
      <c r="DE48" s="100"/>
      <c r="DF48" s="75" t="s">
        <v>1</v>
      </c>
      <c r="DG48" s="83"/>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4"/>
      <c r="EL48" s="77">
        <f t="shared" si="148"/>
        <v>0</v>
      </c>
      <c r="EO48" s="100"/>
      <c r="EP48" s="75" t="s">
        <v>1</v>
      </c>
      <c r="EQ48" s="83"/>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4"/>
      <c r="FV48" s="77">
        <f t="shared" si="149"/>
        <v>0</v>
      </c>
      <c r="FY48" s="100"/>
      <c r="FZ48" s="75" t="s">
        <v>1</v>
      </c>
      <c r="GA48" s="83"/>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4"/>
      <c r="HE48" s="77">
        <f t="shared" si="118"/>
        <v>0</v>
      </c>
      <c r="HH48" s="100"/>
      <c r="HI48" s="75" t="s">
        <v>1</v>
      </c>
      <c r="HJ48" s="83"/>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4"/>
      <c r="IO48" s="77">
        <f t="shared" si="150"/>
        <v>0</v>
      </c>
      <c r="IR48" s="100"/>
      <c r="IS48" s="75" t="s">
        <v>1</v>
      </c>
      <c r="IT48" s="83"/>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4"/>
      <c r="JX48" s="77">
        <f t="shared" si="120"/>
        <v>0</v>
      </c>
      <c r="KA48" s="100"/>
      <c r="KB48" s="75" t="s">
        <v>1</v>
      </c>
      <c r="KC48" s="83"/>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4"/>
      <c r="LH48" s="77">
        <f t="shared" si="151"/>
        <v>0</v>
      </c>
    </row>
    <row r="49" spans="2:320" ht="15" customHeight="1">
      <c r="B49">
        <f ca="1">SUMIF(E$3:AH$3,"&lt;="&amp;B5,E49:AH49)</f>
        <v>0</v>
      </c>
      <c r="C49" s="98" t="str">
        <f>IF(Summary!$B$36&lt;&gt;"",IF(AND(Summary!$D$36&lt;&gt;"",DATE(YEAR(Summary!$D$36),MONTH(Summary!$D$36),1)&lt;DATE(YEAR(E3),MONTH(E3),1)),"not on board",IF(Summary!$B$36&lt;&gt;"",IF(AND(Summary!$C$36&lt;&gt;"",DATE(YEAR(Summary!$C$36),MONTH(Summary!$C$36),1)&lt;=DATE(YEAR(E3),MONTH(E3),1)),Summary!$B$36,"not on board"),"")),"")</f>
        <v/>
      </c>
      <c r="D49" s="74" t="s">
        <v>17</v>
      </c>
      <c r="E49" s="85"/>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86"/>
      <c r="AI49" s="76">
        <f t="shared" ref="AI49:AI50" si="152">SUM(E49:AH49)</f>
        <v>0</v>
      </c>
      <c r="AK49">
        <f ca="1">SUMIF(AN$3:BR$3,"&lt;="&amp;B5,AN49:BR49)</f>
        <v>0</v>
      </c>
      <c r="AL49" s="98" t="str">
        <f>IF(Summary!$B$36&lt;&gt;"",IF(AND(Summary!$D$36&lt;&gt;"",DATE(YEAR(Summary!$D$36),MONTH(Summary!$D$36),1)&lt;DATE(YEAR(AN3),MONTH(AN3),1)),"not on board",IF(Summary!$B$36&lt;&gt;"",IF(AND(Summary!$C$36&lt;&gt;"",DATE(YEAR(Summary!$C$36),MONTH(Summary!$C$36),1)&lt;=DATE(YEAR(AN3),MONTH(AN3),1)),Summary!$B$36,"not on board"),"")),"")</f>
        <v/>
      </c>
      <c r="AM49" s="74" t="s">
        <v>17</v>
      </c>
      <c r="AN49" s="85"/>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86"/>
      <c r="BS49" s="76">
        <f t="shared" ref="BS49:BS50" si="153">SUM(AN49:BR49)</f>
        <v>0</v>
      </c>
      <c r="BU49">
        <f ca="1">SUMIF(BX$3:DA$3,"&lt;="&amp;B5,BX49:DA49)</f>
        <v>0</v>
      </c>
      <c r="BV49" s="98" t="str">
        <f>IF(Summary!$B$36&lt;&gt;"",IF(AND(Summary!$D$36&lt;&gt;"",DATE(YEAR(Summary!$D$36),MONTH(Summary!$D$36),1)&lt;DATE(YEAR(BX3),MONTH(BX3),1)),"not on board",IF(Summary!$B$36&lt;&gt;"",IF(AND(Summary!$C$36&lt;&gt;"",DATE(YEAR(Summary!$C$36),MONTH(Summary!$C$36),1)&lt;=DATE(YEAR(BX3),MONTH(BX3),1)),Summary!$B$36,"not on board"),"")),"")</f>
        <v/>
      </c>
      <c r="BW49" s="74" t="s">
        <v>17</v>
      </c>
      <c r="BX49" s="85"/>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86"/>
      <c r="DB49" s="76">
        <f t="shared" si="115"/>
        <v>0</v>
      </c>
      <c r="DD49">
        <f ca="1">SUMIF(DG$3:EK$3,"&lt;="&amp;B5,DG49:EK49)</f>
        <v>0</v>
      </c>
      <c r="DE49" s="98" t="str">
        <f>IF(Summary!$B$36&lt;&gt;"",IF(AND(Summary!$D$36&lt;&gt;"",DATE(YEAR(Summary!$D$36),MONTH(Summary!$D$36),1)&lt;DATE(YEAR(DG3),MONTH(DG3),1)),"not on board",IF(Summary!$B$36&lt;&gt;"",IF(AND(Summary!$C$36&lt;&gt;"",DATE(YEAR(Summary!$C$36),MONTH(Summary!$C$36),1)&lt;=DATE(YEAR(DG3),MONTH(DG3),1)),Summary!$B$36,"not on board"),"")),"")</f>
        <v/>
      </c>
      <c r="DF49" s="74" t="s">
        <v>17</v>
      </c>
      <c r="DG49" s="85"/>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86"/>
      <c r="EL49" s="76">
        <f t="shared" ref="EL49:EL50" si="154">SUM(DG49:EK49)</f>
        <v>0</v>
      </c>
      <c r="EN49">
        <f ca="1">SUMIF(EQ$3:FU$3,"&lt;="&amp;B5,EQ49:FU49)</f>
        <v>0</v>
      </c>
      <c r="EO49" s="98" t="str">
        <f>IF(Summary!$B$36&lt;&gt;"",IF(AND(Summary!$D$36&lt;&gt;"",DATE(YEAR(Summary!$D$36),MONTH(Summary!$D$36),1)&lt;DATE(YEAR(EQ3),MONTH(EQ3),1)),"not on board",IF(Summary!$B$36&lt;&gt;"",IF(AND(Summary!$C$36&lt;&gt;"",DATE(YEAR(Summary!$C$36),MONTH(Summary!$C$36),1)&lt;=DATE(YEAR(EQ3),MONTH(EQ3),1)),Summary!$B$36,"not on board"),"")),"")</f>
        <v/>
      </c>
      <c r="EP49" s="74" t="s">
        <v>17</v>
      </c>
      <c r="EQ49" s="85"/>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86"/>
      <c r="FV49" s="76">
        <f t="shared" ref="FV49:FV50" si="155">SUM(EQ49:FU49)</f>
        <v>0</v>
      </c>
      <c r="FX49">
        <f ca="1">SUMIF(GA$3:HD$3,"&lt;="&amp;B5,GA49:HD49)</f>
        <v>0</v>
      </c>
      <c r="FY49" s="98" t="str">
        <f>IF(Summary!$B$36&lt;&gt;"",IF(AND(Summary!$D$36&lt;&gt;"",DATE(YEAR(Summary!$D$36),MONTH(Summary!$D$36),1)&lt;DATE(YEAR(GA3),MONTH(GA3),1)),"not on board",IF(Summary!$B$36&lt;&gt;"",IF(AND(Summary!$C$36&lt;&gt;"",DATE(YEAR(Summary!$C$36),MONTH(Summary!$C$36),1)&lt;=DATE(YEAR(GA3),MONTH(GA3),1)),Summary!$B$36,"not on board"),"")),"")</f>
        <v/>
      </c>
      <c r="FZ49" s="74" t="s">
        <v>17</v>
      </c>
      <c r="GA49" s="85"/>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86"/>
      <c r="HE49" s="76">
        <f t="shared" si="118"/>
        <v>0</v>
      </c>
      <c r="HG49">
        <f ca="1">SUMIF(HJ$3:IN$3,"&lt;="&amp;B5,HJ49:IN49)</f>
        <v>0</v>
      </c>
      <c r="HH49" s="98" t="str">
        <f>IF(Summary!$B$36&lt;&gt;"",IF(AND(Summary!$D$36&lt;&gt;"",DATE(YEAR(Summary!$D$36),MONTH(Summary!$D$36),1)&lt;DATE(YEAR(HJ3),MONTH(HJ3),1)),"not on board",IF(Summary!$B$36&lt;&gt;"",IF(AND(Summary!$C$36&lt;&gt;"",DATE(YEAR(Summary!$C$36),MONTH(Summary!$C$36),1)&lt;=DATE(YEAR(HJ3),MONTH(HJ3),1)),Summary!$B$36,"not on board"),"")),"")</f>
        <v/>
      </c>
      <c r="HI49" s="74" t="s">
        <v>17</v>
      </c>
      <c r="HJ49" s="85"/>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86"/>
      <c r="IO49" s="76">
        <f t="shared" ref="IO49:IO50" si="156">SUM(HJ49:IN49)</f>
        <v>0</v>
      </c>
      <c r="IQ49">
        <f ca="1">SUMIF(IT$3:JW$3,"&lt;="&amp;B5,IT49:JW49)</f>
        <v>0</v>
      </c>
      <c r="IR49" s="98" t="str">
        <f>IF(Summary!$B$36&lt;&gt;"",IF(AND(Summary!$D$36&lt;&gt;"",DATE(YEAR(Summary!$D$36),MONTH(Summary!$D$36),1)&lt;DATE(YEAR(IT3),MONTH(IT3),1)),"not on board",IF(Summary!$B$36&lt;&gt;"",IF(AND(Summary!$C$36&lt;&gt;"",DATE(YEAR(Summary!$C$36),MONTH(Summary!$C$36),1)&lt;=DATE(YEAR(IT3),MONTH(IT3),1)),Summary!$B$36,"not on board"),"")),"")</f>
        <v/>
      </c>
      <c r="IS49" s="74" t="s">
        <v>17</v>
      </c>
      <c r="IT49" s="85"/>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86"/>
      <c r="JX49" s="76">
        <f t="shared" si="120"/>
        <v>0</v>
      </c>
      <c r="JZ49">
        <f ca="1">SUMIF(KC$3:LG$3,"&lt;="&amp;B5,KC49:LG49)</f>
        <v>0</v>
      </c>
      <c r="KA49" s="98" t="str">
        <f>IF(Summary!$B$36&lt;&gt;"",IF(AND(Summary!$D$36&lt;&gt;"",DATE(YEAR(Summary!$D$36),MONTH(Summary!$D$36),1)&lt;DATE(YEAR(KC3),MONTH(KC3),1)),"not on board",IF(Summary!$B$36&lt;&gt;"",IF(AND(Summary!$C$36&lt;&gt;"",DATE(YEAR(Summary!$C$36),MONTH(Summary!$C$36),1)&lt;=DATE(YEAR(KC3),MONTH(KC3),1)),Summary!$B$36,"not on board"),"")),"")</f>
        <v/>
      </c>
      <c r="KB49" s="74" t="s">
        <v>17</v>
      </c>
      <c r="KC49" s="85"/>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86"/>
      <c r="LH49" s="76">
        <f t="shared" ref="LH49:LH50" si="157">SUM(KC49:LG49)</f>
        <v>0</v>
      </c>
    </row>
    <row r="50" spans="2:320">
      <c r="B50">
        <f ca="1">SUM(B49,AK49,BU49,DD49,EN49,FX49,HG49,IQ49,JZ49)</f>
        <v>0</v>
      </c>
      <c r="C50" s="100"/>
      <c r="D50" s="75" t="s">
        <v>1</v>
      </c>
      <c r="E50" s="83"/>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4"/>
      <c r="AI50" s="77">
        <f t="shared" si="152"/>
        <v>0</v>
      </c>
      <c r="AL50" s="100"/>
      <c r="AM50" s="75" t="s">
        <v>1</v>
      </c>
      <c r="AN50" s="83"/>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4"/>
      <c r="BS50" s="77">
        <f t="shared" si="153"/>
        <v>0</v>
      </c>
      <c r="BV50" s="100"/>
      <c r="BW50" s="75" t="s">
        <v>1</v>
      </c>
      <c r="BX50" s="83"/>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4"/>
      <c r="DB50" s="77">
        <f t="shared" si="115"/>
        <v>0</v>
      </c>
      <c r="DE50" s="100"/>
      <c r="DF50" s="75" t="s">
        <v>1</v>
      </c>
      <c r="DG50" s="83"/>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4"/>
      <c r="EL50" s="77">
        <f t="shared" si="154"/>
        <v>0</v>
      </c>
      <c r="EO50" s="100"/>
      <c r="EP50" s="75" t="s">
        <v>1</v>
      </c>
      <c r="EQ50" s="83"/>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4"/>
      <c r="FV50" s="77">
        <f t="shared" si="155"/>
        <v>0</v>
      </c>
      <c r="FY50" s="100"/>
      <c r="FZ50" s="75" t="s">
        <v>1</v>
      </c>
      <c r="GA50" s="83"/>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4"/>
      <c r="HE50" s="77">
        <f t="shared" si="118"/>
        <v>0</v>
      </c>
      <c r="HH50" s="100"/>
      <c r="HI50" s="75" t="s">
        <v>1</v>
      </c>
      <c r="HJ50" s="83"/>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4"/>
      <c r="IO50" s="77">
        <f t="shared" si="156"/>
        <v>0</v>
      </c>
      <c r="IR50" s="100"/>
      <c r="IS50" s="75" t="s">
        <v>1</v>
      </c>
      <c r="IT50" s="83"/>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4"/>
      <c r="JX50" s="77">
        <f t="shared" si="120"/>
        <v>0</v>
      </c>
      <c r="KA50" s="100"/>
      <c r="KB50" s="75" t="s">
        <v>1</v>
      </c>
      <c r="KC50" s="83"/>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4"/>
      <c r="LH50" s="77">
        <f t="shared" si="157"/>
        <v>0</v>
      </c>
    </row>
    <row r="51" spans="2:320" ht="15" customHeight="1">
      <c r="B51">
        <f ca="1">SUMIF(E$3:AH$3,"&lt;="&amp;B5,E51:AH51)</f>
        <v>0</v>
      </c>
      <c r="C51" s="98" t="str">
        <f>IF(Summary!$B$37&lt;&gt;"",IF(AND(Summary!$D$37&lt;&gt;"",DATE(YEAR(Summary!$D$37),MONTH(Summary!$D$37),1)&lt;DATE(YEAR(E3),MONTH(E3),1)),"not on board",IF(Summary!$B$37&lt;&gt;"",IF(AND(Summary!$C$37&lt;&gt;"",DATE(YEAR(Summary!$C$37),MONTH(Summary!$C$37),1)&lt;=DATE(YEAR(E3),MONTH(E3),1)),Summary!$B$37,"not on board"),"")),"")</f>
        <v/>
      </c>
      <c r="D51" s="74" t="s">
        <v>17</v>
      </c>
      <c r="E51" s="85"/>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86"/>
      <c r="AI51" s="76">
        <f t="shared" ref="AI51:AI52" si="158">SUM(E51:AH51)</f>
        <v>0</v>
      </c>
      <c r="AK51">
        <f ca="1">SUMIF(AN$3:BR$3,"&lt;="&amp;B5,AN51:BR51)</f>
        <v>0</v>
      </c>
      <c r="AL51" s="98" t="str">
        <f>IF(Summary!$B$37&lt;&gt;"",IF(AND(Summary!$D$37&lt;&gt;"",DATE(YEAR(Summary!$D$37),MONTH(Summary!$D$37),1)&lt;DATE(YEAR(AN3),MONTH(AN3),1)),"not on board",IF(Summary!$B$37&lt;&gt;"",IF(AND(Summary!$C$37&lt;&gt;"",DATE(YEAR(Summary!$C$37),MONTH(Summary!$C$37),1)&lt;=DATE(YEAR(AN3),MONTH(AN3),1)),Summary!$B$37,"not on board"),"")),"")</f>
        <v/>
      </c>
      <c r="AM51" s="74" t="s">
        <v>17</v>
      </c>
      <c r="AN51" s="85"/>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86"/>
      <c r="BS51" s="76">
        <f t="shared" ref="BS51:BS52" si="159">SUM(AN51:BR51)</f>
        <v>0</v>
      </c>
      <c r="BU51">
        <f ca="1">SUMIF(BX$3:DA$3,"&lt;="&amp;B5,BX51:DA51)</f>
        <v>0</v>
      </c>
      <c r="BV51" s="98" t="str">
        <f>IF(Summary!$B$37&lt;&gt;"",IF(AND(Summary!$D$37&lt;&gt;"",DATE(YEAR(Summary!$D$37),MONTH(Summary!$D$37),1)&lt;DATE(YEAR(BX3),MONTH(BX3),1)),"not on board",IF(Summary!$B$37&lt;&gt;"",IF(AND(Summary!$C$37&lt;&gt;"",DATE(YEAR(Summary!$C$37),MONTH(Summary!$C$37),1)&lt;=DATE(YEAR(BX3),MONTH(BX3),1)),Summary!$B$37,"not on board"),"")),"")</f>
        <v/>
      </c>
      <c r="BW51" s="74" t="s">
        <v>17</v>
      </c>
      <c r="BX51" s="85"/>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86"/>
      <c r="DB51" s="76">
        <f t="shared" si="115"/>
        <v>0</v>
      </c>
      <c r="DD51">
        <f ca="1">SUMIF(DG$3:EK$3,"&lt;="&amp;B5,DG51:EK51)</f>
        <v>0</v>
      </c>
      <c r="DE51" s="98" t="str">
        <f>IF(Summary!$B$37&lt;&gt;"",IF(AND(Summary!$D$37&lt;&gt;"",DATE(YEAR(Summary!$D$37),MONTH(Summary!$D$37),1)&lt;DATE(YEAR(DG3),MONTH(DG3),1)),"not on board",IF(Summary!$B$37&lt;&gt;"",IF(AND(Summary!$C$37&lt;&gt;"",DATE(YEAR(Summary!$C$37),MONTH(Summary!$C$37),1)&lt;=DATE(YEAR(DG3),MONTH(DG3),1)),Summary!$B$37,"not on board"),"")),"")</f>
        <v/>
      </c>
      <c r="DF51" s="74" t="s">
        <v>17</v>
      </c>
      <c r="DG51" s="85"/>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86"/>
      <c r="EL51" s="76">
        <f t="shared" ref="EL51:EL52" si="160">SUM(DG51:EK51)</f>
        <v>0</v>
      </c>
      <c r="EN51">
        <f ca="1">SUMIF(EQ$3:FU$3,"&lt;="&amp;B5,EQ51:FU51)</f>
        <v>0</v>
      </c>
      <c r="EO51" s="98" t="str">
        <f>IF(Summary!$B$37&lt;&gt;"",IF(AND(Summary!$D$37&lt;&gt;"",DATE(YEAR(Summary!$D$37),MONTH(Summary!$D$37),1)&lt;DATE(YEAR(EQ3),MONTH(EQ3),1)),"not on board",IF(Summary!$B$37&lt;&gt;"",IF(AND(Summary!$C$37&lt;&gt;"",DATE(YEAR(Summary!$C$37),MONTH(Summary!$C$37),1)&lt;=DATE(YEAR(EQ3),MONTH(EQ3),1)),Summary!$B$37,"not on board"),"")),"")</f>
        <v/>
      </c>
      <c r="EP51" s="74" t="s">
        <v>17</v>
      </c>
      <c r="EQ51" s="85"/>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86"/>
      <c r="FV51" s="76">
        <f t="shared" ref="FV51:FV52" si="161">SUM(EQ51:FU51)</f>
        <v>0</v>
      </c>
      <c r="FX51">
        <f ca="1">SUMIF(GA$3:HD$3,"&lt;="&amp;B5,GA51:HD51)</f>
        <v>0</v>
      </c>
      <c r="FY51" s="98" t="str">
        <f>IF(Summary!$B$37&lt;&gt;"",IF(AND(Summary!$D$37&lt;&gt;"",DATE(YEAR(Summary!$D$37),MONTH(Summary!$D$37),1)&lt;DATE(YEAR(GA3),MONTH(GA3),1)),"not on board",IF(Summary!$B$37&lt;&gt;"",IF(AND(Summary!$C$37&lt;&gt;"",DATE(YEAR(Summary!$C$37),MONTH(Summary!$C$37),1)&lt;=DATE(YEAR(GA3),MONTH(GA3),1)),Summary!$B$37,"not on board"),"")),"")</f>
        <v/>
      </c>
      <c r="FZ51" s="74" t="s">
        <v>17</v>
      </c>
      <c r="GA51" s="85"/>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86"/>
      <c r="HE51" s="76">
        <f t="shared" si="118"/>
        <v>0</v>
      </c>
      <c r="HG51">
        <f ca="1">SUMIF(HJ$3:IN$3,"&lt;="&amp;B5,HJ51:IN51)</f>
        <v>0</v>
      </c>
      <c r="HH51" s="98" t="str">
        <f>IF(Summary!$B$37&lt;&gt;"",IF(AND(Summary!$D$37&lt;&gt;"",DATE(YEAR(Summary!$D$37),MONTH(Summary!$D$37),1)&lt;DATE(YEAR(HJ3),MONTH(HJ3),1)),"not on board",IF(Summary!$B$37&lt;&gt;"",IF(AND(Summary!$C$37&lt;&gt;"",DATE(YEAR(Summary!$C$37),MONTH(Summary!$C$37),1)&lt;=DATE(YEAR(HJ3),MONTH(HJ3),1)),Summary!$B$37,"not on board"),"")),"")</f>
        <v/>
      </c>
      <c r="HI51" s="74" t="s">
        <v>17</v>
      </c>
      <c r="HJ51" s="85"/>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86"/>
      <c r="IO51" s="76">
        <f t="shared" ref="IO51:IO52" si="162">SUM(HJ51:IN51)</f>
        <v>0</v>
      </c>
      <c r="IQ51">
        <f ca="1">SUMIF(IT$3:JW$3,"&lt;="&amp;B5,IT51:JW51)</f>
        <v>0</v>
      </c>
      <c r="IR51" s="98" t="str">
        <f>IF(Summary!$B$37&lt;&gt;"",IF(AND(Summary!$D$37&lt;&gt;"",DATE(YEAR(Summary!$D$37),MONTH(Summary!$D$37),1)&lt;DATE(YEAR(IT3),MONTH(IT3),1)),"not on board",IF(Summary!$B$37&lt;&gt;"",IF(AND(Summary!$C$37&lt;&gt;"",DATE(YEAR(Summary!$C$37),MONTH(Summary!$C$37),1)&lt;=DATE(YEAR(IT3),MONTH(IT3),1)),Summary!$B$37,"not on board"),"")),"")</f>
        <v/>
      </c>
      <c r="IS51" s="74" t="s">
        <v>17</v>
      </c>
      <c r="IT51" s="85"/>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86"/>
      <c r="JX51" s="76">
        <f t="shared" si="120"/>
        <v>0</v>
      </c>
      <c r="JZ51">
        <f ca="1">SUMIF(KC$3:LG$3,"&lt;="&amp;B5,KC51:LG51)</f>
        <v>0</v>
      </c>
      <c r="KA51" s="98" t="str">
        <f>IF(Summary!$B$37&lt;&gt;"",IF(AND(Summary!$D$37&lt;&gt;"",DATE(YEAR(Summary!$D$37),MONTH(Summary!$D$37),1)&lt;DATE(YEAR(KC3),MONTH(KC3),1)),"not on board",IF(Summary!$B$37&lt;&gt;"",IF(AND(Summary!$C$37&lt;&gt;"",DATE(YEAR(Summary!$C$37),MONTH(Summary!$C$37),1)&lt;=DATE(YEAR(KC3),MONTH(KC3),1)),Summary!$B$37,"not on board"),"")),"")</f>
        <v/>
      </c>
      <c r="KB51" s="74" t="s">
        <v>17</v>
      </c>
      <c r="KC51" s="85"/>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9"/>
      <c r="LG51" s="86"/>
      <c r="LH51" s="76">
        <f t="shared" ref="LH51:LH52" si="163">SUM(KC51:LG51)</f>
        <v>0</v>
      </c>
    </row>
    <row r="52" spans="2:320">
      <c r="B52">
        <f ca="1">SUM(B51,AK51,BU51,DD51,EN51,FX51,HG51,IQ51,JZ51)</f>
        <v>0</v>
      </c>
      <c r="C52" s="100"/>
      <c r="D52" s="75" t="s">
        <v>1</v>
      </c>
      <c r="E52" s="83"/>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4"/>
      <c r="AI52" s="77">
        <f t="shared" si="158"/>
        <v>0</v>
      </c>
      <c r="AL52" s="100"/>
      <c r="AM52" s="75" t="s">
        <v>1</v>
      </c>
      <c r="AN52" s="83"/>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4"/>
      <c r="BS52" s="77">
        <f t="shared" si="159"/>
        <v>0</v>
      </c>
      <c r="BV52" s="100"/>
      <c r="BW52" s="75" t="s">
        <v>1</v>
      </c>
      <c r="BX52" s="83"/>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4"/>
      <c r="DB52" s="77">
        <f t="shared" si="115"/>
        <v>0</v>
      </c>
      <c r="DE52" s="100"/>
      <c r="DF52" s="75" t="s">
        <v>1</v>
      </c>
      <c r="DG52" s="83"/>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4"/>
      <c r="EL52" s="77">
        <f t="shared" si="160"/>
        <v>0</v>
      </c>
      <c r="EO52" s="100"/>
      <c r="EP52" s="75" t="s">
        <v>1</v>
      </c>
      <c r="EQ52" s="83"/>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4"/>
      <c r="FV52" s="77">
        <f t="shared" si="161"/>
        <v>0</v>
      </c>
      <c r="FY52" s="100"/>
      <c r="FZ52" s="75" t="s">
        <v>1</v>
      </c>
      <c r="GA52" s="83"/>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4"/>
      <c r="HE52" s="77">
        <f t="shared" si="118"/>
        <v>0</v>
      </c>
      <c r="HH52" s="100"/>
      <c r="HI52" s="75" t="s">
        <v>1</v>
      </c>
      <c r="HJ52" s="83"/>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4"/>
      <c r="IO52" s="77">
        <f t="shared" si="162"/>
        <v>0</v>
      </c>
      <c r="IR52" s="100"/>
      <c r="IS52" s="75" t="s">
        <v>1</v>
      </c>
      <c r="IT52" s="83"/>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4"/>
      <c r="JX52" s="77">
        <f t="shared" si="120"/>
        <v>0</v>
      </c>
      <c r="KA52" s="100"/>
      <c r="KB52" s="75" t="s">
        <v>1</v>
      </c>
      <c r="KC52" s="83"/>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4"/>
      <c r="LH52" s="77">
        <f t="shared" si="163"/>
        <v>0</v>
      </c>
    </row>
    <row r="53" spans="2:320" ht="15" customHeight="1">
      <c r="B53">
        <f ca="1">SUMIF(E$3:AH$3,"&lt;="&amp;B5,E53:AH53)</f>
        <v>0</v>
      </c>
      <c r="C53" s="98" t="str">
        <f>IF(Summary!$B$38&lt;&gt;"",IF(AND(Summary!$D$38&lt;&gt;"",DATE(YEAR(Summary!$D$38),MONTH(Summary!$D$38),1)&lt;DATE(YEAR(E3),MONTH(E3),1)),"not on board",IF(Summary!$B$38&lt;&gt;"",IF(AND(Summary!$C$38&lt;&gt;"",DATE(YEAR(Summary!$C$38),MONTH(Summary!$C$38),1)&lt;=DATE(YEAR(E3),MONTH(E3),1)),Summary!$B$38,"not on board"),"")),"")</f>
        <v/>
      </c>
      <c r="D53" s="74" t="s">
        <v>17</v>
      </c>
      <c r="E53" s="85"/>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86"/>
      <c r="AI53" s="76">
        <f t="shared" ref="AI53:AI54" si="164">SUM(E53:AH53)</f>
        <v>0</v>
      </c>
      <c r="AK53">
        <f ca="1">SUMIF(AN$3:BR$3,"&lt;="&amp;B5,AN53:BR53)</f>
        <v>0</v>
      </c>
      <c r="AL53" s="98" t="str">
        <f>IF(Summary!$B$38&lt;&gt;"",IF(AND(Summary!$D$38&lt;&gt;"",DATE(YEAR(Summary!$D$38),MONTH(Summary!$D$38),1)&lt;DATE(YEAR(AN3),MONTH(AN3),1)),"not on board",IF(Summary!$B$38&lt;&gt;"",IF(AND(Summary!$C$38&lt;&gt;"",DATE(YEAR(Summary!$C$38),MONTH(Summary!$C$38),1)&lt;=DATE(YEAR(AN3),MONTH(AN3),1)),Summary!$B$38,"not on board"),"")),"")</f>
        <v/>
      </c>
      <c r="AM53" s="74" t="s">
        <v>17</v>
      </c>
      <c r="AN53" s="85"/>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86"/>
      <c r="BS53" s="76">
        <f t="shared" ref="BS53:BS54" si="165">SUM(AN53:BR53)</f>
        <v>0</v>
      </c>
      <c r="BU53">
        <f ca="1">SUMIF(BX$3:DA$3,"&lt;="&amp;B5,BX53:DA53)</f>
        <v>0</v>
      </c>
      <c r="BV53" s="98" t="str">
        <f>IF(Summary!$B$38&lt;&gt;"",IF(AND(Summary!$D$38&lt;&gt;"",DATE(YEAR(Summary!$D$38),MONTH(Summary!$D$38),1)&lt;DATE(YEAR(BX3),MONTH(BX3),1)),"not on board",IF(Summary!$B$38&lt;&gt;"",IF(AND(Summary!$C$38&lt;&gt;"",DATE(YEAR(Summary!$C$38),MONTH(Summary!$C$38),1)&lt;=DATE(YEAR(BX3),MONTH(BX3),1)),Summary!$B$38,"not on board"),"")),"")</f>
        <v/>
      </c>
      <c r="BW53" s="74" t="s">
        <v>17</v>
      </c>
      <c r="BX53" s="85"/>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86"/>
      <c r="DB53" s="76">
        <f t="shared" si="115"/>
        <v>0</v>
      </c>
      <c r="DD53">
        <f ca="1">SUMIF(DG$3:EK$3,"&lt;="&amp;B5,DG53:EK53)</f>
        <v>0</v>
      </c>
      <c r="DE53" s="98" t="str">
        <f>IF(Summary!$B$38&lt;&gt;"",IF(AND(Summary!$D$38&lt;&gt;"",DATE(YEAR(Summary!$D$38),MONTH(Summary!$D$38),1)&lt;DATE(YEAR(DG3),MONTH(DG3),1)),"not on board",IF(Summary!$B$38&lt;&gt;"",IF(AND(Summary!$C$38&lt;&gt;"",DATE(YEAR(Summary!$C$38),MONTH(Summary!$C$38),1)&lt;=DATE(YEAR(DG3),MONTH(DG3),1)),Summary!$B$38,"not on board"),"")),"")</f>
        <v/>
      </c>
      <c r="DF53" s="74" t="s">
        <v>17</v>
      </c>
      <c r="DG53" s="85"/>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86"/>
      <c r="EL53" s="76">
        <f t="shared" ref="EL53:EL54" si="166">SUM(DG53:EK53)</f>
        <v>0</v>
      </c>
      <c r="EN53">
        <f ca="1">SUMIF(EQ$3:FU$3,"&lt;="&amp;B5,EQ53:FU53)</f>
        <v>0</v>
      </c>
      <c r="EO53" s="98" t="str">
        <f>IF(Summary!$B$38&lt;&gt;"",IF(AND(Summary!$D$38&lt;&gt;"",DATE(YEAR(Summary!$D$38),MONTH(Summary!$D$38),1)&lt;DATE(YEAR(EQ3),MONTH(EQ3),1)),"not on board",IF(Summary!$B$38&lt;&gt;"",IF(AND(Summary!$C$38&lt;&gt;"",DATE(YEAR(Summary!$C$38),MONTH(Summary!$C$38),1)&lt;=DATE(YEAR(EQ3),MONTH(EQ3),1)),Summary!$B$38,"not on board"),"")),"")</f>
        <v/>
      </c>
      <c r="EP53" s="74" t="s">
        <v>17</v>
      </c>
      <c r="EQ53" s="85"/>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86"/>
      <c r="FV53" s="76">
        <f t="shared" ref="FV53:FV54" si="167">SUM(EQ53:FU53)</f>
        <v>0</v>
      </c>
      <c r="FX53">
        <f ca="1">SUMIF(GA$3:HD$3,"&lt;="&amp;B5,GA53:HD53)</f>
        <v>0</v>
      </c>
      <c r="FY53" s="98" t="str">
        <f>IF(Summary!$B$38&lt;&gt;"",IF(AND(Summary!$D$38&lt;&gt;"",DATE(YEAR(Summary!$D$38),MONTH(Summary!$D$38),1)&lt;DATE(YEAR(GA3),MONTH(GA3),1)),"not on board",IF(Summary!$B$38&lt;&gt;"",IF(AND(Summary!$C$38&lt;&gt;"",DATE(YEAR(Summary!$C$38),MONTH(Summary!$C$38),1)&lt;=DATE(YEAR(GA3),MONTH(GA3),1)),Summary!$B$38,"not on board"),"")),"")</f>
        <v/>
      </c>
      <c r="FZ53" s="74" t="s">
        <v>17</v>
      </c>
      <c r="GA53" s="85"/>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86"/>
      <c r="HE53" s="76">
        <f t="shared" si="118"/>
        <v>0</v>
      </c>
      <c r="HG53">
        <f ca="1">SUMIF(HJ$3:IN$3,"&lt;="&amp;B5,HJ53:IN53)</f>
        <v>0</v>
      </c>
      <c r="HH53" s="98" t="str">
        <f>IF(Summary!$B$38&lt;&gt;"",IF(AND(Summary!$D$38&lt;&gt;"",DATE(YEAR(Summary!$D$38),MONTH(Summary!$D$38),1)&lt;DATE(YEAR(HJ3),MONTH(HJ3),1)),"not on board",IF(Summary!$B$38&lt;&gt;"",IF(AND(Summary!$C$38&lt;&gt;"",DATE(YEAR(Summary!$C$38),MONTH(Summary!$C$38),1)&lt;=DATE(YEAR(HJ3),MONTH(HJ3),1)),Summary!$B$38,"not on board"),"")),"")</f>
        <v/>
      </c>
      <c r="HI53" s="74" t="s">
        <v>17</v>
      </c>
      <c r="HJ53" s="85"/>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86"/>
      <c r="IO53" s="76">
        <f t="shared" ref="IO53:IO54" si="168">SUM(HJ53:IN53)</f>
        <v>0</v>
      </c>
      <c r="IQ53">
        <f ca="1">SUMIF(IT$3:JW$3,"&lt;="&amp;B5,IT53:JW53)</f>
        <v>0</v>
      </c>
      <c r="IR53" s="98" t="str">
        <f>IF(Summary!$B$38&lt;&gt;"",IF(AND(Summary!$D$38&lt;&gt;"",DATE(YEAR(Summary!$D$38),MONTH(Summary!$D$38),1)&lt;DATE(YEAR(IT3),MONTH(IT3),1)),"not on board",IF(Summary!$B$38&lt;&gt;"",IF(AND(Summary!$C$38&lt;&gt;"",DATE(YEAR(Summary!$C$38),MONTH(Summary!$C$38),1)&lt;=DATE(YEAR(IT3),MONTH(IT3),1)),Summary!$B$38,"not on board"),"")),"")</f>
        <v/>
      </c>
      <c r="IS53" s="74" t="s">
        <v>17</v>
      </c>
      <c r="IT53" s="85"/>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86"/>
      <c r="JX53" s="76">
        <f t="shared" si="120"/>
        <v>0</v>
      </c>
      <c r="JZ53">
        <f ca="1">SUMIF(KC$3:LG$3,"&lt;="&amp;B5,KC53:LG53)</f>
        <v>0</v>
      </c>
      <c r="KA53" s="98" t="str">
        <f>IF(Summary!$B$38&lt;&gt;"",IF(AND(Summary!$D$38&lt;&gt;"",DATE(YEAR(Summary!$D$38),MONTH(Summary!$D$38),1)&lt;DATE(YEAR(KC3),MONTH(KC3),1)),"not on board",IF(Summary!$B$38&lt;&gt;"",IF(AND(Summary!$C$38&lt;&gt;"",DATE(YEAR(Summary!$C$38),MONTH(Summary!$C$38),1)&lt;=DATE(YEAR(KC3),MONTH(KC3),1)),Summary!$B$38,"not on board"),"")),"")</f>
        <v/>
      </c>
      <c r="KB53" s="74" t="s">
        <v>17</v>
      </c>
      <c r="KC53" s="85"/>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9"/>
      <c r="LF53" s="9"/>
      <c r="LG53" s="86"/>
      <c r="LH53" s="76">
        <f t="shared" ref="LH53:LH54" si="169">SUM(KC53:LG53)</f>
        <v>0</v>
      </c>
    </row>
    <row r="54" spans="2:320">
      <c r="B54">
        <f ca="1">SUM(B53,AK53,BU53,DD53,EN53,FX53,HG53,IQ53,JZ53)</f>
        <v>0</v>
      </c>
      <c r="C54" s="100"/>
      <c r="D54" s="75" t="s">
        <v>1</v>
      </c>
      <c r="E54" s="83"/>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4"/>
      <c r="AI54" s="77">
        <f t="shared" si="164"/>
        <v>0</v>
      </c>
      <c r="AL54" s="100"/>
      <c r="AM54" s="75" t="s">
        <v>1</v>
      </c>
      <c r="AN54" s="83"/>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4"/>
      <c r="BS54" s="77">
        <f t="shared" si="165"/>
        <v>0</v>
      </c>
      <c r="BV54" s="100"/>
      <c r="BW54" s="75" t="s">
        <v>1</v>
      </c>
      <c r="BX54" s="83"/>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4"/>
      <c r="DB54" s="77">
        <f t="shared" si="115"/>
        <v>0</v>
      </c>
      <c r="DE54" s="100"/>
      <c r="DF54" s="75" t="s">
        <v>1</v>
      </c>
      <c r="DG54" s="83"/>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4"/>
      <c r="EL54" s="77">
        <f t="shared" si="166"/>
        <v>0</v>
      </c>
      <c r="EO54" s="100"/>
      <c r="EP54" s="75" t="s">
        <v>1</v>
      </c>
      <c r="EQ54" s="83"/>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4"/>
      <c r="FV54" s="77">
        <f t="shared" si="167"/>
        <v>0</v>
      </c>
      <c r="FY54" s="100"/>
      <c r="FZ54" s="75" t="s">
        <v>1</v>
      </c>
      <c r="GA54" s="83"/>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4"/>
      <c r="HE54" s="77">
        <f t="shared" si="118"/>
        <v>0</v>
      </c>
      <c r="HH54" s="100"/>
      <c r="HI54" s="75" t="s">
        <v>1</v>
      </c>
      <c r="HJ54" s="83"/>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4"/>
      <c r="IO54" s="77">
        <f t="shared" si="168"/>
        <v>0</v>
      </c>
      <c r="IR54" s="100"/>
      <c r="IS54" s="75" t="s">
        <v>1</v>
      </c>
      <c r="IT54" s="83"/>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4"/>
      <c r="JX54" s="77">
        <f t="shared" si="120"/>
        <v>0</v>
      </c>
      <c r="KA54" s="100"/>
      <c r="KB54" s="75" t="s">
        <v>1</v>
      </c>
      <c r="KC54" s="83"/>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4"/>
      <c r="LH54" s="77">
        <f t="shared" si="169"/>
        <v>0</v>
      </c>
    </row>
    <row r="55" spans="2:320" ht="15" customHeight="1">
      <c r="B55">
        <f ca="1">SUMIF(E$3:AH$3,"&lt;="&amp;B5,E55:AH55)</f>
        <v>0</v>
      </c>
      <c r="C55" s="98" t="str">
        <f>IF(Summary!$B$39&lt;&gt;"",IF(AND(Summary!$D$39&lt;&gt;"",DATE(YEAR(Summary!$D$39),MONTH(Summary!$D$39),1)&lt;DATE(YEAR(E3),MONTH(E3),1)),"not on board",IF(Summary!$B$39&lt;&gt;"",IF(AND(Summary!$C$39&lt;&gt;"",DATE(YEAR(Summary!$C$39),MONTH(Summary!$C$39),1)&lt;=DATE(YEAR(E3),MONTH(E3),1)),Summary!$B$39,"not on board"),"")),"")</f>
        <v/>
      </c>
      <c r="D55" s="74" t="s">
        <v>17</v>
      </c>
      <c r="E55" s="85"/>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86"/>
      <c r="AI55" s="76">
        <f t="shared" ref="AI55:AI56" si="170">SUM(E55:AH55)</f>
        <v>0</v>
      </c>
      <c r="AK55">
        <f ca="1">SUMIF(AN$3:BR$3,"&lt;="&amp;B5,AN55:BR55)</f>
        <v>0</v>
      </c>
      <c r="AL55" s="98" t="str">
        <f>IF(Summary!$B$39&lt;&gt;"",IF(AND(Summary!$D$39&lt;&gt;"",DATE(YEAR(Summary!$D$39),MONTH(Summary!$D$39),1)&lt;DATE(YEAR(AN3),MONTH(AN3),1)),"not on board",IF(Summary!$B$39&lt;&gt;"",IF(AND(Summary!$C$39&lt;&gt;"",DATE(YEAR(Summary!$C$39),MONTH(Summary!$C$39),1)&lt;=DATE(YEAR(AN3),MONTH(AN3),1)),Summary!$B$39,"not on board"),"")),"")</f>
        <v/>
      </c>
      <c r="AM55" s="74" t="s">
        <v>17</v>
      </c>
      <c r="AN55" s="85"/>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86"/>
      <c r="BS55" s="76">
        <f t="shared" ref="BS55:BS56" si="171">SUM(AN55:BR55)</f>
        <v>0</v>
      </c>
      <c r="BU55">
        <f ca="1">SUMIF(BX$3:DA$3,"&lt;="&amp;B5,BX55:DA55)</f>
        <v>0</v>
      </c>
      <c r="BV55" s="98" t="str">
        <f>IF(Summary!$B$39&lt;&gt;"",IF(AND(Summary!$D$39&lt;&gt;"",DATE(YEAR(Summary!$D$39),MONTH(Summary!$D$39),1)&lt;DATE(YEAR(BX3),MONTH(BX3),1)),"not on board",IF(Summary!$B$39&lt;&gt;"",IF(AND(Summary!$C$39&lt;&gt;"",DATE(YEAR(Summary!$C$39),MONTH(Summary!$C$39),1)&lt;=DATE(YEAR(BX3),MONTH(BX3),1)),Summary!$B$39,"not on board"),"")),"")</f>
        <v/>
      </c>
      <c r="BW55" s="74" t="s">
        <v>17</v>
      </c>
      <c r="BX55" s="85"/>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86"/>
      <c r="DB55" s="76">
        <f t="shared" si="115"/>
        <v>0</v>
      </c>
      <c r="DD55">
        <f ca="1">SUMIF(DG$3:EK$3,"&lt;="&amp;B5,DG55:EK55)</f>
        <v>0</v>
      </c>
      <c r="DE55" s="98" t="str">
        <f>IF(Summary!$B$39&lt;&gt;"",IF(AND(Summary!$D$39&lt;&gt;"",DATE(YEAR(Summary!$D$39),MONTH(Summary!$D$39),1)&lt;DATE(YEAR(DG3),MONTH(DG3),1)),"not on board",IF(Summary!$B$39&lt;&gt;"",IF(AND(Summary!$C$39&lt;&gt;"",DATE(YEAR(Summary!$C$39),MONTH(Summary!$C$39),1)&lt;=DATE(YEAR(DG3),MONTH(DG3),1)),Summary!$B$39,"not on board"),"")),"")</f>
        <v/>
      </c>
      <c r="DF55" s="74" t="s">
        <v>17</v>
      </c>
      <c r="DG55" s="85"/>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86"/>
      <c r="EL55" s="76">
        <f t="shared" ref="EL55:EL56" si="172">SUM(DG55:EK55)</f>
        <v>0</v>
      </c>
      <c r="EN55">
        <f ca="1">SUMIF(EQ$3:FU$3,"&lt;="&amp;B5,EQ55:FU55)</f>
        <v>0</v>
      </c>
      <c r="EO55" s="98" t="str">
        <f>IF(Summary!$B$39&lt;&gt;"",IF(AND(Summary!$D$39&lt;&gt;"",DATE(YEAR(Summary!$D$39),MONTH(Summary!$D$39),1)&lt;DATE(YEAR(EQ3),MONTH(EQ3),1)),"not on board",IF(Summary!$B$39&lt;&gt;"",IF(AND(Summary!$C$39&lt;&gt;"",DATE(YEAR(Summary!$C$39),MONTH(Summary!$C$39),1)&lt;=DATE(YEAR(EQ3),MONTH(EQ3),1)),Summary!$B$39,"not on board"),"")),"")</f>
        <v/>
      </c>
      <c r="EP55" s="74" t="s">
        <v>17</v>
      </c>
      <c r="EQ55" s="85"/>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86"/>
      <c r="FV55" s="76">
        <f t="shared" ref="FV55:FV56" si="173">SUM(EQ55:FU55)</f>
        <v>0</v>
      </c>
      <c r="FX55">
        <f ca="1">SUMIF(GA$3:HD$3,"&lt;="&amp;B5,GA55:HD55)</f>
        <v>0</v>
      </c>
      <c r="FY55" s="98" t="str">
        <f>IF(Summary!$B$39&lt;&gt;"",IF(AND(Summary!$D$39&lt;&gt;"",DATE(YEAR(Summary!$D$39),MONTH(Summary!$D$39),1)&lt;DATE(YEAR(GA3),MONTH(GA3),1)),"not on board",IF(Summary!$B$39&lt;&gt;"",IF(AND(Summary!$C$39&lt;&gt;"",DATE(YEAR(Summary!$C$39),MONTH(Summary!$C$39),1)&lt;=DATE(YEAR(GA3),MONTH(GA3),1)),Summary!$B$39,"not on board"),"")),"")</f>
        <v/>
      </c>
      <c r="FZ55" s="74" t="s">
        <v>17</v>
      </c>
      <c r="GA55" s="85"/>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86"/>
      <c r="HE55" s="76">
        <f t="shared" si="118"/>
        <v>0</v>
      </c>
      <c r="HG55">
        <f ca="1">SUMIF(HJ$3:IN$3,"&lt;="&amp;B5,HJ55:IN55)</f>
        <v>0</v>
      </c>
      <c r="HH55" s="98" t="str">
        <f>IF(Summary!$B$39&lt;&gt;"",IF(AND(Summary!$D$39&lt;&gt;"",DATE(YEAR(Summary!$D$39),MONTH(Summary!$D$39),1)&lt;DATE(YEAR(HJ3),MONTH(HJ3),1)),"not on board",IF(Summary!$B$39&lt;&gt;"",IF(AND(Summary!$C$39&lt;&gt;"",DATE(YEAR(Summary!$C$39),MONTH(Summary!$C$39),1)&lt;=DATE(YEAR(HJ3),MONTH(HJ3),1)),Summary!$B$39,"not on board"),"")),"")</f>
        <v/>
      </c>
      <c r="HI55" s="74" t="s">
        <v>17</v>
      </c>
      <c r="HJ55" s="85"/>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86"/>
      <c r="IO55" s="76">
        <f t="shared" ref="IO55:IO56" si="174">SUM(HJ55:IN55)</f>
        <v>0</v>
      </c>
      <c r="IQ55">
        <f ca="1">SUMIF(IT$3:JW$3,"&lt;="&amp;B5,IT55:JW55)</f>
        <v>0</v>
      </c>
      <c r="IR55" s="98" t="str">
        <f>IF(Summary!$B$39&lt;&gt;"",IF(AND(Summary!$D$39&lt;&gt;"",DATE(YEAR(Summary!$D$39),MONTH(Summary!$D$39),1)&lt;DATE(YEAR(IT3),MONTH(IT3),1)),"not on board",IF(Summary!$B$39&lt;&gt;"",IF(AND(Summary!$C$39&lt;&gt;"",DATE(YEAR(Summary!$C$39),MONTH(Summary!$C$39),1)&lt;=DATE(YEAR(IT3),MONTH(IT3),1)),Summary!$B$39,"not on board"),"")),"")</f>
        <v/>
      </c>
      <c r="IS55" s="74" t="s">
        <v>17</v>
      </c>
      <c r="IT55" s="85"/>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86"/>
      <c r="JX55" s="76">
        <f t="shared" si="120"/>
        <v>0</v>
      </c>
      <c r="JZ55">
        <f ca="1">SUMIF(KC$3:LG$3,"&lt;="&amp;B5,KC55:LG55)</f>
        <v>0</v>
      </c>
      <c r="KA55" s="98" t="str">
        <f>IF(Summary!$B$39&lt;&gt;"",IF(AND(Summary!$D$39&lt;&gt;"",DATE(YEAR(Summary!$D$39),MONTH(Summary!$D$39),1)&lt;DATE(YEAR(KC3),MONTH(KC3),1)),"not on board",IF(Summary!$B$39&lt;&gt;"",IF(AND(Summary!$C$39&lt;&gt;"",DATE(YEAR(Summary!$C$39),MONTH(Summary!$C$39),1)&lt;=DATE(YEAR(KC3),MONTH(KC3),1)),Summary!$B$39,"not on board"),"")),"")</f>
        <v/>
      </c>
      <c r="KB55" s="74" t="s">
        <v>17</v>
      </c>
      <c r="KC55" s="85"/>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86"/>
      <c r="LH55" s="76">
        <f t="shared" ref="LH55:LH56" si="175">SUM(KC55:LG55)</f>
        <v>0</v>
      </c>
    </row>
    <row r="56" spans="2:320">
      <c r="B56">
        <f ca="1">SUM(B55,AK55,BU55,DD55,EN55,FX55,HG55,IQ55,JZ55)</f>
        <v>0</v>
      </c>
      <c r="C56" s="100"/>
      <c r="D56" s="75" t="s">
        <v>1</v>
      </c>
      <c r="E56" s="83"/>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4"/>
      <c r="AI56" s="77">
        <f t="shared" si="170"/>
        <v>0</v>
      </c>
      <c r="AL56" s="100"/>
      <c r="AM56" s="75" t="s">
        <v>1</v>
      </c>
      <c r="AN56" s="83"/>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4"/>
      <c r="BS56" s="77">
        <f t="shared" si="171"/>
        <v>0</v>
      </c>
      <c r="BV56" s="100"/>
      <c r="BW56" s="75" t="s">
        <v>1</v>
      </c>
      <c r="BX56" s="83"/>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4"/>
      <c r="DB56" s="77">
        <f t="shared" si="115"/>
        <v>0</v>
      </c>
      <c r="DE56" s="100"/>
      <c r="DF56" s="75" t="s">
        <v>1</v>
      </c>
      <c r="DG56" s="83"/>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4"/>
      <c r="EL56" s="77">
        <f t="shared" si="172"/>
        <v>0</v>
      </c>
      <c r="EO56" s="100"/>
      <c r="EP56" s="75" t="s">
        <v>1</v>
      </c>
      <c r="EQ56" s="83"/>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4"/>
      <c r="FV56" s="77">
        <f t="shared" si="173"/>
        <v>0</v>
      </c>
      <c r="FY56" s="100"/>
      <c r="FZ56" s="75" t="s">
        <v>1</v>
      </c>
      <c r="GA56" s="83"/>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4"/>
      <c r="HE56" s="77">
        <f t="shared" si="118"/>
        <v>0</v>
      </c>
      <c r="HH56" s="100"/>
      <c r="HI56" s="75" t="s">
        <v>1</v>
      </c>
      <c r="HJ56" s="83"/>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4"/>
      <c r="IO56" s="77">
        <f t="shared" si="174"/>
        <v>0</v>
      </c>
      <c r="IR56" s="100"/>
      <c r="IS56" s="75" t="s">
        <v>1</v>
      </c>
      <c r="IT56" s="83"/>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4"/>
      <c r="JX56" s="77">
        <f t="shared" si="120"/>
        <v>0</v>
      </c>
      <c r="KA56" s="100"/>
      <c r="KB56" s="75" t="s">
        <v>1</v>
      </c>
      <c r="KC56" s="83"/>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4"/>
      <c r="LH56" s="77">
        <f t="shared" si="175"/>
        <v>0</v>
      </c>
    </row>
    <row r="57" spans="2:320" ht="15" customHeight="1">
      <c r="B57">
        <f ca="1">SUMIF(E$3:AH$3,"&lt;="&amp;B5,E57:AH57)</f>
        <v>0</v>
      </c>
      <c r="C57" s="98" t="str">
        <f>IF(Summary!$B$40&lt;&gt;"",IF(AND(Summary!$D$40&lt;&gt;"",DATE(YEAR(Summary!$D$40),MONTH(Summary!$D$40),1)&lt;DATE(YEAR(E3),MONTH(E3),1)),"not on board",IF(Summary!$B$40&lt;&gt;"",IF(AND(Summary!$C$40&lt;&gt;"",DATE(YEAR(Summary!$C$40),MONTH(Summary!$C$40),1)&lt;=DATE(YEAR(E3),MONTH(E3),1)),Summary!$B$40,"not on board"),"")),"")</f>
        <v/>
      </c>
      <c r="D57" s="74" t="s">
        <v>17</v>
      </c>
      <c r="E57" s="85"/>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86"/>
      <c r="AI57" s="76">
        <f t="shared" ref="AI57:AI58" si="176">SUM(E57:AH57)</f>
        <v>0</v>
      </c>
      <c r="AK57">
        <f ca="1">SUMIF(AN$3:BR$3,"&lt;="&amp;B5,AN57:BR57)</f>
        <v>0</v>
      </c>
      <c r="AL57" s="98" t="str">
        <f>IF(Summary!$B$40&lt;&gt;"",IF(AND(Summary!$D$40&lt;&gt;"",DATE(YEAR(Summary!$D$40),MONTH(Summary!$D$40),1)&lt;DATE(YEAR(AN3),MONTH(AN3),1)),"not on board",IF(Summary!$B$40&lt;&gt;"",IF(AND(Summary!$C$40&lt;&gt;"",DATE(YEAR(Summary!$C$40),MONTH(Summary!$C$40),1)&lt;=DATE(YEAR(AN3),MONTH(AN3),1)),Summary!$B$40,"not on board"),"")),"")</f>
        <v/>
      </c>
      <c r="AM57" s="74" t="s">
        <v>17</v>
      </c>
      <c r="AN57" s="85"/>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86"/>
      <c r="BS57" s="76">
        <f t="shared" ref="BS57:BS58" si="177">SUM(AN57:BR57)</f>
        <v>0</v>
      </c>
      <c r="BU57">
        <f ca="1">SUMIF(BX$3:DA$3,"&lt;="&amp;B5,BX57:DA57)</f>
        <v>0</v>
      </c>
      <c r="BV57" s="98" t="str">
        <f>IF(Summary!$B$40&lt;&gt;"",IF(AND(Summary!$D$40&lt;&gt;"",DATE(YEAR(Summary!$D$40),MONTH(Summary!$D$40),1)&lt;DATE(YEAR(BX3),MONTH(BX3),1)),"not on board",IF(Summary!$B$40&lt;&gt;"",IF(AND(Summary!$C$40&lt;&gt;"",DATE(YEAR(Summary!$C$40),MONTH(Summary!$C$40),1)&lt;=DATE(YEAR(BX3),MONTH(BX3),1)),Summary!$B$40,"not on board"),"")),"")</f>
        <v/>
      </c>
      <c r="BW57" s="74" t="s">
        <v>17</v>
      </c>
      <c r="BX57" s="85"/>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86"/>
      <c r="DB57" s="76">
        <f t="shared" si="115"/>
        <v>0</v>
      </c>
      <c r="DD57">
        <f ca="1">SUMIF(DG$3:EK$3,"&lt;="&amp;B5,DG57:EK57)</f>
        <v>0</v>
      </c>
      <c r="DE57" s="98" t="str">
        <f>IF(Summary!$B$40&lt;&gt;"",IF(AND(Summary!$D$40&lt;&gt;"",DATE(YEAR(Summary!$D$40),MONTH(Summary!$D$40),1)&lt;DATE(YEAR(DG3),MONTH(DG3),1)),"not on board",IF(Summary!$B$40&lt;&gt;"",IF(AND(Summary!$C$40&lt;&gt;"",DATE(YEAR(Summary!$C$40),MONTH(Summary!$C$40),1)&lt;=DATE(YEAR(DG3),MONTH(DG3),1)),Summary!$B$40,"not on board"),"")),"")</f>
        <v/>
      </c>
      <c r="DF57" s="74" t="s">
        <v>17</v>
      </c>
      <c r="DG57" s="85"/>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86"/>
      <c r="EL57" s="76">
        <f t="shared" ref="EL57:EL58" si="178">SUM(DG57:EK57)</f>
        <v>0</v>
      </c>
      <c r="EN57">
        <f ca="1">SUMIF(EQ$3:FU$3,"&lt;="&amp;B5,EQ57:FU57)</f>
        <v>0</v>
      </c>
      <c r="EO57" s="98" t="str">
        <f>IF(Summary!$B$40&lt;&gt;"",IF(AND(Summary!$D$40&lt;&gt;"",DATE(YEAR(Summary!$D$40),MONTH(Summary!$D$40),1)&lt;DATE(YEAR(EQ3),MONTH(EQ3),1)),"not on board",IF(Summary!$B$40&lt;&gt;"",IF(AND(Summary!$C$40&lt;&gt;"",DATE(YEAR(Summary!$C$40),MONTH(Summary!$C$40),1)&lt;=DATE(YEAR(EQ3),MONTH(EQ3),1)),Summary!$B$40,"not on board"),"")),"")</f>
        <v/>
      </c>
      <c r="EP57" s="74" t="s">
        <v>17</v>
      </c>
      <c r="EQ57" s="85"/>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86"/>
      <c r="FV57" s="76">
        <f t="shared" ref="FV57:FV58" si="179">SUM(EQ57:FU57)</f>
        <v>0</v>
      </c>
      <c r="FX57">
        <f ca="1">SUMIF(GA$3:HD$3,"&lt;="&amp;B5,GA57:HD57)</f>
        <v>0</v>
      </c>
      <c r="FY57" s="98" t="str">
        <f>IF(Summary!$B$40&lt;&gt;"",IF(AND(Summary!$D$40&lt;&gt;"",DATE(YEAR(Summary!$D$40),MONTH(Summary!$D$40),1)&lt;DATE(YEAR(GA3),MONTH(GA3),1)),"not on board",IF(Summary!$B$40&lt;&gt;"",IF(AND(Summary!$C$40&lt;&gt;"",DATE(YEAR(Summary!$C$40),MONTH(Summary!$C$40),1)&lt;=DATE(YEAR(GA3),MONTH(GA3),1)),Summary!$B$40,"not on board"),"")),"")</f>
        <v/>
      </c>
      <c r="FZ57" s="74" t="s">
        <v>17</v>
      </c>
      <c r="GA57" s="85"/>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86"/>
      <c r="HE57" s="76">
        <f t="shared" si="118"/>
        <v>0</v>
      </c>
      <c r="HG57">
        <f ca="1">SUMIF(HJ$3:IN$3,"&lt;="&amp;B5,HJ57:IN57)</f>
        <v>0</v>
      </c>
      <c r="HH57" s="98" t="str">
        <f>IF(Summary!$B$40&lt;&gt;"",IF(AND(Summary!$D$40&lt;&gt;"",DATE(YEAR(Summary!$D$40),MONTH(Summary!$D$40),1)&lt;DATE(YEAR(HJ3),MONTH(HJ3),1)),"not on board",IF(Summary!$B$40&lt;&gt;"",IF(AND(Summary!$C$40&lt;&gt;"",DATE(YEAR(Summary!$C$40),MONTH(Summary!$C$40),1)&lt;=DATE(YEAR(HJ3),MONTH(HJ3),1)),Summary!$B$40,"not on board"),"")),"")</f>
        <v/>
      </c>
      <c r="HI57" s="74" t="s">
        <v>17</v>
      </c>
      <c r="HJ57" s="85"/>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86"/>
      <c r="IO57" s="76">
        <f t="shared" ref="IO57:IO58" si="180">SUM(HJ57:IN57)</f>
        <v>0</v>
      </c>
      <c r="IQ57">
        <f ca="1">SUMIF(IT$3:JW$3,"&lt;="&amp;B5,IT57:JW57)</f>
        <v>0</v>
      </c>
      <c r="IR57" s="98" t="str">
        <f>IF(Summary!$B$40&lt;&gt;"",IF(AND(Summary!$D$40&lt;&gt;"",DATE(YEAR(Summary!$D$40),MONTH(Summary!$D$40),1)&lt;DATE(YEAR(IT3),MONTH(IT3),1)),"not on board",IF(Summary!$B$40&lt;&gt;"",IF(AND(Summary!$C$40&lt;&gt;"",DATE(YEAR(Summary!$C$40),MONTH(Summary!$C$40),1)&lt;=DATE(YEAR(IT3),MONTH(IT3),1)),Summary!$B$40,"not on board"),"")),"")</f>
        <v/>
      </c>
      <c r="IS57" s="74" t="s">
        <v>17</v>
      </c>
      <c r="IT57" s="85"/>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86"/>
      <c r="JX57" s="76">
        <f t="shared" si="120"/>
        <v>0</v>
      </c>
      <c r="JZ57">
        <f ca="1">SUMIF(KC$3:LG$3,"&lt;="&amp;B5,KC57:LG57)</f>
        <v>0</v>
      </c>
      <c r="KA57" s="98" t="str">
        <f>IF(Summary!$B$40&lt;&gt;"",IF(AND(Summary!$D$40&lt;&gt;"",DATE(YEAR(Summary!$D$40),MONTH(Summary!$D$40),1)&lt;DATE(YEAR(KC3),MONTH(KC3),1)),"not on board",IF(Summary!$B$40&lt;&gt;"",IF(AND(Summary!$C$40&lt;&gt;"",DATE(YEAR(Summary!$C$40),MONTH(Summary!$C$40),1)&lt;=DATE(YEAR(KC3),MONTH(KC3),1)),Summary!$B$40,"not on board"),"")),"")</f>
        <v/>
      </c>
      <c r="KB57" s="74" t="s">
        <v>17</v>
      </c>
      <c r="KC57" s="85"/>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86"/>
      <c r="LH57" s="76">
        <f t="shared" ref="LH57:LH58" si="181">SUM(KC57:LG57)</f>
        <v>0</v>
      </c>
    </row>
    <row r="58" spans="2:320">
      <c r="B58">
        <f ca="1">SUM(B57,AK57,BU57,DD57,EN57,FX57,HG57,IQ57,JZ57)</f>
        <v>0</v>
      </c>
      <c r="C58" s="100"/>
      <c r="D58" s="75" t="s">
        <v>1</v>
      </c>
      <c r="E58" s="83"/>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4"/>
      <c r="AI58" s="77">
        <f t="shared" si="176"/>
        <v>0</v>
      </c>
      <c r="AL58" s="100"/>
      <c r="AM58" s="75" t="s">
        <v>1</v>
      </c>
      <c r="AN58" s="83"/>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4"/>
      <c r="BS58" s="77">
        <f t="shared" si="177"/>
        <v>0</v>
      </c>
      <c r="BV58" s="100"/>
      <c r="BW58" s="75" t="s">
        <v>1</v>
      </c>
      <c r="BX58" s="83"/>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4"/>
      <c r="DB58" s="77">
        <f t="shared" si="115"/>
        <v>0</v>
      </c>
      <c r="DE58" s="100"/>
      <c r="DF58" s="75" t="s">
        <v>1</v>
      </c>
      <c r="DG58" s="83"/>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4"/>
      <c r="EL58" s="77">
        <f t="shared" si="178"/>
        <v>0</v>
      </c>
      <c r="EO58" s="100"/>
      <c r="EP58" s="75" t="s">
        <v>1</v>
      </c>
      <c r="EQ58" s="83"/>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4"/>
      <c r="FV58" s="77">
        <f t="shared" si="179"/>
        <v>0</v>
      </c>
      <c r="FY58" s="100"/>
      <c r="FZ58" s="75" t="s">
        <v>1</v>
      </c>
      <c r="GA58" s="83"/>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4"/>
      <c r="HE58" s="77">
        <f t="shared" si="118"/>
        <v>0</v>
      </c>
      <c r="HH58" s="100"/>
      <c r="HI58" s="75" t="s">
        <v>1</v>
      </c>
      <c r="HJ58" s="83"/>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4"/>
      <c r="IO58" s="77">
        <f t="shared" si="180"/>
        <v>0</v>
      </c>
      <c r="IR58" s="100"/>
      <c r="IS58" s="75" t="s">
        <v>1</v>
      </c>
      <c r="IT58" s="83"/>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4"/>
      <c r="JX58" s="77">
        <f t="shared" si="120"/>
        <v>0</v>
      </c>
      <c r="KA58" s="100"/>
      <c r="KB58" s="75" t="s">
        <v>1</v>
      </c>
      <c r="KC58" s="83"/>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4"/>
      <c r="LH58" s="77">
        <f t="shared" si="181"/>
        <v>0</v>
      </c>
    </row>
    <row r="59" spans="2:320" ht="15" customHeight="1">
      <c r="B59">
        <f ca="1">SUMIF(E$3:AH$3,"&lt;="&amp;B5,E59:AH59)</f>
        <v>0</v>
      </c>
      <c r="C59" s="98" t="str">
        <f>IF(Summary!$B$41&lt;&gt;"",IF(AND(Summary!$D$41&lt;&gt;"",DATE(YEAR(Summary!$D$41),MONTH(Summary!$D$41),1)&lt;DATE(YEAR(E3),MONTH(E3),1)),"not on board",IF(Summary!$B$41&lt;&gt;"",IF(AND(Summary!$C$41&lt;&gt;"",DATE(YEAR(Summary!$C$41),MONTH(Summary!$C$41),1)&lt;=DATE(YEAR(E3),MONTH(E3),1)),Summary!$B$41,"not on board"),"")),"")</f>
        <v/>
      </c>
      <c r="D59" s="74" t="s">
        <v>17</v>
      </c>
      <c r="E59" s="85"/>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86"/>
      <c r="AI59" s="76">
        <f t="shared" ref="AI59:AI60" si="182">SUM(E59:AH59)</f>
        <v>0</v>
      </c>
      <c r="AK59">
        <f ca="1">SUMIF(AN$3:BR$3,"&lt;="&amp;B5,AN59:BR59)</f>
        <v>0</v>
      </c>
      <c r="AL59" s="98" t="str">
        <f>IF(Summary!$B$41&lt;&gt;"",IF(AND(Summary!$D$41&lt;&gt;"",DATE(YEAR(Summary!$D$41),MONTH(Summary!$D$41),1)&lt;DATE(YEAR(AN3),MONTH(AN3),1)),"not on board",IF(Summary!$B$41&lt;&gt;"",IF(AND(Summary!$C$41&lt;&gt;"",DATE(YEAR(Summary!$C$41),MONTH(Summary!$C$41),1)&lt;=DATE(YEAR(AN3),MONTH(AN3),1)),Summary!$B$41,"not on board"),"")),"")</f>
        <v/>
      </c>
      <c r="AM59" s="74" t="s">
        <v>17</v>
      </c>
      <c r="AN59" s="85"/>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86"/>
      <c r="BS59" s="76">
        <f t="shared" ref="BS59:BS60" si="183">SUM(AN59:BR59)</f>
        <v>0</v>
      </c>
      <c r="BU59">
        <f ca="1">SUMIF(BX$3:DA$3,"&lt;="&amp;B5,BX59:DA59)</f>
        <v>0</v>
      </c>
      <c r="BV59" s="98" t="str">
        <f>IF(Summary!$B$41&lt;&gt;"",IF(AND(Summary!$D$41&lt;&gt;"",DATE(YEAR(Summary!$D$41),MONTH(Summary!$D$41),1)&lt;DATE(YEAR(BX3),MONTH(BX3),1)),"not on board",IF(Summary!$B$41&lt;&gt;"",IF(AND(Summary!$C$41&lt;&gt;"",DATE(YEAR(Summary!$C$41),MONTH(Summary!$C$41),1)&lt;=DATE(YEAR(BX3),MONTH(BX3),1)),Summary!$B$41,"not on board"),"")),"")</f>
        <v/>
      </c>
      <c r="BW59" s="74" t="s">
        <v>17</v>
      </c>
      <c r="BX59" s="85"/>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86"/>
      <c r="DB59" s="76">
        <f t="shared" si="115"/>
        <v>0</v>
      </c>
      <c r="DD59">
        <f ca="1">SUMIF(DG$3:EK$3,"&lt;="&amp;B5,DG59:EK59)</f>
        <v>0</v>
      </c>
      <c r="DE59" s="98" t="str">
        <f>IF(Summary!$B$41&lt;&gt;"",IF(AND(Summary!$D$41&lt;&gt;"",DATE(YEAR(Summary!$D$41),MONTH(Summary!$D$41),1)&lt;DATE(YEAR(DG3),MONTH(DG3),1)),"not on board",IF(Summary!$B$41&lt;&gt;"",IF(AND(Summary!$C$41&lt;&gt;"",DATE(YEAR(Summary!$C$41),MONTH(Summary!$C$41),1)&lt;=DATE(YEAR(DG3),MONTH(DG3),1)),Summary!$B$41,"not on board"),"")),"")</f>
        <v/>
      </c>
      <c r="DF59" s="74" t="s">
        <v>17</v>
      </c>
      <c r="DG59" s="85"/>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86"/>
      <c r="EL59" s="76">
        <f t="shared" ref="EL59:EL60" si="184">SUM(DG59:EK59)</f>
        <v>0</v>
      </c>
      <c r="EN59">
        <f ca="1">SUMIF(EQ$3:FU$3,"&lt;="&amp;B5,EQ59:FU59)</f>
        <v>0</v>
      </c>
      <c r="EO59" s="98" t="str">
        <f>IF(Summary!$B$41&lt;&gt;"",IF(AND(Summary!$D$41&lt;&gt;"",DATE(YEAR(Summary!$D$41),MONTH(Summary!$D$41),1)&lt;DATE(YEAR(EQ3),MONTH(EQ3),1)),"not on board",IF(Summary!$B$41&lt;&gt;"",IF(AND(Summary!$C$41&lt;&gt;"",DATE(YEAR(Summary!$C$41),MONTH(Summary!$C$41),1)&lt;=DATE(YEAR(EQ3),MONTH(EQ3),1)),Summary!$B$41,"not on board"),"")),"")</f>
        <v/>
      </c>
      <c r="EP59" s="74" t="s">
        <v>17</v>
      </c>
      <c r="EQ59" s="85"/>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86"/>
      <c r="FV59" s="76">
        <f t="shared" ref="FV59:FV60" si="185">SUM(EQ59:FU59)</f>
        <v>0</v>
      </c>
      <c r="FX59">
        <f ca="1">SUMIF(GA$3:HD$3,"&lt;="&amp;B5,GA59:HD59)</f>
        <v>0</v>
      </c>
      <c r="FY59" s="98" t="str">
        <f>IF(Summary!$B$41&lt;&gt;"",IF(AND(Summary!$D$41&lt;&gt;"",DATE(YEAR(Summary!$D$41),MONTH(Summary!$D$41),1)&lt;DATE(YEAR(GA3),MONTH(GA3),1)),"not on board",IF(Summary!$B$41&lt;&gt;"",IF(AND(Summary!$C$41&lt;&gt;"",DATE(YEAR(Summary!$C$41),MONTH(Summary!$C$41),1)&lt;=DATE(YEAR(GA3),MONTH(GA3),1)),Summary!$B$41,"not on board"),"")),"")</f>
        <v/>
      </c>
      <c r="FZ59" s="74" t="s">
        <v>17</v>
      </c>
      <c r="GA59" s="85"/>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86"/>
      <c r="HE59" s="76">
        <f t="shared" si="118"/>
        <v>0</v>
      </c>
      <c r="HG59">
        <f ca="1">SUMIF(HJ$3:IN$3,"&lt;="&amp;B5,HJ59:IN59)</f>
        <v>0</v>
      </c>
      <c r="HH59" s="98" t="str">
        <f>IF(Summary!$B$41&lt;&gt;"",IF(AND(Summary!$D$41&lt;&gt;"",DATE(YEAR(Summary!$D$41),MONTH(Summary!$D$41),1)&lt;DATE(YEAR(HJ3),MONTH(HJ3),1)),"not on board",IF(Summary!$B$41&lt;&gt;"",IF(AND(Summary!$C$41&lt;&gt;"",DATE(YEAR(Summary!$C$41),MONTH(Summary!$C$41),1)&lt;=DATE(YEAR(HJ3),MONTH(HJ3),1)),Summary!$B$41,"not on board"),"")),"")</f>
        <v/>
      </c>
      <c r="HI59" s="74" t="s">
        <v>17</v>
      </c>
      <c r="HJ59" s="85"/>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86"/>
      <c r="IO59" s="76">
        <f t="shared" ref="IO59:IO60" si="186">SUM(HJ59:IN59)</f>
        <v>0</v>
      </c>
      <c r="IQ59">
        <f ca="1">SUMIF(IT$3:JW$3,"&lt;="&amp;B5,IT59:JW59)</f>
        <v>0</v>
      </c>
      <c r="IR59" s="98" t="str">
        <f>IF(Summary!$B$41&lt;&gt;"",IF(AND(Summary!$D$41&lt;&gt;"",DATE(YEAR(Summary!$D$41),MONTH(Summary!$D$41),1)&lt;DATE(YEAR(IT3),MONTH(IT3),1)),"not on board",IF(Summary!$B$41&lt;&gt;"",IF(AND(Summary!$C$41&lt;&gt;"",DATE(YEAR(Summary!$C$41),MONTH(Summary!$C$41),1)&lt;=DATE(YEAR(IT3),MONTH(IT3),1)),Summary!$B$41,"not on board"),"")),"")</f>
        <v/>
      </c>
      <c r="IS59" s="74" t="s">
        <v>17</v>
      </c>
      <c r="IT59" s="85"/>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86"/>
      <c r="JX59" s="76">
        <f t="shared" si="120"/>
        <v>0</v>
      </c>
      <c r="JZ59">
        <f ca="1">SUMIF(KC$3:LG$3,"&lt;="&amp;B5,KC59:LG59)</f>
        <v>0</v>
      </c>
      <c r="KA59" s="98" t="str">
        <f>IF(Summary!$B$41&lt;&gt;"",IF(AND(Summary!$D$41&lt;&gt;"",DATE(YEAR(Summary!$D$41),MONTH(Summary!$D$41),1)&lt;DATE(YEAR(KC3),MONTH(KC3),1)),"not on board",IF(Summary!$B$41&lt;&gt;"",IF(AND(Summary!$C$41&lt;&gt;"",DATE(YEAR(Summary!$C$41),MONTH(Summary!$C$41),1)&lt;=DATE(YEAR(KC3),MONTH(KC3),1)),Summary!$B$41,"not on board"),"")),"")</f>
        <v/>
      </c>
      <c r="KB59" s="74" t="s">
        <v>17</v>
      </c>
      <c r="KC59" s="85"/>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86"/>
      <c r="LH59" s="76">
        <f t="shared" ref="LH59:LH60" si="187">SUM(KC59:LG59)</f>
        <v>0</v>
      </c>
    </row>
    <row r="60" spans="2:320">
      <c r="B60">
        <f ca="1">SUM(B59,AK59,BU59,DD59,EN59,FX59,HG59,IQ59,JZ59)</f>
        <v>0</v>
      </c>
      <c r="C60" s="100"/>
      <c r="D60" s="75" t="s">
        <v>1</v>
      </c>
      <c r="E60" s="83"/>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4"/>
      <c r="AI60" s="77">
        <f t="shared" si="182"/>
        <v>0</v>
      </c>
      <c r="AL60" s="100"/>
      <c r="AM60" s="75" t="s">
        <v>1</v>
      </c>
      <c r="AN60" s="83"/>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4"/>
      <c r="BS60" s="77">
        <f t="shared" si="183"/>
        <v>0</v>
      </c>
      <c r="BV60" s="100"/>
      <c r="BW60" s="75" t="s">
        <v>1</v>
      </c>
      <c r="BX60" s="83"/>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4"/>
      <c r="DB60" s="77">
        <f t="shared" si="115"/>
        <v>0</v>
      </c>
      <c r="DE60" s="100"/>
      <c r="DF60" s="75" t="s">
        <v>1</v>
      </c>
      <c r="DG60" s="83"/>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4"/>
      <c r="EL60" s="77">
        <f t="shared" si="184"/>
        <v>0</v>
      </c>
      <c r="EO60" s="100"/>
      <c r="EP60" s="75" t="s">
        <v>1</v>
      </c>
      <c r="EQ60" s="83"/>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4"/>
      <c r="FV60" s="77">
        <f t="shared" si="185"/>
        <v>0</v>
      </c>
      <c r="FY60" s="100"/>
      <c r="FZ60" s="75" t="s">
        <v>1</v>
      </c>
      <c r="GA60" s="83"/>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4"/>
      <c r="HE60" s="77">
        <f t="shared" si="118"/>
        <v>0</v>
      </c>
      <c r="HH60" s="100"/>
      <c r="HI60" s="75" t="s">
        <v>1</v>
      </c>
      <c r="HJ60" s="83"/>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4"/>
      <c r="IO60" s="77">
        <f t="shared" si="186"/>
        <v>0</v>
      </c>
      <c r="IR60" s="100"/>
      <c r="IS60" s="75" t="s">
        <v>1</v>
      </c>
      <c r="IT60" s="83"/>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4"/>
      <c r="JX60" s="77">
        <f t="shared" si="120"/>
        <v>0</v>
      </c>
      <c r="KA60" s="100"/>
      <c r="KB60" s="75" t="s">
        <v>1</v>
      </c>
      <c r="KC60" s="83"/>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4"/>
      <c r="LH60" s="77">
        <f t="shared" si="187"/>
        <v>0</v>
      </c>
    </row>
    <row r="61" spans="2:320" ht="15" customHeight="1">
      <c r="B61">
        <f ca="1">SUMIF(E$3:AH$3,"&lt;="&amp;B5,E61:AH61)</f>
        <v>0</v>
      </c>
      <c r="C61" s="98" t="str">
        <f>IF(Summary!$B$42&lt;&gt;"",IF(AND(Summary!$D$42&lt;&gt;"",DATE(YEAR(Summary!$D$42),MONTH(Summary!$D$42),1)&lt;DATE(YEAR(E3),MONTH(E3),1)),"not on board",IF(Summary!$B$42&lt;&gt;"",IF(AND(Summary!$C$42&lt;&gt;"",DATE(YEAR(Summary!$C$42),MONTH(Summary!$C$42),1)&lt;=DATE(YEAR(E3),MONTH(E3),1)),Summary!$B$42,"not on board"),"")),"")</f>
        <v/>
      </c>
      <c r="D61" s="74" t="s">
        <v>17</v>
      </c>
      <c r="E61" s="85"/>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86"/>
      <c r="AI61" s="76">
        <f t="shared" ref="AI61:AI62" si="188">SUM(E61:AH61)</f>
        <v>0</v>
      </c>
      <c r="AK61">
        <f ca="1">SUMIF(AN$3:BR$3,"&lt;="&amp;B5,AN61:BR61)</f>
        <v>0</v>
      </c>
      <c r="AL61" s="98" t="str">
        <f>IF(Summary!$B$42&lt;&gt;"",IF(AND(Summary!$D$42&lt;&gt;"",DATE(YEAR(Summary!$D$42),MONTH(Summary!$D$42),1)&lt;DATE(YEAR(AN3),MONTH(AN3),1)),"not on board",IF(Summary!$B$42&lt;&gt;"",IF(AND(Summary!$C$42&lt;&gt;"",DATE(YEAR(Summary!$C$42),MONTH(Summary!$C$42),1)&lt;=DATE(YEAR(AN3),MONTH(AN3),1)),Summary!$B$42,"not on board"),"")),"")</f>
        <v/>
      </c>
      <c r="AM61" s="74" t="s">
        <v>17</v>
      </c>
      <c r="AN61" s="85"/>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86"/>
      <c r="BS61" s="76">
        <f t="shared" ref="BS61:BS62" si="189">SUM(AN61:BR61)</f>
        <v>0</v>
      </c>
      <c r="BU61">
        <f ca="1">SUMIF(BX$3:DA$3,"&lt;="&amp;B5,BX61:DA61)</f>
        <v>0</v>
      </c>
      <c r="BV61" s="98" t="str">
        <f>IF(Summary!$B$42&lt;&gt;"",IF(AND(Summary!$D$42&lt;&gt;"",DATE(YEAR(Summary!$D$42),MONTH(Summary!$D$42),1)&lt;DATE(YEAR(BX3),MONTH(BX3),1)),"not on board",IF(Summary!$B$42&lt;&gt;"",IF(AND(Summary!$C$42&lt;&gt;"",DATE(YEAR(Summary!$C$42),MONTH(Summary!$C$42),1)&lt;=DATE(YEAR(BX3),MONTH(BX3),1)),Summary!$B$42,"not on board"),"")),"")</f>
        <v/>
      </c>
      <c r="BW61" s="74" t="s">
        <v>17</v>
      </c>
      <c r="BX61" s="85"/>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86"/>
      <c r="DB61" s="76">
        <f t="shared" si="115"/>
        <v>0</v>
      </c>
      <c r="DD61">
        <f ca="1">SUMIF(DG$3:EK$3,"&lt;="&amp;B5,DG61:EK61)</f>
        <v>0</v>
      </c>
      <c r="DE61" s="98" t="str">
        <f>IF(Summary!$B$42&lt;&gt;"",IF(AND(Summary!$D$42&lt;&gt;"",DATE(YEAR(Summary!$D$42),MONTH(Summary!$D$42),1)&lt;DATE(YEAR(DG3),MONTH(DG3),1)),"not on board",IF(Summary!$B$42&lt;&gt;"",IF(AND(Summary!$C$42&lt;&gt;"",DATE(YEAR(Summary!$C$42),MONTH(Summary!$C$42),1)&lt;=DATE(YEAR(DG3),MONTH(DG3),1)),Summary!$B$42,"not on board"),"")),"")</f>
        <v/>
      </c>
      <c r="DF61" s="74" t="s">
        <v>17</v>
      </c>
      <c r="DG61" s="85"/>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86"/>
      <c r="EL61" s="76">
        <f t="shared" ref="EL61:EL62" si="190">SUM(DG61:EK61)</f>
        <v>0</v>
      </c>
      <c r="EN61">
        <f ca="1">SUMIF(EQ$3:FU$3,"&lt;="&amp;B5,EQ61:FU61)</f>
        <v>0</v>
      </c>
      <c r="EO61" s="98" t="str">
        <f>IF(Summary!$B$42&lt;&gt;"",IF(AND(Summary!$D$42&lt;&gt;"",DATE(YEAR(Summary!$D$42),MONTH(Summary!$D$42),1)&lt;DATE(YEAR(EQ3),MONTH(EQ3),1)),"not on board",IF(Summary!$B$42&lt;&gt;"",IF(AND(Summary!$C$42&lt;&gt;"",DATE(YEAR(Summary!$C$42),MONTH(Summary!$C$42),1)&lt;=DATE(YEAR(EQ3),MONTH(EQ3),1)),Summary!$B$42,"not on board"),"")),"")</f>
        <v/>
      </c>
      <c r="EP61" s="74" t="s">
        <v>17</v>
      </c>
      <c r="EQ61" s="85"/>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86"/>
      <c r="FV61" s="76">
        <f t="shared" ref="FV61:FV62" si="191">SUM(EQ61:FU61)</f>
        <v>0</v>
      </c>
      <c r="FX61">
        <f ca="1">SUMIF(GA$3:HD$3,"&lt;="&amp;B5,GA61:HD61)</f>
        <v>0</v>
      </c>
      <c r="FY61" s="98" t="str">
        <f>IF(Summary!$B$42&lt;&gt;"",IF(AND(Summary!$D$42&lt;&gt;"",DATE(YEAR(Summary!$D$42),MONTH(Summary!$D$42),1)&lt;DATE(YEAR(GA3),MONTH(GA3),1)),"not on board",IF(Summary!$B$42&lt;&gt;"",IF(AND(Summary!$C$42&lt;&gt;"",DATE(YEAR(Summary!$C$42),MONTH(Summary!$C$42),1)&lt;=DATE(YEAR(GA3),MONTH(GA3),1)),Summary!$B$42,"not on board"),"")),"")</f>
        <v/>
      </c>
      <c r="FZ61" s="74" t="s">
        <v>17</v>
      </c>
      <c r="GA61" s="85"/>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86"/>
      <c r="HE61" s="76">
        <f t="shared" si="118"/>
        <v>0</v>
      </c>
      <c r="HG61">
        <f ca="1">SUMIF(HJ$3:IN$3,"&lt;="&amp;B5,HJ61:IN61)</f>
        <v>0</v>
      </c>
      <c r="HH61" s="98" t="str">
        <f>IF(Summary!$B$42&lt;&gt;"",IF(AND(Summary!$D$42&lt;&gt;"",DATE(YEAR(Summary!$D$42),MONTH(Summary!$D$42),1)&lt;DATE(YEAR(HJ3),MONTH(HJ3),1)),"not on board",IF(Summary!$B$42&lt;&gt;"",IF(AND(Summary!$C$42&lt;&gt;"",DATE(YEAR(Summary!$C$42),MONTH(Summary!$C$42),1)&lt;=DATE(YEAR(HJ3),MONTH(HJ3),1)),Summary!$B$42,"not on board"),"")),"")</f>
        <v/>
      </c>
      <c r="HI61" s="74" t="s">
        <v>17</v>
      </c>
      <c r="HJ61" s="85"/>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86"/>
      <c r="IO61" s="76">
        <f t="shared" ref="IO61:IO62" si="192">SUM(HJ61:IN61)</f>
        <v>0</v>
      </c>
      <c r="IQ61">
        <f ca="1">SUMIF(IT$3:JW$3,"&lt;="&amp;B5,IT61:JW61)</f>
        <v>0</v>
      </c>
      <c r="IR61" s="98" t="str">
        <f>IF(Summary!$B$42&lt;&gt;"",IF(AND(Summary!$D$42&lt;&gt;"",DATE(YEAR(Summary!$D$42),MONTH(Summary!$D$42),1)&lt;DATE(YEAR(IT3),MONTH(IT3),1)),"not on board",IF(Summary!$B$42&lt;&gt;"",IF(AND(Summary!$C$42&lt;&gt;"",DATE(YEAR(Summary!$C$42),MONTH(Summary!$C$42),1)&lt;=DATE(YEAR(IT3),MONTH(IT3),1)),Summary!$B$42,"not on board"),"")),"")</f>
        <v/>
      </c>
      <c r="IS61" s="74" t="s">
        <v>17</v>
      </c>
      <c r="IT61" s="85"/>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86"/>
      <c r="JX61" s="76">
        <f t="shared" si="120"/>
        <v>0</v>
      </c>
      <c r="JZ61">
        <f ca="1">SUMIF(KC$3:LG$3,"&lt;="&amp;B5,KC61:LG61)</f>
        <v>0</v>
      </c>
      <c r="KA61" s="98" t="str">
        <f>IF(Summary!$B$42&lt;&gt;"",IF(AND(Summary!$D$42&lt;&gt;"",DATE(YEAR(Summary!$D$42),MONTH(Summary!$D$42),1)&lt;DATE(YEAR(KC3),MONTH(KC3),1)),"not on board",IF(Summary!$B$42&lt;&gt;"",IF(AND(Summary!$C$42&lt;&gt;"",DATE(YEAR(Summary!$C$42),MONTH(Summary!$C$42),1)&lt;=DATE(YEAR(KC3),MONTH(KC3),1)),Summary!$B$42,"not on board"),"")),"")</f>
        <v/>
      </c>
      <c r="KB61" s="74" t="s">
        <v>17</v>
      </c>
      <c r="KC61" s="85"/>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86"/>
      <c r="LH61" s="76">
        <f t="shared" ref="LH61:LH62" si="193">SUM(KC61:LG61)</f>
        <v>0</v>
      </c>
    </row>
    <row r="62" spans="2:320">
      <c r="B62">
        <f ca="1">SUM(B61,AK61,BU61,DD61,EN61,FX61,HG61,IQ61,JZ61)</f>
        <v>0</v>
      </c>
      <c r="C62" s="100"/>
      <c r="D62" s="75" t="s">
        <v>1</v>
      </c>
      <c r="E62" s="83"/>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4"/>
      <c r="AI62" s="77">
        <f t="shared" si="188"/>
        <v>0</v>
      </c>
      <c r="AL62" s="100"/>
      <c r="AM62" s="75" t="s">
        <v>1</v>
      </c>
      <c r="AN62" s="83"/>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4"/>
      <c r="BS62" s="77">
        <f t="shared" si="189"/>
        <v>0</v>
      </c>
      <c r="BV62" s="100"/>
      <c r="BW62" s="75" t="s">
        <v>1</v>
      </c>
      <c r="BX62" s="83"/>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4"/>
      <c r="DB62" s="77">
        <f t="shared" si="115"/>
        <v>0</v>
      </c>
      <c r="DE62" s="100"/>
      <c r="DF62" s="75" t="s">
        <v>1</v>
      </c>
      <c r="DG62" s="83"/>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4"/>
      <c r="EL62" s="77">
        <f t="shared" si="190"/>
        <v>0</v>
      </c>
      <c r="EO62" s="100"/>
      <c r="EP62" s="75" t="s">
        <v>1</v>
      </c>
      <c r="EQ62" s="83"/>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4"/>
      <c r="FV62" s="77">
        <f t="shared" si="191"/>
        <v>0</v>
      </c>
      <c r="FY62" s="100"/>
      <c r="FZ62" s="75" t="s">
        <v>1</v>
      </c>
      <c r="GA62" s="83"/>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4"/>
      <c r="HE62" s="77">
        <f t="shared" si="118"/>
        <v>0</v>
      </c>
      <c r="HH62" s="100"/>
      <c r="HI62" s="75" t="s">
        <v>1</v>
      </c>
      <c r="HJ62" s="83"/>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4"/>
      <c r="IO62" s="77">
        <f t="shared" si="192"/>
        <v>0</v>
      </c>
      <c r="IR62" s="100"/>
      <c r="IS62" s="75" t="s">
        <v>1</v>
      </c>
      <c r="IT62" s="83"/>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4"/>
      <c r="JX62" s="77">
        <f t="shared" si="120"/>
        <v>0</v>
      </c>
      <c r="KA62" s="100"/>
      <c r="KB62" s="75" t="s">
        <v>1</v>
      </c>
      <c r="KC62" s="83"/>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4"/>
      <c r="LH62" s="77">
        <f t="shared" si="193"/>
        <v>0</v>
      </c>
    </row>
    <row r="63" spans="2:320" ht="15" customHeight="1">
      <c r="B63">
        <f ca="1">SUMIF(E$3:AH$3,"&lt;="&amp;B5,E63:AH63)</f>
        <v>0</v>
      </c>
      <c r="C63" s="98" t="str">
        <f>IF(Summary!$B$43&lt;&gt;"",IF(AND(Summary!$D$43&lt;&gt;"",DATE(YEAR(Summary!$D$43),MONTH(Summary!$D$43),1)&lt;DATE(YEAR(E3),MONTH(E3),1)),"not on board",IF(Summary!$B$43&lt;&gt;"",IF(AND(Summary!$C$43&lt;&gt;"",DATE(YEAR(Summary!$C$43),MONTH(Summary!$C$43),1)&lt;=DATE(YEAR(E3),MONTH(E3),1)),Summary!$B$43,"not on board"),"")),"")</f>
        <v/>
      </c>
      <c r="D63" s="74" t="s">
        <v>17</v>
      </c>
      <c r="E63" s="85"/>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86"/>
      <c r="AI63" s="76">
        <f t="shared" ref="AI63:AI64" si="194">SUM(E63:AH63)</f>
        <v>0</v>
      </c>
      <c r="AK63">
        <f ca="1">SUMIF(AN$3:BR$3,"&lt;="&amp;B5,AN63:BR63)</f>
        <v>0</v>
      </c>
      <c r="AL63" s="98" t="str">
        <f>IF(Summary!$B$43&lt;&gt;"",IF(AND(Summary!$D$43&lt;&gt;"",DATE(YEAR(Summary!$D$43),MONTH(Summary!$D$43),1)&lt;DATE(YEAR(AN3),MONTH(AN3),1)),"not on board",IF(Summary!$B$43&lt;&gt;"",IF(AND(Summary!$C$43&lt;&gt;"",DATE(YEAR(Summary!$C$43),MONTH(Summary!$C$43),1)&lt;=DATE(YEAR(AN3),MONTH(AN3),1)),Summary!$B$43,"not on board"),"")),"")</f>
        <v/>
      </c>
      <c r="AM63" s="74" t="s">
        <v>17</v>
      </c>
      <c r="AN63" s="85"/>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86"/>
      <c r="BS63" s="76">
        <f t="shared" ref="BS63:BS64" si="195">SUM(AN63:BR63)</f>
        <v>0</v>
      </c>
      <c r="BU63">
        <f ca="1">SUMIF(BX$3:DA$3,"&lt;="&amp;B5,BX63:DA63)</f>
        <v>0</v>
      </c>
      <c r="BV63" s="98" t="str">
        <f>IF(Summary!$B$43&lt;&gt;"",IF(AND(Summary!$D$43&lt;&gt;"",DATE(YEAR(Summary!$D$43),MONTH(Summary!$D$43),1)&lt;DATE(YEAR(BX3),MONTH(BX3),1)),"not on board",IF(Summary!$B$43&lt;&gt;"",IF(AND(Summary!$C$43&lt;&gt;"",DATE(YEAR(Summary!$C$43),MONTH(Summary!$C$43),1)&lt;=DATE(YEAR(BX3),MONTH(BX3),1)),Summary!$B$43,"not on board"),"")),"")</f>
        <v/>
      </c>
      <c r="BW63" s="74" t="s">
        <v>17</v>
      </c>
      <c r="BX63" s="85"/>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86"/>
      <c r="DB63" s="76">
        <f t="shared" si="115"/>
        <v>0</v>
      </c>
      <c r="DD63">
        <f ca="1">SUMIF(DG$3:EK$3,"&lt;="&amp;B5,DG63:EK63)</f>
        <v>0</v>
      </c>
      <c r="DE63" s="98" t="str">
        <f>IF(Summary!$B$43&lt;&gt;"",IF(AND(Summary!$D$43&lt;&gt;"",DATE(YEAR(Summary!$D$43),MONTH(Summary!$D$43),1)&lt;DATE(YEAR(DG3),MONTH(DG3),1)),"not on board",IF(Summary!$B$43&lt;&gt;"",IF(AND(Summary!$C$43&lt;&gt;"",DATE(YEAR(Summary!$C$43),MONTH(Summary!$C$43),1)&lt;=DATE(YEAR(DG3),MONTH(DG3),1)),Summary!$B$43,"not on board"),"")),"")</f>
        <v/>
      </c>
      <c r="DF63" s="74" t="s">
        <v>17</v>
      </c>
      <c r="DG63" s="85"/>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86"/>
      <c r="EL63" s="76">
        <f t="shared" ref="EL63:EL64" si="196">SUM(DG63:EK63)</f>
        <v>0</v>
      </c>
      <c r="EN63">
        <f ca="1">SUMIF(EQ$3:FU$3,"&lt;="&amp;B5,EQ63:FU63)</f>
        <v>0</v>
      </c>
      <c r="EO63" s="98" t="str">
        <f>IF(Summary!$B$43&lt;&gt;"",IF(AND(Summary!$D$43&lt;&gt;"",DATE(YEAR(Summary!$D$43),MONTH(Summary!$D$43),1)&lt;DATE(YEAR(EQ3),MONTH(EQ3),1)),"not on board",IF(Summary!$B$43&lt;&gt;"",IF(AND(Summary!$C$43&lt;&gt;"",DATE(YEAR(Summary!$C$43),MONTH(Summary!$C$43),1)&lt;=DATE(YEAR(EQ3),MONTH(EQ3),1)),Summary!$B$43,"not on board"),"")),"")</f>
        <v/>
      </c>
      <c r="EP63" s="74" t="s">
        <v>17</v>
      </c>
      <c r="EQ63" s="85"/>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86"/>
      <c r="FV63" s="76">
        <f t="shared" ref="FV63:FV64" si="197">SUM(EQ63:FU63)</f>
        <v>0</v>
      </c>
      <c r="FX63">
        <f ca="1">SUMIF(GA$3:HD$3,"&lt;="&amp;B5,GA63:HD63)</f>
        <v>0</v>
      </c>
      <c r="FY63" s="98" t="str">
        <f>IF(Summary!$B$43&lt;&gt;"",IF(AND(Summary!$D$43&lt;&gt;"",DATE(YEAR(Summary!$D$43),MONTH(Summary!$D$43),1)&lt;DATE(YEAR(GA3),MONTH(GA3),1)),"not on board",IF(Summary!$B$43&lt;&gt;"",IF(AND(Summary!$C$43&lt;&gt;"",DATE(YEAR(Summary!$C$43),MONTH(Summary!$C$43),1)&lt;=DATE(YEAR(GA3),MONTH(GA3),1)),Summary!$B$43,"not on board"),"")),"")</f>
        <v/>
      </c>
      <c r="FZ63" s="74" t="s">
        <v>17</v>
      </c>
      <c r="GA63" s="85"/>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86"/>
      <c r="HE63" s="76">
        <f t="shared" si="118"/>
        <v>0</v>
      </c>
      <c r="HG63">
        <f ca="1">SUMIF(HJ$3:IN$3,"&lt;="&amp;B5,HJ63:IN63)</f>
        <v>0</v>
      </c>
      <c r="HH63" s="98" t="str">
        <f>IF(Summary!$B$43&lt;&gt;"",IF(AND(Summary!$D$43&lt;&gt;"",DATE(YEAR(Summary!$D$43),MONTH(Summary!$D$43),1)&lt;DATE(YEAR(HJ3),MONTH(HJ3),1)),"not on board",IF(Summary!$B$43&lt;&gt;"",IF(AND(Summary!$C$43&lt;&gt;"",DATE(YEAR(Summary!$C$43),MONTH(Summary!$C$43),1)&lt;=DATE(YEAR(HJ3),MONTH(HJ3),1)),Summary!$B$43,"not on board"),"")),"")</f>
        <v/>
      </c>
      <c r="HI63" s="74" t="s">
        <v>17</v>
      </c>
      <c r="HJ63" s="85"/>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86"/>
      <c r="IO63" s="76">
        <f t="shared" ref="IO63:IO64" si="198">SUM(HJ63:IN63)</f>
        <v>0</v>
      </c>
      <c r="IQ63">
        <f ca="1">SUMIF(IT$3:JW$3,"&lt;="&amp;B5,IT63:JW63)</f>
        <v>0</v>
      </c>
      <c r="IR63" s="98" t="str">
        <f>IF(Summary!$B$43&lt;&gt;"",IF(AND(Summary!$D$43&lt;&gt;"",DATE(YEAR(Summary!$D$43),MONTH(Summary!$D$43),1)&lt;DATE(YEAR(IT3),MONTH(IT3),1)),"not on board",IF(Summary!$B$43&lt;&gt;"",IF(AND(Summary!$C$43&lt;&gt;"",DATE(YEAR(Summary!$C$43),MONTH(Summary!$C$43),1)&lt;=DATE(YEAR(IT3),MONTH(IT3),1)),Summary!$B$43,"not on board"),"")),"")</f>
        <v/>
      </c>
      <c r="IS63" s="74" t="s">
        <v>17</v>
      </c>
      <c r="IT63" s="85"/>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86"/>
      <c r="JX63" s="76">
        <f t="shared" si="120"/>
        <v>0</v>
      </c>
      <c r="JZ63">
        <f ca="1">SUMIF(KC$3:LG$3,"&lt;="&amp;B5,KC63:LG63)</f>
        <v>0</v>
      </c>
      <c r="KA63" s="98" t="str">
        <f>IF(Summary!$B$43&lt;&gt;"",IF(AND(Summary!$D$43&lt;&gt;"",DATE(YEAR(Summary!$D$43),MONTH(Summary!$D$43),1)&lt;DATE(YEAR(KC3),MONTH(KC3),1)),"not on board",IF(Summary!$B$43&lt;&gt;"",IF(AND(Summary!$C$43&lt;&gt;"",DATE(YEAR(Summary!$C$43),MONTH(Summary!$C$43),1)&lt;=DATE(YEAR(KC3),MONTH(KC3),1)),Summary!$B$43,"not on board"),"")),"")</f>
        <v/>
      </c>
      <c r="KB63" s="74" t="s">
        <v>17</v>
      </c>
      <c r="KC63" s="85"/>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86"/>
      <c r="LH63" s="76">
        <f t="shared" ref="LH63:LH64" si="199">SUM(KC63:LG63)</f>
        <v>0</v>
      </c>
    </row>
    <row r="64" spans="2:320">
      <c r="B64">
        <f ca="1">SUM(B63,AK63,BU63,DD63,EN63,FX63,HG63,IQ63,JZ63)</f>
        <v>0</v>
      </c>
      <c r="C64" s="100"/>
      <c r="D64" s="75" t="s">
        <v>1</v>
      </c>
      <c r="E64" s="83"/>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4"/>
      <c r="AI64" s="77">
        <f t="shared" si="194"/>
        <v>0</v>
      </c>
      <c r="AL64" s="100"/>
      <c r="AM64" s="75" t="s">
        <v>1</v>
      </c>
      <c r="AN64" s="83"/>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4"/>
      <c r="BS64" s="77">
        <f t="shared" si="195"/>
        <v>0</v>
      </c>
      <c r="BV64" s="100"/>
      <c r="BW64" s="75" t="s">
        <v>1</v>
      </c>
      <c r="BX64" s="83"/>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4"/>
      <c r="DB64" s="77">
        <f t="shared" si="115"/>
        <v>0</v>
      </c>
      <c r="DE64" s="100"/>
      <c r="DF64" s="75" t="s">
        <v>1</v>
      </c>
      <c r="DG64" s="83"/>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4"/>
      <c r="EL64" s="77">
        <f t="shared" si="196"/>
        <v>0</v>
      </c>
      <c r="EO64" s="100"/>
      <c r="EP64" s="75" t="s">
        <v>1</v>
      </c>
      <c r="EQ64" s="83"/>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4"/>
      <c r="FV64" s="77">
        <f t="shared" si="197"/>
        <v>0</v>
      </c>
      <c r="FY64" s="100"/>
      <c r="FZ64" s="75" t="s">
        <v>1</v>
      </c>
      <c r="GA64" s="83"/>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4"/>
      <c r="HE64" s="77">
        <f t="shared" si="118"/>
        <v>0</v>
      </c>
      <c r="HH64" s="100"/>
      <c r="HI64" s="75" t="s">
        <v>1</v>
      </c>
      <c r="HJ64" s="83"/>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4"/>
      <c r="IO64" s="77">
        <f t="shared" si="198"/>
        <v>0</v>
      </c>
      <c r="IR64" s="100"/>
      <c r="IS64" s="75" t="s">
        <v>1</v>
      </c>
      <c r="IT64" s="83"/>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4"/>
      <c r="JX64" s="77">
        <f t="shared" si="120"/>
        <v>0</v>
      </c>
      <c r="KA64" s="100"/>
      <c r="KB64" s="75" t="s">
        <v>1</v>
      </c>
      <c r="KC64" s="83"/>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4"/>
      <c r="LH64" s="77">
        <f t="shared" si="199"/>
        <v>0</v>
      </c>
    </row>
    <row r="65" spans="2:320" ht="15.75" customHeight="1">
      <c r="B65">
        <f ca="1">SUMIF(E$3:AH$3,"&lt;="&amp;B5,E65:AH65)</f>
        <v>0</v>
      </c>
      <c r="C65" s="98" t="str">
        <f>IF(Summary!$B$44&lt;&gt;"",IF(AND(Summary!$D$44&lt;&gt;"",DATE(YEAR(Summary!$D$44),MONTH(Summary!$D$44),1)&lt;DATE(YEAR(E3),MONTH(E3),1)),"not on board",IF(Summary!$B$44&lt;&gt;"",IF(AND(Summary!$C$44&lt;&gt;"",DATE(YEAR(Summary!$C$44),MONTH(Summary!$C$44),1)&lt;=DATE(YEAR(E3),MONTH(E3),1)),Summary!$B$44,"not on board"),"")),"")</f>
        <v/>
      </c>
      <c r="D65" s="74" t="s">
        <v>17</v>
      </c>
      <c r="E65" s="85"/>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86"/>
      <c r="AI65" s="76">
        <f>SUM(E65:AH65)</f>
        <v>0</v>
      </c>
      <c r="AK65">
        <f ca="1">SUMIF(AN$3:BR$3,"&lt;="&amp;B5,AN65:BR65)</f>
        <v>0</v>
      </c>
      <c r="AL65" s="98" t="str">
        <f>IF(Summary!$B$44&lt;&gt;"",IF(AND(Summary!$D$44&lt;&gt;"",DATE(YEAR(Summary!$D$44),MONTH(Summary!$D$44),1)&lt;DATE(YEAR(AN3),MONTH(AN3),1)),"not on board",IF(Summary!$B$44&lt;&gt;"",IF(AND(Summary!$C$44&lt;&gt;"",DATE(YEAR(Summary!$C$44),MONTH(Summary!$C$44),1)&lt;=DATE(YEAR(AN3),MONTH(AN3),1)),Summary!$B$44,"not on board"),"")),"")</f>
        <v/>
      </c>
      <c r="AM65" s="74" t="s">
        <v>17</v>
      </c>
      <c r="AN65" s="85"/>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86"/>
      <c r="BS65" s="76">
        <f>SUM(AN65:BR65)</f>
        <v>0</v>
      </c>
      <c r="BU65">
        <f ca="1">SUMIF(BX$3:DA$3,"&lt;="&amp;B5,BX65:DA65)</f>
        <v>0</v>
      </c>
      <c r="BV65" s="98" t="str">
        <f>IF(Summary!$B$44&lt;&gt;"",IF(AND(Summary!$D$44&lt;&gt;"",DATE(YEAR(Summary!$D$44),MONTH(Summary!$D$44),1)&lt;DATE(YEAR(BX3),MONTH(BX3),1)),"not on board",IF(Summary!$B$44&lt;&gt;"",IF(AND(Summary!$C$44&lt;&gt;"",DATE(YEAR(Summary!$C$44),MONTH(Summary!$C$44),1)&lt;=DATE(YEAR(BX3),MONTH(BX3),1)),Summary!$B$44,"not on board"),"")),"")</f>
        <v/>
      </c>
      <c r="BW65" s="74" t="s">
        <v>17</v>
      </c>
      <c r="BX65" s="85"/>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86"/>
      <c r="DB65" s="76">
        <f t="shared" si="115"/>
        <v>0</v>
      </c>
      <c r="DD65">
        <f ca="1">SUMIF(DG$3:EK$3,"&lt;="&amp;B5,DG65:EK65)</f>
        <v>0</v>
      </c>
      <c r="DE65" s="98" t="str">
        <f>IF(Summary!$B$44&lt;&gt;"",IF(AND(Summary!$D$44&lt;&gt;"",DATE(YEAR(Summary!$D$44),MONTH(Summary!$D$44),1)&lt;DATE(YEAR(DG3),MONTH(DG3),1)),"not on board",IF(Summary!$B$44&lt;&gt;"",IF(AND(Summary!$C$44&lt;&gt;"",DATE(YEAR(Summary!$C$44),MONTH(Summary!$C$44),1)&lt;=DATE(YEAR(DG3),MONTH(DG3),1)),Summary!$B$44,"not on board"),"")),"")</f>
        <v/>
      </c>
      <c r="DF65" s="74" t="s">
        <v>17</v>
      </c>
      <c r="DG65" s="85"/>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86"/>
      <c r="EL65" s="76">
        <f>SUM(DG65:EK65)</f>
        <v>0</v>
      </c>
      <c r="EN65">
        <f ca="1">SUMIF(EQ$3:FU$3,"&lt;="&amp;B5,EQ65:FU65)</f>
        <v>0</v>
      </c>
      <c r="EO65" s="98" t="str">
        <f>IF(Summary!$B$44&lt;&gt;"",IF(AND(Summary!$D$44&lt;&gt;"",DATE(YEAR(Summary!$D$44),MONTH(Summary!$D$44),1)&lt;DATE(YEAR(EQ3),MONTH(EQ3),1)),"not on board",IF(Summary!$B$44&lt;&gt;"",IF(AND(Summary!$C$44&lt;&gt;"",DATE(YEAR(Summary!$C$44),MONTH(Summary!$C$44),1)&lt;=DATE(YEAR(EQ3),MONTH(EQ3),1)),Summary!$B$44,"not on board"),"")),"")</f>
        <v/>
      </c>
      <c r="EP65" s="74" t="s">
        <v>17</v>
      </c>
      <c r="EQ65" s="85"/>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86"/>
      <c r="FV65" s="76">
        <f>SUM(EQ65:FU65)</f>
        <v>0</v>
      </c>
      <c r="FX65">
        <f ca="1">SUMIF(GA$3:HD$3,"&lt;="&amp;B5,GA65:HD65)</f>
        <v>0</v>
      </c>
      <c r="FY65" s="98" t="str">
        <f>IF(Summary!$B$44&lt;&gt;"",IF(AND(Summary!$D$44&lt;&gt;"",DATE(YEAR(Summary!$D$44),MONTH(Summary!$D$44),1)&lt;DATE(YEAR(GA3),MONTH(GA3),1)),"not on board",IF(Summary!$B$44&lt;&gt;"",IF(AND(Summary!$C$44&lt;&gt;"",DATE(YEAR(Summary!$C$44),MONTH(Summary!$C$44),1)&lt;=DATE(YEAR(GA3),MONTH(GA3),1)),Summary!$B$44,"not on board"),"")),"")</f>
        <v/>
      </c>
      <c r="FZ65" s="74" t="s">
        <v>17</v>
      </c>
      <c r="GA65" s="85"/>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86"/>
      <c r="HE65" s="76">
        <f t="shared" si="118"/>
        <v>0</v>
      </c>
      <c r="HG65">
        <f ca="1">SUMIF(HJ$3:IN$3,"&lt;="&amp;B5,HJ65:IN65)</f>
        <v>0</v>
      </c>
      <c r="HH65" s="98" t="str">
        <f>IF(Summary!$B$44&lt;&gt;"",IF(AND(Summary!$D$44&lt;&gt;"",DATE(YEAR(Summary!$D$44),MONTH(Summary!$D$44),1)&lt;DATE(YEAR(HJ3),MONTH(HJ3),1)),"not on board",IF(Summary!$B$44&lt;&gt;"",IF(AND(Summary!$C$44&lt;&gt;"",DATE(YEAR(Summary!$C$44),MONTH(Summary!$C$44),1)&lt;=DATE(YEAR(HJ3),MONTH(HJ3),1)),Summary!$B$44,"not on board"),"")),"")</f>
        <v/>
      </c>
      <c r="HI65" s="74" t="s">
        <v>17</v>
      </c>
      <c r="HJ65" s="85"/>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86"/>
      <c r="IO65" s="76">
        <f>SUM(HJ65:IN65)</f>
        <v>0</v>
      </c>
      <c r="IQ65">
        <f ca="1">SUMIF(IT$3:JW$3,"&lt;="&amp;B5,IT65:JW65)</f>
        <v>0</v>
      </c>
      <c r="IR65" s="98" t="str">
        <f>IF(Summary!$B$44&lt;&gt;"",IF(AND(Summary!$D$44&lt;&gt;"",DATE(YEAR(Summary!$D$44),MONTH(Summary!$D$44),1)&lt;DATE(YEAR(IT3),MONTH(IT3),1)),"not on board",IF(Summary!$B$44&lt;&gt;"",IF(AND(Summary!$C$44&lt;&gt;"",DATE(YEAR(Summary!$C$44),MONTH(Summary!$C$44),1)&lt;=DATE(YEAR(IT3),MONTH(IT3),1)),Summary!$B$44,"not on board"),"")),"")</f>
        <v/>
      </c>
      <c r="IS65" s="74" t="s">
        <v>17</v>
      </c>
      <c r="IT65" s="85"/>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86"/>
      <c r="JX65" s="76">
        <f t="shared" si="120"/>
        <v>0</v>
      </c>
      <c r="JZ65">
        <f ca="1">SUMIF(KC$3:LG$3,"&lt;="&amp;B5,KC65:LG65)</f>
        <v>0</v>
      </c>
      <c r="KA65" s="98" t="str">
        <f>IF(Summary!$B$44&lt;&gt;"",IF(AND(Summary!$D$44&lt;&gt;"",DATE(YEAR(Summary!$D$44),MONTH(Summary!$D$44),1)&lt;DATE(YEAR(KC3),MONTH(KC3),1)),"not on board",IF(Summary!$B$44&lt;&gt;"",IF(AND(Summary!$C$44&lt;&gt;"",DATE(YEAR(Summary!$C$44),MONTH(Summary!$C$44),1)&lt;=DATE(YEAR(KC3),MONTH(KC3),1)),Summary!$B$44,"not on board"),"")),"")</f>
        <v/>
      </c>
      <c r="KB65" s="74" t="s">
        <v>17</v>
      </c>
      <c r="KC65" s="85"/>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86"/>
      <c r="LH65" s="76">
        <f>SUM(KC65:LG65)</f>
        <v>0</v>
      </c>
    </row>
    <row r="66" spans="2:320">
      <c r="B66">
        <f ca="1">SUM(B65,AK65,BU65,DD65,EN65,FX65,HG65,IQ65,JZ65)</f>
        <v>0</v>
      </c>
      <c r="C66" s="100"/>
      <c r="D66" s="75" t="s">
        <v>1</v>
      </c>
      <c r="E66" s="83"/>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4"/>
      <c r="AI66" s="77">
        <f>SUM(E66:AH66)</f>
        <v>0</v>
      </c>
      <c r="AL66" s="100"/>
      <c r="AM66" s="75" t="s">
        <v>1</v>
      </c>
      <c r="AN66" s="83"/>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4"/>
      <c r="BS66" s="77">
        <f>SUM(AN66:BR66)</f>
        <v>0</v>
      </c>
      <c r="BV66" s="100"/>
      <c r="BW66" s="75" t="s">
        <v>1</v>
      </c>
      <c r="BX66" s="83"/>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4"/>
      <c r="DB66" s="77">
        <f t="shared" si="115"/>
        <v>0</v>
      </c>
      <c r="DE66" s="100"/>
      <c r="DF66" s="75" t="s">
        <v>1</v>
      </c>
      <c r="DG66" s="83"/>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4"/>
      <c r="EL66" s="77">
        <f>SUM(DG66:EK66)</f>
        <v>0</v>
      </c>
      <c r="EO66" s="100"/>
      <c r="EP66" s="75" t="s">
        <v>1</v>
      </c>
      <c r="EQ66" s="83"/>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4"/>
      <c r="FV66" s="77">
        <f>SUM(EQ66:FU66)</f>
        <v>0</v>
      </c>
      <c r="FY66" s="100"/>
      <c r="FZ66" s="75" t="s">
        <v>1</v>
      </c>
      <c r="GA66" s="83"/>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4"/>
      <c r="HE66" s="77">
        <f t="shared" si="118"/>
        <v>0</v>
      </c>
      <c r="HH66" s="100"/>
      <c r="HI66" s="75" t="s">
        <v>1</v>
      </c>
      <c r="HJ66" s="83"/>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4"/>
      <c r="IO66" s="77">
        <f>SUM(HJ66:IN66)</f>
        <v>0</v>
      </c>
      <c r="IR66" s="100"/>
      <c r="IS66" s="75" t="s">
        <v>1</v>
      </c>
      <c r="IT66" s="83"/>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4"/>
      <c r="JX66" s="77">
        <f t="shared" si="120"/>
        <v>0</v>
      </c>
      <c r="KA66" s="100"/>
      <c r="KB66" s="75" t="s">
        <v>1</v>
      </c>
      <c r="KC66" s="83"/>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4"/>
      <c r="LH66" s="77">
        <f>SUM(KC66:LG66)</f>
        <v>0</v>
      </c>
    </row>
    <row r="67" spans="2:320" ht="15" customHeight="1">
      <c r="B67">
        <f ca="1">SUMIF(E$3:AH$3,"&lt;="&amp;B5,E67:AH67)</f>
        <v>0</v>
      </c>
      <c r="C67" s="98" t="str">
        <f>IF(Summary!$B$45&lt;&gt;"",IF(AND(Summary!$D$45&lt;&gt;"",DATE(YEAR(Summary!$D$45),MONTH(Summary!$D$45),1)&lt;DATE(YEAR(E3),MONTH(E3),1)),"not on board",IF(Summary!$B$45&lt;&gt;"",IF(AND(Summary!$C$45&lt;&gt;"",DATE(YEAR(Summary!$C$45),MONTH(Summary!$C$45),1)&lt;=DATE(YEAR(E3),MONTH(E3),1)),Summary!$B$45,"not on board"),"")),"")</f>
        <v/>
      </c>
      <c r="D67" s="74" t="s">
        <v>17</v>
      </c>
      <c r="E67" s="85"/>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86"/>
      <c r="AI67" s="76">
        <f t="shared" ref="AI67:AI68" si="200">SUM(E67:AH67)</f>
        <v>0</v>
      </c>
      <c r="AK67">
        <f ca="1">SUMIF(AN$3:BR$3,"&lt;="&amp;B5,AN67:BR67)</f>
        <v>0</v>
      </c>
      <c r="AL67" s="98" t="str">
        <f>IF(Summary!$B$45&lt;&gt;"",IF(AND(Summary!$D$45&lt;&gt;"",DATE(YEAR(Summary!$D$45),MONTH(Summary!$D$45),1)&lt;DATE(YEAR(AN3),MONTH(AN3),1)),"not on board",IF(Summary!$B$45&lt;&gt;"",IF(AND(Summary!$C$45&lt;&gt;"",DATE(YEAR(Summary!$C$45),MONTH(Summary!$C$45),1)&lt;=DATE(YEAR(AN3),MONTH(AN3),1)),Summary!$B$45,"not on board"),"")),"")</f>
        <v/>
      </c>
      <c r="AM67" s="74" t="s">
        <v>17</v>
      </c>
      <c r="AN67" s="85"/>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86"/>
      <c r="BS67" s="76">
        <f t="shared" ref="BS67:BS68" si="201">SUM(AN67:BR67)</f>
        <v>0</v>
      </c>
      <c r="BU67">
        <f ca="1">SUMIF(BX$3:DA$3,"&lt;="&amp;B5,BX67:DA67)</f>
        <v>0</v>
      </c>
      <c r="BV67" s="98" t="str">
        <f>IF(Summary!$B$45&lt;&gt;"",IF(AND(Summary!$D$45&lt;&gt;"",DATE(YEAR(Summary!$D$45),MONTH(Summary!$D$45),1)&lt;DATE(YEAR(BX3),MONTH(BX3),1)),"not on board",IF(Summary!$B$45&lt;&gt;"",IF(AND(Summary!$C$45&lt;&gt;"",DATE(YEAR(Summary!$C$45),MONTH(Summary!$C$45),1)&lt;=DATE(YEAR(BX3),MONTH(BX3),1)),Summary!$B$45,"not on board"),"")),"")</f>
        <v/>
      </c>
      <c r="BW67" s="74" t="s">
        <v>17</v>
      </c>
      <c r="BX67" s="85"/>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86"/>
      <c r="DB67" s="76">
        <f t="shared" si="115"/>
        <v>0</v>
      </c>
      <c r="DD67">
        <f ca="1">SUMIF(DG$3:EK$3,"&lt;="&amp;B5,DG67:EK67)</f>
        <v>0</v>
      </c>
      <c r="DE67" s="98" t="str">
        <f>IF(Summary!$B$45&lt;&gt;"",IF(AND(Summary!$D$45&lt;&gt;"",DATE(YEAR(Summary!$D$45),MONTH(Summary!$D$45),1)&lt;DATE(YEAR(DG3),MONTH(DG3),1)),"not on board",IF(Summary!$B$45&lt;&gt;"",IF(AND(Summary!$C$45&lt;&gt;"",DATE(YEAR(Summary!$C$45),MONTH(Summary!$C$45),1)&lt;=DATE(YEAR(DG3),MONTH(DG3),1)),Summary!$B$45,"not on board"),"")),"")</f>
        <v/>
      </c>
      <c r="DF67" s="74" t="s">
        <v>17</v>
      </c>
      <c r="DG67" s="85"/>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86"/>
      <c r="EL67" s="76">
        <f t="shared" ref="EL67:EL68" si="202">SUM(DG67:EK67)</f>
        <v>0</v>
      </c>
      <c r="EN67">
        <f ca="1">SUMIF(EQ$3:FU$3,"&lt;="&amp;B5,EQ67:FU67)</f>
        <v>0</v>
      </c>
      <c r="EO67" s="98" t="str">
        <f>IF(Summary!$B$45&lt;&gt;"",IF(AND(Summary!$D$45&lt;&gt;"",DATE(YEAR(Summary!$D$45),MONTH(Summary!$D$45),1)&lt;DATE(YEAR(EQ3),MONTH(EQ3),1)),"not on board",IF(Summary!$B$45&lt;&gt;"",IF(AND(Summary!$C$45&lt;&gt;"",DATE(YEAR(Summary!$C$45),MONTH(Summary!$C$45),1)&lt;=DATE(YEAR(EQ3),MONTH(EQ3),1)),Summary!$B$45,"not on board"),"")),"")</f>
        <v/>
      </c>
      <c r="EP67" s="74" t="s">
        <v>17</v>
      </c>
      <c r="EQ67" s="85"/>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86"/>
      <c r="FV67" s="76">
        <f t="shared" ref="FV67:FV68" si="203">SUM(EQ67:FU67)</f>
        <v>0</v>
      </c>
      <c r="FX67">
        <f ca="1">SUMIF(GA$3:HD$3,"&lt;="&amp;B5,GA67:HD67)</f>
        <v>0</v>
      </c>
      <c r="FY67" s="98" t="str">
        <f>IF(Summary!$B$45&lt;&gt;"",IF(AND(Summary!$D$45&lt;&gt;"",DATE(YEAR(Summary!$D$45),MONTH(Summary!$D$45),1)&lt;DATE(YEAR(GA3),MONTH(GA3),1)),"not on board",IF(Summary!$B$45&lt;&gt;"",IF(AND(Summary!$C$45&lt;&gt;"",DATE(YEAR(Summary!$C$45),MONTH(Summary!$C$45),1)&lt;=DATE(YEAR(GA3),MONTH(GA3),1)),Summary!$B$45,"not on board"),"")),"")</f>
        <v/>
      </c>
      <c r="FZ67" s="74" t="s">
        <v>17</v>
      </c>
      <c r="GA67" s="85"/>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86"/>
      <c r="HE67" s="76">
        <f t="shared" si="118"/>
        <v>0</v>
      </c>
      <c r="HG67">
        <f ca="1">SUMIF(HJ$3:IN$3,"&lt;="&amp;B5,HJ67:IN67)</f>
        <v>0</v>
      </c>
      <c r="HH67" s="98" t="str">
        <f>IF(Summary!$B$45&lt;&gt;"",IF(AND(Summary!$D$45&lt;&gt;"",DATE(YEAR(Summary!$D$45),MONTH(Summary!$D$45),1)&lt;DATE(YEAR(HJ3),MONTH(HJ3),1)),"not on board",IF(Summary!$B$45&lt;&gt;"",IF(AND(Summary!$C$45&lt;&gt;"",DATE(YEAR(Summary!$C$45),MONTH(Summary!$C$45),1)&lt;=DATE(YEAR(HJ3),MONTH(HJ3),1)),Summary!$B$45,"not on board"),"")),"")</f>
        <v/>
      </c>
      <c r="HI67" s="74" t="s">
        <v>17</v>
      </c>
      <c r="HJ67" s="85"/>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86"/>
      <c r="IO67" s="76">
        <f t="shared" ref="IO67:IO68" si="204">SUM(HJ67:IN67)</f>
        <v>0</v>
      </c>
      <c r="IQ67">
        <f ca="1">SUMIF(IT$3:JW$3,"&lt;="&amp;B5,IT67:JW67)</f>
        <v>0</v>
      </c>
      <c r="IR67" s="98" t="str">
        <f>IF(Summary!$B$45&lt;&gt;"",IF(AND(Summary!$D$45&lt;&gt;"",DATE(YEAR(Summary!$D$45),MONTH(Summary!$D$45),1)&lt;DATE(YEAR(IT3),MONTH(IT3),1)),"not on board",IF(Summary!$B$45&lt;&gt;"",IF(AND(Summary!$C$45&lt;&gt;"",DATE(YEAR(Summary!$C$45),MONTH(Summary!$C$45),1)&lt;=DATE(YEAR(IT3),MONTH(IT3),1)),Summary!$B$45,"not on board"),"")),"")</f>
        <v/>
      </c>
      <c r="IS67" s="74" t="s">
        <v>17</v>
      </c>
      <c r="IT67" s="85"/>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9"/>
      <c r="JW67" s="86"/>
      <c r="JX67" s="76">
        <f t="shared" si="120"/>
        <v>0</v>
      </c>
      <c r="JZ67">
        <f ca="1">SUMIF(KC$3:LG$3,"&lt;="&amp;B5,KC67:LG67)</f>
        <v>0</v>
      </c>
      <c r="KA67" s="98" t="str">
        <f>IF(Summary!$B$45&lt;&gt;"",IF(AND(Summary!$D$45&lt;&gt;"",DATE(YEAR(Summary!$D$45),MONTH(Summary!$D$45),1)&lt;DATE(YEAR(KC3),MONTH(KC3),1)),"not on board",IF(Summary!$B$45&lt;&gt;"",IF(AND(Summary!$C$45&lt;&gt;"",DATE(YEAR(Summary!$C$45),MONTH(Summary!$C$45),1)&lt;=DATE(YEAR(KC3),MONTH(KC3),1)),Summary!$B$45,"not on board"),"")),"")</f>
        <v/>
      </c>
      <c r="KB67" s="74" t="s">
        <v>17</v>
      </c>
      <c r="KC67" s="85"/>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9"/>
      <c r="LF67" s="9"/>
      <c r="LG67" s="86"/>
      <c r="LH67" s="76">
        <f t="shared" ref="LH67:LH68" si="205">SUM(KC67:LG67)</f>
        <v>0</v>
      </c>
    </row>
    <row r="68" spans="2:320">
      <c r="B68">
        <f ca="1">SUM(B67,AK67,BU67,DD67,EN67,FX67,HG67,IQ67,JZ67)</f>
        <v>0</v>
      </c>
      <c r="C68" s="100"/>
      <c r="D68" s="75" t="s">
        <v>1</v>
      </c>
      <c r="E68" s="83"/>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4"/>
      <c r="AI68" s="77">
        <f t="shared" si="200"/>
        <v>0</v>
      </c>
      <c r="AL68" s="100"/>
      <c r="AM68" s="75" t="s">
        <v>1</v>
      </c>
      <c r="AN68" s="83"/>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4"/>
      <c r="BS68" s="77">
        <f t="shared" si="201"/>
        <v>0</v>
      </c>
      <c r="BV68" s="100"/>
      <c r="BW68" s="75" t="s">
        <v>1</v>
      </c>
      <c r="BX68" s="83"/>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4"/>
      <c r="DB68" s="77">
        <f t="shared" si="115"/>
        <v>0</v>
      </c>
      <c r="DE68" s="100"/>
      <c r="DF68" s="75" t="s">
        <v>1</v>
      </c>
      <c r="DG68" s="83"/>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4"/>
      <c r="EL68" s="77">
        <f t="shared" si="202"/>
        <v>0</v>
      </c>
      <c r="EO68" s="100"/>
      <c r="EP68" s="75" t="s">
        <v>1</v>
      </c>
      <c r="EQ68" s="83"/>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4"/>
      <c r="FV68" s="77">
        <f t="shared" si="203"/>
        <v>0</v>
      </c>
      <c r="FY68" s="100"/>
      <c r="FZ68" s="75" t="s">
        <v>1</v>
      </c>
      <c r="GA68" s="83"/>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4"/>
      <c r="HE68" s="77">
        <f t="shared" si="118"/>
        <v>0</v>
      </c>
      <c r="HH68" s="100"/>
      <c r="HI68" s="75" t="s">
        <v>1</v>
      </c>
      <c r="HJ68" s="83"/>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4"/>
      <c r="IO68" s="77">
        <f t="shared" si="204"/>
        <v>0</v>
      </c>
      <c r="IR68" s="100"/>
      <c r="IS68" s="75" t="s">
        <v>1</v>
      </c>
      <c r="IT68" s="83"/>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4"/>
      <c r="JX68" s="77">
        <f t="shared" si="120"/>
        <v>0</v>
      </c>
      <c r="KA68" s="100"/>
      <c r="KB68" s="75" t="s">
        <v>1</v>
      </c>
      <c r="KC68" s="83"/>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4"/>
      <c r="LH68" s="77">
        <f t="shared" si="205"/>
        <v>0</v>
      </c>
    </row>
    <row r="69" spans="2:320" ht="15" customHeight="1">
      <c r="B69">
        <f ca="1">SUMIF(E$3:AH$3,"&lt;="&amp;B5,E69:AH69)</f>
        <v>0</v>
      </c>
      <c r="C69" s="98" t="str">
        <f>IF(Summary!$B$46&lt;&gt;"",IF(AND(Summary!$D$46&lt;&gt;"",DATE(YEAR(Summary!$D$46),MONTH(Summary!$D$46),1)&lt;DATE(YEAR(E3),MONTH(E3),1)),"not on board",IF(Summary!$B$46&lt;&gt;"",IF(AND(Summary!$C$46&lt;&gt;"",DATE(YEAR(Summary!$C$46),MONTH(Summary!$C$46),1)&lt;=DATE(YEAR(E3),MONTH(E3),1)),Summary!$B$46,"not on board"),"")),"")</f>
        <v/>
      </c>
      <c r="D69" s="74" t="s">
        <v>17</v>
      </c>
      <c r="E69" s="85"/>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86"/>
      <c r="AI69" s="76">
        <f t="shared" ref="AI69:AI70" si="206">SUM(E69:AH69)</f>
        <v>0</v>
      </c>
      <c r="AK69">
        <f ca="1">SUMIF(AN$3:BR$3,"&lt;="&amp;B5,AN69:BR69)</f>
        <v>0</v>
      </c>
      <c r="AL69" s="98" t="str">
        <f>IF(Summary!$B$46&lt;&gt;"",IF(AND(Summary!$D$46&lt;&gt;"",DATE(YEAR(Summary!$D$46),MONTH(Summary!$D$46),1)&lt;DATE(YEAR(AN3),MONTH(AN3),1)),"not on board",IF(Summary!$B$46&lt;&gt;"",IF(AND(Summary!$C$46&lt;&gt;"",DATE(YEAR(Summary!$C$46),MONTH(Summary!$C$46),1)&lt;=DATE(YEAR(AN3),MONTH(AN3),1)),Summary!$B$46,"not on board"),"")),"")</f>
        <v/>
      </c>
      <c r="AM69" s="74" t="s">
        <v>17</v>
      </c>
      <c r="AN69" s="85"/>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86"/>
      <c r="BS69" s="76">
        <f t="shared" ref="BS69:BS70" si="207">SUM(AN69:BR69)</f>
        <v>0</v>
      </c>
      <c r="BU69">
        <f ca="1">SUMIF(BX$3:DA$3,"&lt;="&amp;B5,BX69:DA69)</f>
        <v>0</v>
      </c>
      <c r="BV69" s="98" t="str">
        <f>IF(Summary!$B$46&lt;&gt;"",IF(AND(Summary!$D$46&lt;&gt;"",DATE(YEAR(Summary!$D$46),MONTH(Summary!$D$46),1)&lt;DATE(YEAR(BX3),MONTH(BX3),1)),"not on board",IF(Summary!$B$46&lt;&gt;"",IF(AND(Summary!$C$46&lt;&gt;"",DATE(YEAR(Summary!$C$46),MONTH(Summary!$C$46),1)&lt;=DATE(YEAR(BX3),MONTH(BX3),1)),Summary!$B$46,"not on board"),"")),"")</f>
        <v/>
      </c>
      <c r="BW69" s="74" t="s">
        <v>17</v>
      </c>
      <c r="BX69" s="85"/>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86"/>
      <c r="DB69" s="76">
        <f t="shared" ref="DB69:DB100" si="208">SUM(BX69:DA69)</f>
        <v>0</v>
      </c>
      <c r="DD69">
        <f ca="1">SUMIF(DG$3:EK$3,"&lt;="&amp;B5,DG69:EK69)</f>
        <v>0</v>
      </c>
      <c r="DE69" s="98" t="str">
        <f>IF(Summary!$B$46&lt;&gt;"",IF(AND(Summary!$D$46&lt;&gt;"",DATE(YEAR(Summary!$D$46),MONTH(Summary!$D$46),1)&lt;DATE(YEAR(DG3),MONTH(DG3),1)),"not on board",IF(Summary!$B$46&lt;&gt;"",IF(AND(Summary!$C$46&lt;&gt;"",DATE(YEAR(Summary!$C$46),MONTH(Summary!$C$46),1)&lt;=DATE(YEAR(DG3),MONTH(DG3),1)),Summary!$B$46,"not on board"),"")),"")</f>
        <v/>
      </c>
      <c r="DF69" s="74" t="s">
        <v>17</v>
      </c>
      <c r="DG69" s="85"/>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86"/>
      <c r="EL69" s="76">
        <f t="shared" ref="EL69:EL70" si="209">SUM(DG69:EK69)</f>
        <v>0</v>
      </c>
      <c r="EN69">
        <f ca="1">SUMIF(EQ$3:FU$3,"&lt;="&amp;B5,EQ69:FU69)</f>
        <v>0</v>
      </c>
      <c r="EO69" s="98" t="str">
        <f>IF(Summary!$B$46&lt;&gt;"",IF(AND(Summary!$D$46&lt;&gt;"",DATE(YEAR(Summary!$D$46),MONTH(Summary!$D$46),1)&lt;DATE(YEAR(EQ3),MONTH(EQ3),1)),"not on board",IF(Summary!$B$46&lt;&gt;"",IF(AND(Summary!$C$46&lt;&gt;"",DATE(YEAR(Summary!$C$46),MONTH(Summary!$C$46),1)&lt;=DATE(YEAR(EQ3),MONTH(EQ3),1)),Summary!$B$46,"not on board"),"")),"")</f>
        <v/>
      </c>
      <c r="EP69" s="74" t="s">
        <v>17</v>
      </c>
      <c r="EQ69" s="85"/>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86"/>
      <c r="FV69" s="76">
        <f t="shared" ref="FV69:FV70" si="210">SUM(EQ69:FU69)</f>
        <v>0</v>
      </c>
      <c r="FX69">
        <f ca="1">SUMIF(GA$3:HD$3,"&lt;="&amp;B5,GA69:HD69)</f>
        <v>0</v>
      </c>
      <c r="FY69" s="98" t="str">
        <f>IF(Summary!$B$46&lt;&gt;"",IF(AND(Summary!$D$46&lt;&gt;"",DATE(YEAR(Summary!$D$46),MONTH(Summary!$D$46),1)&lt;DATE(YEAR(GA3),MONTH(GA3),1)),"not on board",IF(Summary!$B$46&lt;&gt;"",IF(AND(Summary!$C$46&lt;&gt;"",DATE(YEAR(Summary!$C$46),MONTH(Summary!$C$46),1)&lt;=DATE(YEAR(GA3),MONTH(GA3),1)),Summary!$B$46,"not on board"),"")),"")</f>
        <v/>
      </c>
      <c r="FZ69" s="74" t="s">
        <v>17</v>
      </c>
      <c r="GA69" s="85"/>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86"/>
      <c r="HE69" s="76">
        <f t="shared" ref="HE69:HE100" si="211">SUM(GA69:HD69)</f>
        <v>0</v>
      </c>
      <c r="HG69">
        <f ca="1">SUMIF(HJ$3:IN$3,"&lt;="&amp;B5,HJ69:IN69)</f>
        <v>0</v>
      </c>
      <c r="HH69" s="98" t="str">
        <f>IF(Summary!$B$46&lt;&gt;"",IF(AND(Summary!$D$46&lt;&gt;"",DATE(YEAR(Summary!$D$46),MONTH(Summary!$D$46),1)&lt;DATE(YEAR(HJ3),MONTH(HJ3),1)),"not on board",IF(Summary!$B$46&lt;&gt;"",IF(AND(Summary!$C$46&lt;&gt;"",DATE(YEAR(Summary!$C$46),MONTH(Summary!$C$46),1)&lt;=DATE(YEAR(HJ3),MONTH(HJ3),1)),Summary!$B$46,"not on board"),"")),"")</f>
        <v/>
      </c>
      <c r="HI69" s="74" t="s">
        <v>17</v>
      </c>
      <c r="HJ69" s="85"/>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86"/>
      <c r="IO69" s="76">
        <f t="shared" ref="IO69:IO70" si="212">SUM(HJ69:IN69)</f>
        <v>0</v>
      </c>
      <c r="IQ69">
        <f ca="1">SUMIF(IT$3:JW$3,"&lt;="&amp;B5,IT69:JW69)</f>
        <v>0</v>
      </c>
      <c r="IR69" s="98" t="str">
        <f>IF(Summary!$B$46&lt;&gt;"",IF(AND(Summary!$D$46&lt;&gt;"",DATE(YEAR(Summary!$D$46),MONTH(Summary!$D$46),1)&lt;DATE(YEAR(IT3),MONTH(IT3),1)),"not on board",IF(Summary!$B$46&lt;&gt;"",IF(AND(Summary!$C$46&lt;&gt;"",DATE(YEAR(Summary!$C$46),MONTH(Summary!$C$46),1)&lt;=DATE(YEAR(IT3),MONTH(IT3),1)),Summary!$B$46,"not on board"),"")),"")</f>
        <v/>
      </c>
      <c r="IS69" s="74" t="s">
        <v>17</v>
      </c>
      <c r="IT69" s="85"/>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86"/>
      <c r="JX69" s="76">
        <f t="shared" ref="JX69:JX100" si="213">SUM(IT69:JW69)</f>
        <v>0</v>
      </c>
      <c r="JZ69">
        <f ca="1">SUMIF(KC$3:LG$3,"&lt;="&amp;B5,KC69:LG69)</f>
        <v>0</v>
      </c>
      <c r="KA69" s="98" t="str">
        <f>IF(Summary!$B$46&lt;&gt;"",IF(AND(Summary!$D$46&lt;&gt;"",DATE(YEAR(Summary!$D$46),MONTH(Summary!$D$46),1)&lt;DATE(YEAR(KC3),MONTH(KC3),1)),"not on board",IF(Summary!$B$46&lt;&gt;"",IF(AND(Summary!$C$46&lt;&gt;"",DATE(YEAR(Summary!$C$46),MONTH(Summary!$C$46),1)&lt;=DATE(YEAR(KC3),MONTH(KC3),1)),Summary!$B$46,"not on board"),"")),"")</f>
        <v/>
      </c>
      <c r="KB69" s="74" t="s">
        <v>17</v>
      </c>
      <c r="KC69" s="85"/>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86"/>
      <c r="LH69" s="76">
        <f t="shared" ref="LH69:LH70" si="214">SUM(KC69:LG69)</f>
        <v>0</v>
      </c>
    </row>
    <row r="70" spans="2:320">
      <c r="B70">
        <f ca="1">SUM(B69,AK69,BU69,DD69,EN69,FX69,HG69,IQ69,JZ69)</f>
        <v>0</v>
      </c>
      <c r="C70" s="100"/>
      <c r="D70" s="75" t="s">
        <v>1</v>
      </c>
      <c r="E70" s="83"/>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4"/>
      <c r="AI70" s="77">
        <f t="shared" si="206"/>
        <v>0</v>
      </c>
      <c r="AL70" s="100"/>
      <c r="AM70" s="75" t="s">
        <v>1</v>
      </c>
      <c r="AN70" s="83"/>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4"/>
      <c r="BS70" s="77">
        <f t="shared" si="207"/>
        <v>0</v>
      </c>
      <c r="BV70" s="100"/>
      <c r="BW70" s="75" t="s">
        <v>1</v>
      </c>
      <c r="BX70" s="83"/>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4"/>
      <c r="DB70" s="77">
        <f t="shared" si="208"/>
        <v>0</v>
      </c>
      <c r="DE70" s="100"/>
      <c r="DF70" s="75" t="s">
        <v>1</v>
      </c>
      <c r="DG70" s="83"/>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4"/>
      <c r="EL70" s="77">
        <f t="shared" si="209"/>
        <v>0</v>
      </c>
      <c r="EO70" s="100"/>
      <c r="EP70" s="75" t="s">
        <v>1</v>
      </c>
      <c r="EQ70" s="83"/>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4"/>
      <c r="FV70" s="77">
        <f t="shared" si="210"/>
        <v>0</v>
      </c>
      <c r="FY70" s="100"/>
      <c r="FZ70" s="75" t="s">
        <v>1</v>
      </c>
      <c r="GA70" s="83"/>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4"/>
      <c r="HE70" s="77">
        <f t="shared" si="211"/>
        <v>0</v>
      </c>
      <c r="HH70" s="100"/>
      <c r="HI70" s="75" t="s">
        <v>1</v>
      </c>
      <c r="HJ70" s="83"/>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4"/>
      <c r="IO70" s="77">
        <f t="shared" si="212"/>
        <v>0</v>
      </c>
      <c r="IR70" s="100"/>
      <c r="IS70" s="75" t="s">
        <v>1</v>
      </c>
      <c r="IT70" s="83"/>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4"/>
      <c r="JX70" s="77">
        <f t="shared" si="213"/>
        <v>0</v>
      </c>
      <c r="KA70" s="100"/>
      <c r="KB70" s="75" t="s">
        <v>1</v>
      </c>
      <c r="KC70" s="83"/>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4"/>
      <c r="LH70" s="77">
        <f t="shared" si="214"/>
        <v>0</v>
      </c>
    </row>
    <row r="71" spans="2:320" ht="15" customHeight="1">
      <c r="B71">
        <f ca="1">SUMIF(E$3:AH$3,"&lt;="&amp;B5,E71:AH71)</f>
        <v>0</v>
      </c>
      <c r="C71" s="98" t="str">
        <f>IF(Summary!$B$47&lt;&gt;"",IF(AND(Summary!$D$47&lt;&gt;"",DATE(YEAR(Summary!$D$47),MONTH(Summary!$D$47),1)&lt;DATE(YEAR(E3),MONTH(E3),1)),"not on board",IF(Summary!$B$47&lt;&gt;"",IF(AND(Summary!$C$47&lt;&gt;"",DATE(YEAR(Summary!$C$47),MONTH(Summary!$C$47),1)&lt;=DATE(YEAR(E3),MONTH(E3),1)),Summary!$B$47,"not on board"),"")),"")</f>
        <v/>
      </c>
      <c r="D71" s="74" t="s">
        <v>17</v>
      </c>
      <c r="E71" s="85"/>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86"/>
      <c r="AI71" s="76">
        <f t="shared" ref="AI71:AI72" si="215">SUM(E71:AH71)</f>
        <v>0</v>
      </c>
      <c r="AK71">
        <f ca="1">SUMIF(AN$3:BR$3,"&lt;="&amp;B5,AN71:BR71)</f>
        <v>0</v>
      </c>
      <c r="AL71" s="98" t="str">
        <f>IF(Summary!$B$47&lt;&gt;"",IF(AND(Summary!$D$47&lt;&gt;"",DATE(YEAR(Summary!$D$47),MONTH(Summary!$D$47),1)&lt;DATE(YEAR(AN3),MONTH(AN3),1)),"not on board",IF(Summary!$B$47&lt;&gt;"",IF(AND(Summary!$C$47&lt;&gt;"",DATE(YEAR(Summary!$C$47),MONTH(Summary!$C$47),1)&lt;=DATE(YEAR(AN3),MONTH(AN3),1)),Summary!$B$47,"not on board"),"")),"")</f>
        <v/>
      </c>
      <c r="AM71" s="74" t="s">
        <v>17</v>
      </c>
      <c r="AN71" s="85"/>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86"/>
      <c r="BS71" s="76">
        <f t="shared" ref="BS71:BS72" si="216">SUM(AN71:BR71)</f>
        <v>0</v>
      </c>
      <c r="BU71">
        <f ca="1">SUMIF(BX$3:DA$3,"&lt;="&amp;B5,BX71:DA71)</f>
        <v>0</v>
      </c>
      <c r="BV71" s="98" t="str">
        <f>IF(Summary!$B$47&lt;&gt;"",IF(AND(Summary!$D$47&lt;&gt;"",DATE(YEAR(Summary!$D$47),MONTH(Summary!$D$47),1)&lt;DATE(YEAR(BX3),MONTH(BX3),1)),"not on board",IF(Summary!$B$47&lt;&gt;"",IF(AND(Summary!$C$47&lt;&gt;"",DATE(YEAR(Summary!$C$47),MONTH(Summary!$C$47),1)&lt;=DATE(YEAR(BX3),MONTH(BX3),1)),Summary!$B$47,"not on board"),"")),"")</f>
        <v/>
      </c>
      <c r="BW71" s="74" t="s">
        <v>17</v>
      </c>
      <c r="BX71" s="85"/>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86"/>
      <c r="DB71" s="76">
        <f t="shared" si="208"/>
        <v>0</v>
      </c>
      <c r="DD71">
        <f ca="1">SUMIF(DG$3:EK$3,"&lt;="&amp;B5,DG71:EK71)</f>
        <v>0</v>
      </c>
      <c r="DE71" s="98" t="str">
        <f>IF(Summary!$B$47&lt;&gt;"",IF(AND(Summary!$D$47&lt;&gt;"",DATE(YEAR(Summary!$D$47),MONTH(Summary!$D$47),1)&lt;DATE(YEAR(DG3),MONTH(DG3),1)),"not on board",IF(Summary!$B$47&lt;&gt;"",IF(AND(Summary!$C$47&lt;&gt;"",DATE(YEAR(Summary!$C$47),MONTH(Summary!$C$47),1)&lt;=DATE(YEAR(DG3),MONTH(DG3),1)),Summary!$B$47,"not on board"),"")),"")</f>
        <v/>
      </c>
      <c r="DF71" s="74" t="s">
        <v>17</v>
      </c>
      <c r="DG71" s="85"/>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86"/>
      <c r="EL71" s="76">
        <f t="shared" ref="EL71:EL72" si="217">SUM(DG71:EK71)</f>
        <v>0</v>
      </c>
      <c r="EN71">
        <f ca="1">SUMIF(EQ$3:FU$3,"&lt;="&amp;B5,EQ71:FU71)</f>
        <v>0</v>
      </c>
      <c r="EO71" s="98" t="str">
        <f>IF(Summary!$B$47&lt;&gt;"",IF(AND(Summary!$D$47&lt;&gt;"",DATE(YEAR(Summary!$D$47),MONTH(Summary!$D$47),1)&lt;DATE(YEAR(EQ3),MONTH(EQ3),1)),"not on board",IF(Summary!$B$47&lt;&gt;"",IF(AND(Summary!$C$47&lt;&gt;"",DATE(YEAR(Summary!$C$47),MONTH(Summary!$C$47),1)&lt;=DATE(YEAR(EQ3),MONTH(EQ3),1)),Summary!$B$47,"not on board"),"")),"")</f>
        <v/>
      </c>
      <c r="EP71" s="74" t="s">
        <v>17</v>
      </c>
      <c r="EQ71" s="85"/>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86"/>
      <c r="FV71" s="76">
        <f t="shared" ref="FV71:FV72" si="218">SUM(EQ71:FU71)</f>
        <v>0</v>
      </c>
      <c r="FX71">
        <f ca="1">SUMIF(GA$3:HD$3,"&lt;="&amp;B5,GA71:HD71)</f>
        <v>0</v>
      </c>
      <c r="FY71" s="98" t="str">
        <f>IF(Summary!$B$47&lt;&gt;"",IF(AND(Summary!$D$47&lt;&gt;"",DATE(YEAR(Summary!$D$47),MONTH(Summary!$D$47),1)&lt;DATE(YEAR(GA3),MONTH(GA3),1)),"not on board",IF(Summary!$B$47&lt;&gt;"",IF(AND(Summary!$C$47&lt;&gt;"",DATE(YEAR(Summary!$C$47),MONTH(Summary!$C$47),1)&lt;=DATE(YEAR(GA3),MONTH(GA3),1)),Summary!$B$47,"not on board"),"")),"")</f>
        <v/>
      </c>
      <c r="FZ71" s="74" t="s">
        <v>17</v>
      </c>
      <c r="GA71" s="85"/>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86"/>
      <c r="HE71" s="76">
        <f t="shared" si="211"/>
        <v>0</v>
      </c>
      <c r="HG71">
        <f ca="1">SUMIF(HJ$3:IN$3,"&lt;="&amp;B5,HJ71:IN71)</f>
        <v>0</v>
      </c>
      <c r="HH71" s="98" t="str">
        <f>IF(Summary!$B$47&lt;&gt;"",IF(AND(Summary!$D$47&lt;&gt;"",DATE(YEAR(Summary!$D$47),MONTH(Summary!$D$47),1)&lt;DATE(YEAR(HJ3),MONTH(HJ3),1)),"not on board",IF(Summary!$B$47&lt;&gt;"",IF(AND(Summary!$C$47&lt;&gt;"",DATE(YEAR(Summary!$C$47),MONTH(Summary!$C$47),1)&lt;=DATE(YEAR(HJ3),MONTH(HJ3),1)),Summary!$B$47,"not on board"),"")),"")</f>
        <v/>
      </c>
      <c r="HI71" s="74" t="s">
        <v>17</v>
      </c>
      <c r="HJ71" s="85"/>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86"/>
      <c r="IO71" s="76">
        <f t="shared" ref="IO71:IO72" si="219">SUM(HJ71:IN71)</f>
        <v>0</v>
      </c>
      <c r="IQ71">
        <f ca="1">SUMIF(IT$3:JW$3,"&lt;="&amp;B5,IT71:JW71)</f>
        <v>0</v>
      </c>
      <c r="IR71" s="98" t="str">
        <f>IF(Summary!$B$47&lt;&gt;"",IF(AND(Summary!$D$47&lt;&gt;"",DATE(YEAR(Summary!$D$47),MONTH(Summary!$D$47),1)&lt;DATE(YEAR(IT3),MONTH(IT3),1)),"not on board",IF(Summary!$B$47&lt;&gt;"",IF(AND(Summary!$C$47&lt;&gt;"",DATE(YEAR(Summary!$C$47),MONTH(Summary!$C$47),1)&lt;=DATE(YEAR(IT3),MONTH(IT3),1)),Summary!$B$47,"not on board"),"")),"")</f>
        <v/>
      </c>
      <c r="IS71" s="74" t="s">
        <v>17</v>
      </c>
      <c r="IT71" s="85"/>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86"/>
      <c r="JX71" s="76">
        <f t="shared" si="213"/>
        <v>0</v>
      </c>
      <c r="JZ71">
        <f ca="1">SUMIF(KC$3:LG$3,"&lt;="&amp;B5,KC71:LG71)</f>
        <v>0</v>
      </c>
      <c r="KA71" s="98" t="str">
        <f>IF(Summary!$B$47&lt;&gt;"",IF(AND(Summary!$D$47&lt;&gt;"",DATE(YEAR(Summary!$D$47),MONTH(Summary!$D$47),1)&lt;DATE(YEAR(KC3),MONTH(KC3),1)),"not on board",IF(Summary!$B$47&lt;&gt;"",IF(AND(Summary!$C$47&lt;&gt;"",DATE(YEAR(Summary!$C$47),MONTH(Summary!$C$47),1)&lt;=DATE(YEAR(KC3),MONTH(KC3),1)),Summary!$B$47,"not on board"),"")),"")</f>
        <v/>
      </c>
      <c r="KB71" s="74" t="s">
        <v>17</v>
      </c>
      <c r="KC71" s="85"/>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86"/>
      <c r="LH71" s="76">
        <f t="shared" ref="LH71:LH72" si="220">SUM(KC71:LG71)</f>
        <v>0</v>
      </c>
    </row>
    <row r="72" spans="2:320">
      <c r="B72">
        <f ca="1">SUM(B71,AK71,BU71,DD71,EN71,FX71,HG71,IQ71,JZ71)</f>
        <v>0</v>
      </c>
      <c r="C72" s="100"/>
      <c r="D72" s="75" t="s">
        <v>1</v>
      </c>
      <c r="E72" s="83"/>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4"/>
      <c r="AI72" s="77">
        <f t="shared" si="215"/>
        <v>0</v>
      </c>
      <c r="AL72" s="100"/>
      <c r="AM72" s="75" t="s">
        <v>1</v>
      </c>
      <c r="AN72" s="83"/>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4"/>
      <c r="BS72" s="77">
        <f t="shared" si="216"/>
        <v>0</v>
      </c>
      <c r="BV72" s="100"/>
      <c r="BW72" s="75" t="s">
        <v>1</v>
      </c>
      <c r="BX72" s="83"/>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4"/>
      <c r="DB72" s="77">
        <f t="shared" si="208"/>
        <v>0</v>
      </c>
      <c r="DE72" s="100"/>
      <c r="DF72" s="75" t="s">
        <v>1</v>
      </c>
      <c r="DG72" s="83"/>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4"/>
      <c r="EL72" s="77">
        <f t="shared" si="217"/>
        <v>0</v>
      </c>
      <c r="EO72" s="100"/>
      <c r="EP72" s="75" t="s">
        <v>1</v>
      </c>
      <c r="EQ72" s="83"/>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4"/>
      <c r="FV72" s="77">
        <f t="shared" si="218"/>
        <v>0</v>
      </c>
      <c r="FY72" s="100"/>
      <c r="FZ72" s="75" t="s">
        <v>1</v>
      </c>
      <c r="GA72" s="83"/>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4"/>
      <c r="HE72" s="77">
        <f t="shared" si="211"/>
        <v>0</v>
      </c>
      <c r="HH72" s="100"/>
      <c r="HI72" s="75" t="s">
        <v>1</v>
      </c>
      <c r="HJ72" s="83"/>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4"/>
      <c r="IO72" s="77">
        <f t="shared" si="219"/>
        <v>0</v>
      </c>
      <c r="IR72" s="100"/>
      <c r="IS72" s="75" t="s">
        <v>1</v>
      </c>
      <c r="IT72" s="83"/>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4"/>
      <c r="JX72" s="77">
        <f t="shared" si="213"/>
        <v>0</v>
      </c>
      <c r="KA72" s="100"/>
      <c r="KB72" s="75" t="s">
        <v>1</v>
      </c>
      <c r="KC72" s="83"/>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4"/>
      <c r="LH72" s="77">
        <f t="shared" si="220"/>
        <v>0</v>
      </c>
    </row>
    <row r="73" spans="2:320" ht="15" customHeight="1">
      <c r="B73">
        <f ca="1">SUMIF(E$3:AH$3,"&lt;="&amp;B5,E73:AH73)</f>
        <v>0</v>
      </c>
      <c r="C73" s="98" t="str">
        <f>IF(Summary!$B$48&lt;&gt;"",IF(AND(Summary!$D$48&lt;&gt;"",DATE(YEAR(Summary!$D$48),MONTH(Summary!$D$48),1)&lt;DATE(YEAR(E3),MONTH(E3),1)),"not on board",IF(Summary!$B$48&lt;&gt;"",IF(AND(Summary!$C$48&lt;&gt;"",DATE(YEAR(Summary!$C$48),MONTH(Summary!$C$48),1)&lt;=DATE(YEAR(E3),MONTH(E3),1)),Summary!$B$48,"not on board"),"")),"")</f>
        <v/>
      </c>
      <c r="D73" s="74" t="s">
        <v>17</v>
      </c>
      <c r="E73" s="85"/>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86"/>
      <c r="AI73" s="76">
        <f t="shared" ref="AI73:AI74" si="221">SUM(E73:AH73)</f>
        <v>0</v>
      </c>
      <c r="AK73">
        <f ca="1">SUMIF(AN$3:BR$3,"&lt;="&amp;B5,AN73:BR73)</f>
        <v>0</v>
      </c>
      <c r="AL73" s="98" t="str">
        <f>IF(Summary!$B$48&lt;&gt;"",IF(AND(Summary!$D$48&lt;&gt;"",DATE(YEAR(Summary!$D$48),MONTH(Summary!$D$48),1)&lt;DATE(YEAR(AN3),MONTH(AN3),1)),"not on board",IF(Summary!$B$48&lt;&gt;"",IF(AND(Summary!$C$48&lt;&gt;"",DATE(YEAR(Summary!$C$48),MONTH(Summary!$C$48),1)&lt;=DATE(YEAR(AN3),MONTH(AN3),1)),Summary!$B$48,"not on board"),"")),"")</f>
        <v/>
      </c>
      <c r="AM73" s="74" t="s">
        <v>17</v>
      </c>
      <c r="AN73" s="85"/>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86"/>
      <c r="BS73" s="76">
        <f t="shared" ref="BS73:BS74" si="222">SUM(AN73:BR73)</f>
        <v>0</v>
      </c>
      <c r="BU73">
        <f ca="1">SUMIF(BX$3:DA$3,"&lt;="&amp;B5,BX73:DA73)</f>
        <v>0</v>
      </c>
      <c r="BV73" s="98" t="str">
        <f>IF(Summary!$B$48&lt;&gt;"",IF(AND(Summary!$D$48&lt;&gt;"",DATE(YEAR(Summary!$D$48),MONTH(Summary!$D$48),1)&lt;DATE(YEAR(BX3),MONTH(BX3),1)),"not on board",IF(Summary!$B$48&lt;&gt;"",IF(AND(Summary!$C$48&lt;&gt;"",DATE(YEAR(Summary!$C$48),MONTH(Summary!$C$48),1)&lt;=DATE(YEAR(BX3),MONTH(BX3),1)),Summary!$B$48,"not on board"),"")),"")</f>
        <v/>
      </c>
      <c r="BW73" s="74" t="s">
        <v>17</v>
      </c>
      <c r="BX73" s="85"/>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86"/>
      <c r="DB73" s="76">
        <f t="shared" si="208"/>
        <v>0</v>
      </c>
      <c r="DD73">
        <f ca="1">SUMIF(DG$3:EK$3,"&lt;="&amp;B5,DG73:EK73)</f>
        <v>0</v>
      </c>
      <c r="DE73" s="98" t="str">
        <f>IF(Summary!$B$48&lt;&gt;"",IF(AND(Summary!$D$48&lt;&gt;"",DATE(YEAR(Summary!$D$48),MONTH(Summary!$D$48),1)&lt;DATE(YEAR(DG3),MONTH(DG3),1)),"not on board",IF(Summary!$B$48&lt;&gt;"",IF(AND(Summary!$C$48&lt;&gt;"",DATE(YEAR(Summary!$C$48),MONTH(Summary!$C$48),1)&lt;=DATE(YEAR(DG3),MONTH(DG3),1)),Summary!$B$48,"not on board"),"")),"")</f>
        <v/>
      </c>
      <c r="DF73" s="74" t="s">
        <v>17</v>
      </c>
      <c r="DG73" s="85"/>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86"/>
      <c r="EL73" s="76">
        <f t="shared" ref="EL73:EL74" si="223">SUM(DG73:EK73)</f>
        <v>0</v>
      </c>
      <c r="EN73">
        <f ca="1">SUMIF(EQ$3:FU$3,"&lt;="&amp;B5,EQ73:FU73)</f>
        <v>0</v>
      </c>
      <c r="EO73" s="98" t="str">
        <f>IF(Summary!$B$48&lt;&gt;"",IF(AND(Summary!$D$48&lt;&gt;"",DATE(YEAR(Summary!$D$48),MONTH(Summary!$D$48),1)&lt;DATE(YEAR(EQ3),MONTH(EQ3),1)),"not on board",IF(Summary!$B$48&lt;&gt;"",IF(AND(Summary!$C$48&lt;&gt;"",DATE(YEAR(Summary!$C$48),MONTH(Summary!$C$48),1)&lt;=DATE(YEAR(EQ3),MONTH(EQ3),1)),Summary!$B$48,"not on board"),"")),"")</f>
        <v/>
      </c>
      <c r="EP73" s="74" t="s">
        <v>17</v>
      </c>
      <c r="EQ73" s="85"/>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86"/>
      <c r="FV73" s="76">
        <f t="shared" ref="FV73:FV74" si="224">SUM(EQ73:FU73)</f>
        <v>0</v>
      </c>
      <c r="FX73">
        <f ca="1">SUMIF(GA$3:HD$3,"&lt;="&amp;B5,GA73:HD73)</f>
        <v>0</v>
      </c>
      <c r="FY73" s="98" t="str">
        <f>IF(Summary!$B$48&lt;&gt;"",IF(AND(Summary!$D$48&lt;&gt;"",DATE(YEAR(Summary!$D$48),MONTH(Summary!$D$48),1)&lt;DATE(YEAR(GA3),MONTH(GA3),1)),"not on board",IF(Summary!$B$48&lt;&gt;"",IF(AND(Summary!$C$48&lt;&gt;"",DATE(YEAR(Summary!$C$48),MONTH(Summary!$C$48),1)&lt;=DATE(YEAR(GA3),MONTH(GA3),1)),Summary!$B$48,"not on board"),"")),"")</f>
        <v/>
      </c>
      <c r="FZ73" s="74" t="s">
        <v>17</v>
      </c>
      <c r="GA73" s="85"/>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86"/>
      <c r="HE73" s="76">
        <f t="shared" si="211"/>
        <v>0</v>
      </c>
      <c r="HG73">
        <f ca="1">SUMIF(HJ$3:IN$3,"&lt;="&amp;B5,HJ73:IN73)</f>
        <v>0</v>
      </c>
      <c r="HH73" s="98" t="str">
        <f>IF(Summary!$B$48&lt;&gt;"",IF(AND(Summary!$D$48&lt;&gt;"",DATE(YEAR(Summary!$D$48),MONTH(Summary!$D$48),1)&lt;DATE(YEAR(HJ3),MONTH(HJ3),1)),"not on board",IF(Summary!$B$48&lt;&gt;"",IF(AND(Summary!$C$48&lt;&gt;"",DATE(YEAR(Summary!$C$48),MONTH(Summary!$C$48),1)&lt;=DATE(YEAR(HJ3),MONTH(HJ3),1)),Summary!$B$48,"not on board"),"")),"")</f>
        <v/>
      </c>
      <c r="HI73" s="74" t="s">
        <v>17</v>
      </c>
      <c r="HJ73" s="85"/>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86"/>
      <c r="IO73" s="76">
        <f t="shared" ref="IO73:IO74" si="225">SUM(HJ73:IN73)</f>
        <v>0</v>
      </c>
      <c r="IQ73">
        <f ca="1">SUMIF(IT$3:JW$3,"&lt;="&amp;B5,IT73:JW73)</f>
        <v>0</v>
      </c>
      <c r="IR73" s="98" t="str">
        <f>IF(Summary!$B$48&lt;&gt;"",IF(AND(Summary!$D$48&lt;&gt;"",DATE(YEAR(Summary!$D$48),MONTH(Summary!$D$48),1)&lt;DATE(YEAR(IT3),MONTH(IT3),1)),"not on board",IF(Summary!$B$48&lt;&gt;"",IF(AND(Summary!$C$48&lt;&gt;"",DATE(YEAR(Summary!$C$48),MONTH(Summary!$C$48),1)&lt;=DATE(YEAR(IT3),MONTH(IT3),1)),Summary!$B$48,"not on board"),"")),"")</f>
        <v/>
      </c>
      <c r="IS73" s="74" t="s">
        <v>17</v>
      </c>
      <c r="IT73" s="85"/>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9"/>
      <c r="JW73" s="86"/>
      <c r="JX73" s="76">
        <f t="shared" si="213"/>
        <v>0</v>
      </c>
      <c r="JZ73">
        <f ca="1">SUMIF(KC$3:LG$3,"&lt;="&amp;B5,KC73:LG73)</f>
        <v>0</v>
      </c>
      <c r="KA73" s="98" t="str">
        <f>IF(Summary!$B$48&lt;&gt;"",IF(AND(Summary!$D$48&lt;&gt;"",DATE(YEAR(Summary!$D$48),MONTH(Summary!$D$48),1)&lt;DATE(YEAR(KC3),MONTH(KC3),1)),"not on board",IF(Summary!$B$48&lt;&gt;"",IF(AND(Summary!$C$48&lt;&gt;"",DATE(YEAR(Summary!$C$48),MONTH(Summary!$C$48),1)&lt;=DATE(YEAR(KC3),MONTH(KC3),1)),Summary!$B$48,"not on board"),"")),"")</f>
        <v/>
      </c>
      <c r="KB73" s="74" t="s">
        <v>17</v>
      </c>
      <c r="KC73" s="85"/>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9"/>
      <c r="LG73" s="86"/>
      <c r="LH73" s="76">
        <f t="shared" ref="LH73:LH74" si="226">SUM(KC73:LG73)</f>
        <v>0</v>
      </c>
    </row>
    <row r="74" spans="2:320">
      <c r="B74">
        <f ca="1">SUM(B73,AK73,BU73,DD73,EN73,FX73,HG73,IQ73,JZ73)</f>
        <v>0</v>
      </c>
      <c r="C74" s="100"/>
      <c r="D74" s="75" t="s">
        <v>1</v>
      </c>
      <c r="E74" s="83"/>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4"/>
      <c r="AI74" s="77">
        <f t="shared" si="221"/>
        <v>0</v>
      </c>
      <c r="AL74" s="100"/>
      <c r="AM74" s="75" t="s">
        <v>1</v>
      </c>
      <c r="AN74" s="83"/>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4"/>
      <c r="BS74" s="77">
        <f t="shared" si="222"/>
        <v>0</v>
      </c>
      <c r="BV74" s="100"/>
      <c r="BW74" s="75" t="s">
        <v>1</v>
      </c>
      <c r="BX74" s="83"/>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4"/>
      <c r="DB74" s="77">
        <f t="shared" si="208"/>
        <v>0</v>
      </c>
      <c r="DE74" s="100"/>
      <c r="DF74" s="75" t="s">
        <v>1</v>
      </c>
      <c r="DG74" s="83"/>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4"/>
      <c r="EL74" s="77">
        <f t="shared" si="223"/>
        <v>0</v>
      </c>
      <c r="EO74" s="100"/>
      <c r="EP74" s="75" t="s">
        <v>1</v>
      </c>
      <c r="EQ74" s="83"/>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4"/>
      <c r="FV74" s="77">
        <f t="shared" si="224"/>
        <v>0</v>
      </c>
      <c r="FY74" s="100"/>
      <c r="FZ74" s="75" t="s">
        <v>1</v>
      </c>
      <c r="GA74" s="83"/>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4"/>
      <c r="HE74" s="77">
        <f t="shared" si="211"/>
        <v>0</v>
      </c>
      <c r="HH74" s="100"/>
      <c r="HI74" s="75" t="s">
        <v>1</v>
      </c>
      <c r="HJ74" s="83"/>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4"/>
      <c r="IO74" s="77">
        <f t="shared" si="225"/>
        <v>0</v>
      </c>
      <c r="IR74" s="100"/>
      <c r="IS74" s="75" t="s">
        <v>1</v>
      </c>
      <c r="IT74" s="83"/>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
      <c r="JW74" s="84"/>
      <c r="JX74" s="77">
        <f t="shared" si="213"/>
        <v>0</v>
      </c>
      <c r="KA74" s="100"/>
      <c r="KB74" s="75" t="s">
        <v>1</v>
      </c>
      <c r="KC74" s="83"/>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
      <c r="LF74" s="8"/>
      <c r="LG74" s="84"/>
      <c r="LH74" s="77">
        <f t="shared" si="226"/>
        <v>0</v>
      </c>
    </row>
    <row r="75" spans="2:320" ht="15" customHeight="1">
      <c r="B75">
        <f ca="1">SUMIF(E$3:AH$3,"&lt;="&amp;B5,E75:AH75)</f>
        <v>0</v>
      </c>
      <c r="C75" s="98" t="str">
        <f>IF(Summary!$B$49&lt;&gt;"",IF(AND(Summary!$D$49&lt;&gt;"",DATE(YEAR(Summary!$D$49),MONTH(Summary!$D$49),1)&lt;DATE(YEAR(E3),MONTH(E3),1)),"not on board",IF(Summary!$B$49&lt;&gt;"",IF(AND(Summary!$C$49&lt;&gt;"",DATE(YEAR(Summary!$C$49),MONTH(Summary!$C$49),1)&lt;=DATE(YEAR(E3),MONTH(E3),1)),Summary!$B$49,"not on board"),"")),"")</f>
        <v/>
      </c>
      <c r="D75" s="74" t="s">
        <v>17</v>
      </c>
      <c r="E75" s="85"/>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86"/>
      <c r="AI75" s="76">
        <f t="shared" ref="AI75:AI76" si="227">SUM(E75:AH75)</f>
        <v>0</v>
      </c>
      <c r="AK75">
        <f ca="1">SUMIF(AN$3:BR$3,"&lt;="&amp;B5,AN75:BR75)</f>
        <v>0</v>
      </c>
      <c r="AL75" s="98" t="str">
        <f>IF(Summary!$B$49&lt;&gt;"",IF(AND(Summary!$D$49&lt;&gt;"",DATE(YEAR(Summary!$D$49),MONTH(Summary!$D$49),1)&lt;DATE(YEAR(AN3),MONTH(AN3),1)),"not on board",IF(Summary!$B$49&lt;&gt;"",IF(AND(Summary!$C$49&lt;&gt;"",DATE(YEAR(Summary!$C$49),MONTH(Summary!$C$49),1)&lt;=DATE(YEAR(AN3),MONTH(AN3),1)),Summary!$B$49,"not on board"),"")),"")</f>
        <v/>
      </c>
      <c r="AM75" s="74" t="s">
        <v>17</v>
      </c>
      <c r="AN75" s="85"/>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86"/>
      <c r="BS75" s="76">
        <f t="shared" ref="BS75:BS76" si="228">SUM(AN75:BR75)</f>
        <v>0</v>
      </c>
      <c r="BU75">
        <f ca="1">SUMIF(BX$3:DA$3,"&lt;="&amp;B5,BX75:DA75)</f>
        <v>0</v>
      </c>
      <c r="BV75" s="98" t="str">
        <f>IF(Summary!$B$49&lt;&gt;"",IF(AND(Summary!$D$49&lt;&gt;"",DATE(YEAR(Summary!$D$49),MONTH(Summary!$D$49),1)&lt;DATE(YEAR(BX3),MONTH(BX3),1)),"not on board",IF(Summary!$B$49&lt;&gt;"",IF(AND(Summary!$C$49&lt;&gt;"",DATE(YEAR(Summary!$C$49),MONTH(Summary!$C$49),1)&lt;=DATE(YEAR(BX3),MONTH(BX3),1)),Summary!$B$49,"not on board"),"")),"")</f>
        <v/>
      </c>
      <c r="BW75" s="74" t="s">
        <v>17</v>
      </c>
      <c r="BX75" s="85"/>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86"/>
      <c r="DB75" s="76">
        <f t="shared" si="208"/>
        <v>0</v>
      </c>
      <c r="DD75">
        <f ca="1">SUMIF(DG$3:EK$3,"&lt;="&amp;B5,DG75:EK75)</f>
        <v>0</v>
      </c>
      <c r="DE75" s="98" t="str">
        <f>IF(Summary!$B$49&lt;&gt;"",IF(AND(Summary!$D$49&lt;&gt;"",DATE(YEAR(Summary!$D$49),MONTH(Summary!$D$49),1)&lt;DATE(YEAR(DG3),MONTH(DG3),1)),"not on board",IF(Summary!$B$49&lt;&gt;"",IF(AND(Summary!$C$49&lt;&gt;"",DATE(YEAR(Summary!$C$49),MONTH(Summary!$C$49),1)&lt;=DATE(YEAR(DG3),MONTH(DG3),1)),Summary!$B$49,"not on board"),"")),"")</f>
        <v/>
      </c>
      <c r="DF75" s="74" t="s">
        <v>17</v>
      </c>
      <c r="DG75" s="85"/>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86"/>
      <c r="EL75" s="76">
        <f t="shared" ref="EL75:EL76" si="229">SUM(DG75:EK75)</f>
        <v>0</v>
      </c>
      <c r="EN75">
        <f ca="1">SUMIF(EQ$3:FU$3,"&lt;="&amp;B5,EQ75:FU75)</f>
        <v>0</v>
      </c>
      <c r="EO75" s="98" t="str">
        <f>IF(Summary!$B$49&lt;&gt;"",IF(AND(Summary!$D$49&lt;&gt;"",DATE(YEAR(Summary!$D$49),MONTH(Summary!$D$49),1)&lt;DATE(YEAR(EQ3),MONTH(EQ3),1)),"not on board",IF(Summary!$B$49&lt;&gt;"",IF(AND(Summary!$C$49&lt;&gt;"",DATE(YEAR(Summary!$C$49),MONTH(Summary!$C$49),1)&lt;=DATE(YEAR(EQ3),MONTH(EQ3),1)),Summary!$B$49,"not on board"),"")),"")</f>
        <v/>
      </c>
      <c r="EP75" s="74" t="s">
        <v>17</v>
      </c>
      <c r="EQ75" s="85"/>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86"/>
      <c r="FV75" s="76">
        <f t="shared" ref="FV75:FV76" si="230">SUM(EQ75:FU75)</f>
        <v>0</v>
      </c>
      <c r="FX75">
        <f ca="1">SUMIF(GA$3:HD$3,"&lt;="&amp;B5,GA75:HD75)</f>
        <v>0</v>
      </c>
      <c r="FY75" s="98" t="str">
        <f>IF(Summary!$B$49&lt;&gt;"",IF(AND(Summary!$D$49&lt;&gt;"",DATE(YEAR(Summary!$D$49),MONTH(Summary!$D$49),1)&lt;DATE(YEAR(GA3),MONTH(GA3),1)),"not on board",IF(Summary!$B$49&lt;&gt;"",IF(AND(Summary!$C$49&lt;&gt;"",DATE(YEAR(Summary!$C$49),MONTH(Summary!$C$49),1)&lt;=DATE(YEAR(GA3),MONTH(GA3),1)),Summary!$B$49,"not on board"),"")),"")</f>
        <v/>
      </c>
      <c r="FZ75" s="74" t="s">
        <v>17</v>
      </c>
      <c r="GA75" s="85"/>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86"/>
      <c r="HE75" s="76">
        <f t="shared" si="211"/>
        <v>0</v>
      </c>
      <c r="HG75">
        <f ca="1">SUMIF(HJ$3:IN$3,"&lt;="&amp;B5,HJ75:IN75)</f>
        <v>0</v>
      </c>
      <c r="HH75" s="98" t="str">
        <f>IF(Summary!$B$49&lt;&gt;"",IF(AND(Summary!$D$49&lt;&gt;"",DATE(YEAR(Summary!$D$49),MONTH(Summary!$D$49),1)&lt;DATE(YEAR(HJ3),MONTH(HJ3),1)),"not on board",IF(Summary!$B$49&lt;&gt;"",IF(AND(Summary!$C$49&lt;&gt;"",DATE(YEAR(Summary!$C$49),MONTH(Summary!$C$49),1)&lt;=DATE(YEAR(HJ3),MONTH(HJ3),1)),Summary!$B$49,"not on board"),"")),"")</f>
        <v/>
      </c>
      <c r="HI75" s="74" t="s">
        <v>17</v>
      </c>
      <c r="HJ75" s="85"/>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86"/>
      <c r="IO75" s="76">
        <f t="shared" ref="IO75:IO76" si="231">SUM(HJ75:IN75)</f>
        <v>0</v>
      </c>
      <c r="IQ75">
        <f ca="1">SUMIF(IT$3:JW$3,"&lt;="&amp;B5,IT75:JW75)</f>
        <v>0</v>
      </c>
      <c r="IR75" s="98" t="str">
        <f>IF(Summary!$B$49&lt;&gt;"",IF(AND(Summary!$D$49&lt;&gt;"",DATE(YEAR(Summary!$D$49),MONTH(Summary!$D$49),1)&lt;DATE(YEAR(IT3),MONTH(IT3),1)),"not on board",IF(Summary!$B$49&lt;&gt;"",IF(AND(Summary!$C$49&lt;&gt;"",DATE(YEAR(Summary!$C$49),MONTH(Summary!$C$49),1)&lt;=DATE(YEAR(IT3),MONTH(IT3),1)),Summary!$B$49,"not on board"),"")),"")</f>
        <v/>
      </c>
      <c r="IS75" s="74" t="s">
        <v>17</v>
      </c>
      <c r="IT75" s="85"/>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9"/>
      <c r="JW75" s="86"/>
      <c r="JX75" s="76">
        <f t="shared" si="213"/>
        <v>0</v>
      </c>
      <c r="JZ75">
        <f ca="1">SUMIF(KC$3:LG$3,"&lt;="&amp;B5,KC75:LG75)</f>
        <v>0</v>
      </c>
      <c r="KA75" s="98" t="str">
        <f>IF(Summary!$B$49&lt;&gt;"",IF(AND(Summary!$D$49&lt;&gt;"",DATE(YEAR(Summary!$D$49),MONTH(Summary!$D$49),1)&lt;DATE(YEAR(KC3),MONTH(KC3),1)),"not on board",IF(Summary!$B$49&lt;&gt;"",IF(AND(Summary!$C$49&lt;&gt;"",DATE(YEAR(Summary!$C$49),MONTH(Summary!$C$49),1)&lt;=DATE(YEAR(KC3),MONTH(KC3),1)),Summary!$B$49,"not on board"),"")),"")</f>
        <v/>
      </c>
      <c r="KB75" s="74" t="s">
        <v>17</v>
      </c>
      <c r="KC75" s="85"/>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9"/>
      <c r="LF75" s="9"/>
      <c r="LG75" s="86"/>
      <c r="LH75" s="76">
        <f t="shared" ref="LH75:LH76" si="232">SUM(KC75:LG75)</f>
        <v>0</v>
      </c>
    </row>
    <row r="76" spans="2:320">
      <c r="B76">
        <f ca="1">SUM(B75,AK75,BU75,DD75,EN75,FX75,HG75,IQ75,JZ75)</f>
        <v>0</v>
      </c>
      <c r="C76" s="100"/>
      <c r="D76" s="75" t="s">
        <v>1</v>
      </c>
      <c r="E76" s="83"/>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4"/>
      <c r="AI76" s="77">
        <f t="shared" si="227"/>
        <v>0</v>
      </c>
      <c r="AL76" s="100"/>
      <c r="AM76" s="75" t="s">
        <v>1</v>
      </c>
      <c r="AN76" s="83"/>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4"/>
      <c r="BS76" s="77">
        <f t="shared" si="228"/>
        <v>0</v>
      </c>
      <c r="BV76" s="100"/>
      <c r="BW76" s="75" t="s">
        <v>1</v>
      </c>
      <c r="BX76" s="83"/>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4"/>
      <c r="DB76" s="77">
        <f t="shared" si="208"/>
        <v>0</v>
      </c>
      <c r="DE76" s="100"/>
      <c r="DF76" s="75" t="s">
        <v>1</v>
      </c>
      <c r="DG76" s="83"/>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4"/>
      <c r="EL76" s="77">
        <f t="shared" si="229"/>
        <v>0</v>
      </c>
      <c r="EO76" s="100"/>
      <c r="EP76" s="75" t="s">
        <v>1</v>
      </c>
      <c r="EQ76" s="83"/>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4"/>
      <c r="FV76" s="77">
        <f t="shared" si="230"/>
        <v>0</v>
      </c>
      <c r="FY76" s="100"/>
      <c r="FZ76" s="75" t="s">
        <v>1</v>
      </c>
      <c r="GA76" s="83"/>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4"/>
      <c r="HE76" s="77">
        <f t="shared" si="211"/>
        <v>0</v>
      </c>
      <c r="HH76" s="100"/>
      <c r="HI76" s="75" t="s">
        <v>1</v>
      </c>
      <c r="HJ76" s="83"/>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4"/>
      <c r="IO76" s="77">
        <f t="shared" si="231"/>
        <v>0</v>
      </c>
      <c r="IR76" s="100"/>
      <c r="IS76" s="75" t="s">
        <v>1</v>
      </c>
      <c r="IT76" s="83"/>
      <c r="IU76" s="8"/>
      <c r="IV76" s="8"/>
      <c r="IW76" s="8"/>
      <c r="IX76" s="8"/>
      <c r="IY76" s="8"/>
      <c r="IZ76" s="8"/>
      <c r="JA76" s="8"/>
      <c r="JB76" s="8"/>
      <c r="JC76" s="8"/>
      <c r="JD76" s="8"/>
      <c r="JE76" s="8"/>
      <c r="JF76" s="8"/>
      <c r="JG76" s="8"/>
      <c r="JH76" s="8"/>
      <c r="JI76" s="8"/>
      <c r="JJ76" s="8"/>
      <c r="JK76" s="8"/>
      <c r="JL76" s="8"/>
      <c r="JM76" s="8"/>
      <c r="JN76" s="8"/>
      <c r="JO76" s="8"/>
      <c r="JP76" s="8"/>
      <c r="JQ76" s="8"/>
      <c r="JR76" s="8"/>
      <c r="JS76" s="8"/>
      <c r="JT76" s="8"/>
      <c r="JU76" s="8"/>
      <c r="JV76" s="8"/>
      <c r="JW76" s="84"/>
      <c r="JX76" s="77">
        <f t="shared" si="213"/>
        <v>0</v>
      </c>
      <c r="KA76" s="100"/>
      <c r="KB76" s="75" t="s">
        <v>1</v>
      </c>
      <c r="KC76" s="83"/>
      <c r="KD76" s="8"/>
      <c r="KE76" s="8"/>
      <c r="KF76" s="8"/>
      <c r="KG76" s="8"/>
      <c r="KH76" s="8"/>
      <c r="KI76" s="8"/>
      <c r="KJ76" s="8"/>
      <c r="KK76" s="8"/>
      <c r="KL76" s="8"/>
      <c r="KM76" s="8"/>
      <c r="KN76" s="8"/>
      <c r="KO76" s="8"/>
      <c r="KP76" s="8"/>
      <c r="KQ76" s="8"/>
      <c r="KR76" s="8"/>
      <c r="KS76" s="8"/>
      <c r="KT76" s="8"/>
      <c r="KU76" s="8"/>
      <c r="KV76" s="8"/>
      <c r="KW76" s="8"/>
      <c r="KX76" s="8"/>
      <c r="KY76" s="8"/>
      <c r="KZ76" s="8"/>
      <c r="LA76" s="8"/>
      <c r="LB76" s="8"/>
      <c r="LC76" s="8"/>
      <c r="LD76" s="8"/>
      <c r="LE76" s="8"/>
      <c r="LF76" s="8"/>
      <c r="LG76" s="84"/>
      <c r="LH76" s="77">
        <f t="shared" si="232"/>
        <v>0</v>
      </c>
    </row>
    <row r="77" spans="2:320" ht="15" customHeight="1">
      <c r="B77">
        <f ca="1">SUMIF(E$3:AH$3,"&lt;="&amp;B5,E77:AH77)</f>
        <v>0</v>
      </c>
      <c r="C77" s="98" t="str">
        <f>IF(Summary!$B$50&lt;&gt;"",IF(AND(Summary!$D$50&lt;&gt;"",DATE(YEAR(Summary!$D$50),MONTH(Summary!$D$50),1)&lt;DATE(YEAR(E3),MONTH(E3),1)),"not on board",IF(Summary!$B$50&lt;&gt;"",IF(AND(Summary!$C$50&lt;&gt;"",DATE(YEAR(Summary!$C$50),MONTH(Summary!$C$50),1)&lt;=DATE(YEAR(E3),MONTH(E3),1)),Summary!$B$50,"not on board"),"")),"")</f>
        <v/>
      </c>
      <c r="D77" s="74" t="s">
        <v>17</v>
      </c>
      <c r="E77" s="85"/>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86"/>
      <c r="AI77" s="76">
        <f t="shared" ref="AI77:AI78" si="233">SUM(E77:AH77)</f>
        <v>0</v>
      </c>
      <c r="AK77">
        <f ca="1">SUMIF(AN$3:BR$3,"&lt;="&amp;B5,AN77:BR77)</f>
        <v>0</v>
      </c>
      <c r="AL77" s="98" t="str">
        <f>IF(Summary!$B$50&lt;&gt;"",IF(AND(Summary!$D$50&lt;&gt;"",DATE(YEAR(Summary!$D$50),MONTH(Summary!$D$50),1)&lt;DATE(YEAR(AN3),MONTH(AN3),1)),"not on board",IF(Summary!$B$50&lt;&gt;"",IF(AND(Summary!$C$50&lt;&gt;"",DATE(YEAR(Summary!$C$50),MONTH(Summary!$C$50),1)&lt;=DATE(YEAR(AN3),MONTH(AN3),1)),Summary!$B$50,"not on board"),"")),"")</f>
        <v/>
      </c>
      <c r="AM77" s="74" t="s">
        <v>17</v>
      </c>
      <c r="AN77" s="85"/>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86"/>
      <c r="BS77" s="76">
        <f t="shared" ref="BS77:BS78" si="234">SUM(AN77:BR77)</f>
        <v>0</v>
      </c>
      <c r="BU77">
        <f ca="1">SUMIF(BX$3:DA$3,"&lt;="&amp;B5,BX77:DA77)</f>
        <v>0</v>
      </c>
      <c r="BV77" s="98" t="str">
        <f>IF(Summary!$B$50&lt;&gt;"",IF(AND(Summary!$D$50&lt;&gt;"",DATE(YEAR(Summary!$D$50),MONTH(Summary!$D$50),1)&lt;DATE(YEAR(BX3),MONTH(BX3),1)),"not on board",IF(Summary!$B$50&lt;&gt;"",IF(AND(Summary!$C$50&lt;&gt;"",DATE(YEAR(Summary!$C$50),MONTH(Summary!$C$50),1)&lt;=DATE(YEAR(BX3),MONTH(BX3),1)),Summary!$B$50,"not on board"),"")),"")</f>
        <v/>
      </c>
      <c r="BW77" s="74" t="s">
        <v>17</v>
      </c>
      <c r="BX77" s="85"/>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86"/>
      <c r="DB77" s="76">
        <f t="shared" si="208"/>
        <v>0</v>
      </c>
      <c r="DD77">
        <f ca="1">SUMIF(DG$3:EK$3,"&lt;="&amp;B5,DG77:EK77)</f>
        <v>0</v>
      </c>
      <c r="DE77" s="98" t="str">
        <f>IF(Summary!$B$50&lt;&gt;"",IF(AND(Summary!$D$50&lt;&gt;"",DATE(YEAR(Summary!$D$50),MONTH(Summary!$D$50),1)&lt;DATE(YEAR(DG3),MONTH(DG3),1)),"not on board",IF(Summary!$B$50&lt;&gt;"",IF(AND(Summary!$C$50&lt;&gt;"",DATE(YEAR(Summary!$C$50),MONTH(Summary!$C$50),1)&lt;=DATE(YEAR(DG3),MONTH(DG3),1)),Summary!$B$50,"not on board"),"")),"")</f>
        <v/>
      </c>
      <c r="DF77" s="74" t="s">
        <v>17</v>
      </c>
      <c r="DG77" s="85"/>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86"/>
      <c r="EL77" s="76">
        <f t="shared" ref="EL77:EL78" si="235">SUM(DG77:EK77)</f>
        <v>0</v>
      </c>
      <c r="EN77">
        <f ca="1">SUMIF(EQ$3:FU$3,"&lt;="&amp;B5,EQ77:FU77)</f>
        <v>0</v>
      </c>
      <c r="EO77" s="98" t="str">
        <f>IF(Summary!$B$50&lt;&gt;"",IF(AND(Summary!$D$50&lt;&gt;"",DATE(YEAR(Summary!$D$50),MONTH(Summary!$D$50),1)&lt;DATE(YEAR(EQ3),MONTH(EQ3),1)),"not on board",IF(Summary!$B$50&lt;&gt;"",IF(AND(Summary!$C$50&lt;&gt;"",DATE(YEAR(Summary!$C$50),MONTH(Summary!$C$50),1)&lt;=DATE(YEAR(EQ3),MONTH(EQ3),1)),Summary!$B$50,"not on board"),"")),"")</f>
        <v/>
      </c>
      <c r="EP77" s="74" t="s">
        <v>17</v>
      </c>
      <c r="EQ77" s="85"/>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86"/>
      <c r="FV77" s="76">
        <f t="shared" ref="FV77:FV78" si="236">SUM(EQ77:FU77)</f>
        <v>0</v>
      </c>
      <c r="FX77">
        <f ca="1">SUMIF(GA$3:HD$3,"&lt;="&amp;B5,GA77:HD77)</f>
        <v>0</v>
      </c>
      <c r="FY77" s="98" t="str">
        <f>IF(Summary!$B$50&lt;&gt;"",IF(AND(Summary!$D$50&lt;&gt;"",DATE(YEAR(Summary!$D$50),MONTH(Summary!$D$50),1)&lt;DATE(YEAR(GA3),MONTH(GA3),1)),"not on board",IF(Summary!$B$50&lt;&gt;"",IF(AND(Summary!$C$50&lt;&gt;"",DATE(YEAR(Summary!$C$50),MONTH(Summary!$C$50),1)&lt;=DATE(YEAR(GA3),MONTH(GA3),1)),Summary!$B$50,"not on board"),"")),"")</f>
        <v/>
      </c>
      <c r="FZ77" s="74" t="s">
        <v>17</v>
      </c>
      <c r="GA77" s="85"/>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86"/>
      <c r="HE77" s="76">
        <f t="shared" si="211"/>
        <v>0</v>
      </c>
      <c r="HG77">
        <f ca="1">SUMIF(HJ$3:IN$3,"&lt;="&amp;B5,HJ77:IN77)</f>
        <v>0</v>
      </c>
      <c r="HH77" s="98" t="str">
        <f>IF(Summary!$B$50&lt;&gt;"",IF(AND(Summary!$D$50&lt;&gt;"",DATE(YEAR(Summary!$D$50),MONTH(Summary!$D$50),1)&lt;DATE(YEAR(HJ3),MONTH(HJ3),1)),"not on board",IF(Summary!$B$50&lt;&gt;"",IF(AND(Summary!$C$50&lt;&gt;"",DATE(YEAR(Summary!$C$50),MONTH(Summary!$C$50),1)&lt;=DATE(YEAR(HJ3),MONTH(HJ3),1)),Summary!$B$50,"not on board"),"")),"")</f>
        <v/>
      </c>
      <c r="HI77" s="74" t="s">
        <v>17</v>
      </c>
      <c r="HJ77" s="85"/>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86"/>
      <c r="IO77" s="76">
        <f t="shared" ref="IO77:IO78" si="237">SUM(HJ77:IN77)</f>
        <v>0</v>
      </c>
      <c r="IQ77">
        <f ca="1">SUMIF(IT$3:JW$3,"&lt;="&amp;B5,IT77:JW77)</f>
        <v>0</v>
      </c>
      <c r="IR77" s="98" t="str">
        <f>IF(Summary!$B$50&lt;&gt;"",IF(AND(Summary!$D$50&lt;&gt;"",DATE(YEAR(Summary!$D$50),MONTH(Summary!$D$50),1)&lt;DATE(YEAR(IT3),MONTH(IT3),1)),"not on board",IF(Summary!$B$50&lt;&gt;"",IF(AND(Summary!$C$50&lt;&gt;"",DATE(YEAR(Summary!$C$50),MONTH(Summary!$C$50),1)&lt;=DATE(YEAR(IT3),MONTH(IT3),1)),Summary!$B$50,"not on board"),"")),"")</f>
        <v/>
      </c>
      <c r="IS77" s="74" t="s">
        <v>17</v>
      </c>
      <c r="IT77" s="85"/>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86"/>
      <c r="JX77" s="76">
        <f t="shared" si="213"/>
        <v>0</v>
      </c>
      <c r="JZ77">
        <f ca="1">SUMIF(KC$3:LG$3,"&lt;="&amp;B5,KC77:LG77)</f>
        <v>0</v>
      </c>
      <c r="KA77" s="98" t="str">
        <f>IF(Summary!$B$50&lt;&gt;"",IF(AND(Summary!$D$50&lt;&gt;"",DATE(YEAR(Summary!$D$50),MONTH(Summary!$D$50),1)&lt;DATE(YEAR(KC3),MONTH(KC3),1)),"not on board",IF(Summary!$B$50&lt;&gt;"",IF(AND(Summary!$C$50&lt;&gt;"",DATE(YEAR(Summary!$C$50),MONTH(Summary!$C$50),1)&lt;=DATE(YEAR(KC3),MONTH(KC3),1)),Summary!$B$50,"not on board"),"")),"")</f>
        <v/>
      </c>
      <c r="KB77" s="74" t="s">
        <v>17</v>
      </c>
      <c r="KC77" s="85"/>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86"/>
      <c r="LH77" s="76">
        <f t="shared" ref="LH77:LH78" si="238">SUM(KC77:LG77)</f>
        <v>0</v>
      </c>
    </row>
    <row r="78" spans="2:320">
      <c r="B78">
        <f ca="1">SUM(B77,AK77,BU77,DD77,EN77,FX77,HG77,IQ77,JZ77)</f>
        <v>0</v>
      </c>
      <c r="C78" s="100"/>
      <c r="D78" s="75" t="s">
        <v>1</v>
      </c>
      <c r="E78" s="83"/>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4"/>
      <c r="AI78" s="77">
        <f t="shared" si="233"/>
        <v>0</v>
      </c>
      <c r="AL78" s="100"/>
      <c r="AM78" s="75" t="s">
        <v>1</v>
      </c>
      <c r="AN78" s="83"/>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4"/>
      <c r="BS78" s="77">
        <f t="shared" si="234"/>
        <v>0</v>
      </c>
      <c r="BV78" s="100"/>
      <c r="BW78" s="75" t="s">
        <v>1</v>
      </c>
      <c r="BX78" s="83"/>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4"/>
      <c r="DB78" s="77">
        <f t="shared" si="208"/>
        <v>0</v>
      </c>
      <c r="DE78" s="100"/>
      <c r="DF78" s="75" t="s">
        <v>1</v>
      </c>
      <c r="DG78" s="83"/>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4"/>
      <c r="EL78" s="77">
        <f t="shared" si="235"/>
        <v>0</v>
      </c>
      <c r="EO78" s="100"/>
      <c r="EP78" s="75" t="s">
        <v>1</v>
      </c>
      <c r="EQ78" s="83"/>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4"/>
      <c r="FV78" s="77">
        <f t="shared" si="236"/>
        <v>0</v>
      </c>
      <c r="FY78" s="100"/>
      <c r="FZ78" s="75" t="s">
        <v>1</v>
      </c>
      <c r="GA78" s="83"/>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4"/>
      <c r="HE78" s="77">
        <f t="shared" si="211"/>
        <v>0</v>
      </c>
      <c r="HH78" s="100"/>
      <c r="HI78" s="75" t="s">
        <v>1</v>
      </c>
      <c r="HJ78" s="83"/>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4"/>
      <c r="IO78" s="77">
        <f t="shared" si="237"/>
        <v>0</v>
      </c>
      <c r="IR78" s="100"/>
      <c r="IS78" s="75" t="s">
        <v>1</v>
      </c>
      <c r="IT78" s="83"/>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4"/>
      <c r="JX78" s="77">
        <f t="shared" si="213"/>
        <v>0</v>
      </c>
      <c r="KA78" s="100"/>
      <c r="KB78" s="75" t="s">
        <v>1</v>
      </c>
      <c r="KC78" s="83"/>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
      <c r="LG78" s="84"/>
      <c r="LH78" s="77">
        <f t="shared" si="238"/>
        <v>0</v>
      </c>
    </row>
    <row r="79" spans="2:320" ht="15" customHeight="1">
      <c r="B79">
        <f ca="1">SUMIF(E$3:AH$3,"&lt;="&amp;B5,E79:AH79)</f>
        <v>0</v>
      </c>
      <c r="C79" s="98" t="str">
        <f>IF(Summary!$B$51&lt;&gt;"",IF(AND(Summary!$D$51&lt;&gt;"",DATE(YEAR(Summary!$D$51),MONTH(Summary!$D$51),1)&lt;DATE(YEAR(E3),MONTH(E3),1)),"not on board",IF(Summary!$B$51&lt;&gt;"",IF(AND(Summary!$C$51&lt;&gt;"",DATE(YEAR(Summary!$C$51),MONTH(Summary!$C$51),1)&lt;=DATE(YEAR(E3),MONTH(E3),1)),Summary!$B$51,"not on board"),"")),"")</f>
        <v/>
      </c>
      <c r="D79" s="74" t="s">
        <v>17</v>
      </c>
      <c r="E79" s="85"/>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86"/>
      <c r="AI79" s="76">
        <f t="shared" ref="AI79:AI80" si="239">SUM(E79:AH79)</f>
        <v>0</v>
      </c>
      <c r="AK79">
        <f ca="1">SUMIF(AN$3:BR$3,"&lt;="&amp;B5,AN79:BR79)</f>
        <v>0</v>
      </c>
      <c r="AL79" s="98" t="str">
        <f>IF(Summary!$B$51&lt;&gt;"",IF(AND(Summary!$D$51&lt;&gt;"",DATE(YEAR(Summary!$D$51),MONTH(Summary!$D$51),1)&lt;DATE(YEAR(AN3),MONTH(AN3),1)),"not on board",IF(Summary!$B$51&lt;&gt;"",IF(AND(Summary!$C$51&lt;&gt;"",DATE(YEAR(Summary!$C$51),MONTH(Summary!$C$51),1)&lt;=DATE(YEAR(AN3),MONTH(AN3),1)),Summary!$B$51,"not on board"),"")),"")</f>
        <v/>
      </c>
      <c r="AM79" s="74" t="s">
        <v>17</v>
      </c>
      <c r="AN79" s="85"/>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86"/>
      <c r="BS79" s="76">
        <f t="shared" ref="BS79:BS80" si="240">SUM(AN79:BR79)</f>
        <v>0</v>
      </c>
      <c r="BU79">
        <f ca="1">SUMIF(BX$3:DA$3,"&lt;="&amp;B5,BX79:DA79)</f>
        <v>0</v>
      </c>
      <c r="BV79" s="98" t="str">
        <f>IF(Summary!$B$51&lt;&gt;"",IF(AND(Summary!$D$51&lt;&gt;"",DATE(YEAR(Summary!$D$51),MONTH(Summary!$D$51),1)&lt;DATE(YEAR(BX3),MONTH(BX3),1)),"not on board",IF(Summary!$B$51&lt;&gt;"",IF(AND(Summary!$C$51&lt;&gt;"",DATE(YEAR(Summary!$C$51),MONTH(Summary!$C$51),1)&lt;=DATE(YEAR(BX3),MONTH(BX3),1)),Summary!$B$51,"not on board"),"")),"")</f>
        <v/>
      </c>
      <c r="BW79" s="74" t="s">
        <v>17</v>
      </c>
      <c r="BX79" s="85"/>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86"/>
      <c r="DB79" s="76">
        <f t="shared" si="208"/>
        <v>0</v>
      </c>
      <c r="DD79">
        <f ca="1">SUMIF(DG$3:EK$3,"&lt;="&amp;B5,DG79:EK79)</f>
        <v>0</v>
      </c>
      <c r="DE79" s="98" t="str">
        <f>IF(Summary!$B$51&lt;&gt;"",IF(AND(Summary!$D$51&lt;&gt;"",DATE(YEAR(Summary!$D$51),MONTH(Summary!$D$51),1)&lt;DATE(YEAR(DG3),MONTH(DG3),1)),"not on board",IF(Summary!$B$51&lt;&gt;"",IF(AND(Summary!$C$51&lt;&gt;"",DATE(YEAR(Summary!$C$51),MONTH(Summary!$C$51),1)&lt;=DATE(YEAR(DG3),MONTH(DG3),1)),Summary!$B$51,"not on board"),"")),"")</f>
        <v/>
      </c>
      <c r="DF79" s="74" t="s">
        <v>17</v>
      </c>
      <c r="DG79" s="85"/>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86"/>
      <c r="EL79" s="76">
        <f t="shared" ref="EL79:EL80" si="241">SUM(DG79:EK79)</f>
        <v>0</v>
      </c>
      <c r="EN79">
        <f ca="1">SUMIF(EQ$3:FU$3,"&lt;="&amp;B5,EQ79:FU79)</f>
        <v>0</v>
      </c>
      <c r="EO79" s="98" t="str">
        <f>IF(Summary!$B$51&lt;&gt;"",IF(AND(Summary!$D$51&lt;&gt;"",DATE(YEAR(Summary!$D$51),MONTH(Summary!$D$51),1)&lt;DATE(YEAR(EQ3),MONTH(EQ3),1)),"not on board",IF(Summary!$B$51&lt;&gt;"",IF(AND(Summary!$C$51&lt;&gt;"",DATE(YEAR(Summary!$C$51),MONTH(Summary!$C$51),1)&lt;=DATE(YEAR(EQ3),MONTH(EQ3),1)),Summary!$B$51,"not on board"),"")),"")</f>
        <v/>
      </c>
      <c r="EP79" s="74" t="s">
        <v>17</v>
      </c>
      <c r="EQ79" s="85"/>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86"/>
      <c r="FV79" s="76">
        <f t="shared" ref="FV79:FV80" si="242">SUM(EQ79:FU79)</f>
        <v>0</v>
      </c>
      <c r="FX79">
        <f ca="1">SUMIF(GA$3:HD$3,"&lt;="&amp;B5,GA79:HD79)</f>
        <v>0</v>
      </c>
      <c r="FY79" s="98" t="str">
        <f>IF(Summary!$B$51&lt;&gt;"",IF(AND(Summary!$D$51&lt;&gt;"",DATE(YEAR(Summary!$D$51),MONTH(Summary!$D$51),1)&lt;DATE(YEAR(GA3),MONTH(GA3),1)),"not on board",IF(Summary!$B$51&lt;&gt;"",IF(AND(Summary!$C$51&lt;&gt;"",DATE(YEAR(Summary!$C$51),MONTH(Summary!$C$51),1)&lt;=DATE(YEAR(GA3),MONTH(GA3),1)),Summary!$B$51,"not on board"),"")),"")</f>
        <v/>
      </c>
      <c r="FZ79" s="74" t="s">
        <v>17</v>
      </c>
      <c r="GA79" s="85"/>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86"/>
      <c r="HE79" s="76">
        <f t="shared" si="211"/>
        <v>0</v>
      </c>
      <c r="HG79">
        <f ca="1">SUMIF(HJ$3:IN$3,"&lt;="&amp;B5,HJ79:IN79)</f>
        <v>0</v>
      </c>
      <c r="HH79" s="98" t="str">
        <f>IF(Summary!$B$51&lt;&gt;"",IF(AND(Summary!$D$51&lt;&gt;"",DATE(YEAR(Summary!$D$51),MONTH(Summary!$D$51),1)&lt;DATE(YEAR(HJ3),MONTH(HJ3),1)),"not on board",IF(Summary!$B$51&lt;&gt;"",IF(AND(Summary!$C$51&lt;&gt;"",DATE(YEAR(Summary!$C$51),MONTH(Summary!$C$51),1)&lt;=DATE(YEAR(HJ3),MONTH(HJ3),1)),Summary!$B$51,"not on board"),"")),"")</f>
        <v/>
      </c>
      <c r="HI79" s="74" t="s">
        <v>17</v>
      </c>
      <c r="HJ79" s="85"/>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86"/>
      <c r="IO79" s="76">
        <f t="shared" ref="IO79:IO80" si="243">SUM(HJ79:IN79)</f>
        <v>0</v>
      </c>
      <c r="IQ79">
        <f ca="1">SUMIF(IT$3:JW$3,"&lt;="&amp;B5,IT79:JW79)</f>
        <v>0</v>
      </c>
      <c r="IR79" s="98" t="str">
        <f>IF(Summary!$B$51&lt;&gt;"",IF(AND(Summary!$D$51&lt;&gt;"",DATE(YEAR(Summary!$D$51),MONTH(Summary!$D$51),1)&lt;DATE(YEAR(IT3),MONTH(IT3),1)),"not on board",IF(Summary!$B$51&lt;&gt;"",IF(AND(Summary!$C$51&lt;&gt;"",DATE(YEAR(Summary!$C$51),MONTH(Summary!$C$51),1)&lt;=DATE(YEAR(IT3),MONTH(IT3),1)),Summary!$B$51,"not on board"),"")),"")</f>
        <v/>
      </c>
      <c r="IS79" s="74" t="s">
        <v>17</v>
      </c>
      <c r="IT79" s="85"/>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9"/>
      <c r="JW79" s="86"/>
      <c r="JX79" s="76">
        <f t="shared" si="213"/>
        <v>0</v>
      </c>
      <c r="JZ79">
        <f ca="1">SUMIF(KC$3:LG$3,"&lt;="&amp;B5,KC79:LG79)</f>
        <v>0</v>
      </c>
      <c r="KA79" s="98" t="str">
        <f>IF(Summary!$B$51&lt;&gt;"",IF(AND(Summary!$D$51&lt;&gt;"",DATE(YEAR(Summary!$D$51),MONTH(Summary!$D$51),1)&lt;DATE(YEAR(KC3),MONTH(KC3),1)),"not on board",IF(Summary!$B$51&lt;&gt;"",IF(AND(Summary!$C$51&lt;&gt;"",DATE(YEAR(Summary!$C$51),MONTH(Summary!$C$51),1)&lt;=DATE(YEAR(KC3),MONTH(KC3),1)),Summary!$B$51,"not on board"),"")),"")</f>
        <v/>
      </c>
      <c r="KB79" s="74" t="s">
        <v>17</v>
      </c>
      <c r="KC79" s="85"/>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9"/>
      <c r="LF79" s="9"/>
      <c r="LG79" s="86"/>
      <c r="LH79" s="76">
        <f t="shared" ref="LH79:LH80" si="244">SUM(KC79:LG79)</f>
        <v>0</v>
      </c>
    </row>
    <row r="80" spans="2:320">
      <c r="B80">
        <f ca="1">SUM(B79,AK79,BU79,DD79,EN79,FX79,HG79,IQ79,JZ79)</f>
        <v>0</v>
      </c>
      <c r="C80" s="100"/>
      <c r="D80" s="75" t="s">
        <v>1</v>
      </c>
      <c r="E80" s="83"/>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4"/>
      <c r="AI80" s="77">
        <f t="shared" si="239"/>
        <v>0</v>
      </c>
      <c r="AL80" s="100"/>
      <c r="AM80" s="75" t="s">
        <v>1</v>
      </c>
      <c r="AN80" s="83"/>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4"/>
      <c r="BS80" s="77">
        <f t="shared" si="240"/>
        <v>0</v>
      </c>
      <c r="BV80" s="100"/>
      <c r="BW80" s="75" t="s">
        <v>1</v>
      </c>
      <c r="BX80" s="83"/>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4"/>
      <c r="DB80" s="77">
        <f t="shared" si="208"/>
        <v>0</v>
      </c>
      <c r="DE80" s="100"/>
      <c r="DF80" s="75" t="s">
        <v>1</v>
      </c>
      <c r="DG80" s="83"/>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4"/>
      <c r="EL80" s="77">
        <f t="shared" si="241"/>
        <v>0</v>
      </c>
      <c r="EO80" s="100"/>
      <c r="EP80" s="75" t="s">
        <v>1</v>
      </c>
      <c r="EQ80" s="83"/>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4"/>
      <c r="FV80" s="77">
        <f t="shared" si="242"/>
        <v>0</v>
      </c>
      <c r="FY80" s="100"/>
      <c r="FZ80" s="75" t="s">
        <v>1</v>
      </c>
      <c r="GA80" s="83"/>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4"/>
      <c r="HE80" s="77">
        <f t="shared" si="211"/>
        <v>0</v>
      </c>
      <c r="HH80" s="100"/>
      <c r="HI80" s="75" t="s">
        <v>1</v>
      </c>
      <c r="HJ80" s="83"/>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4"/>
      <c r="IO80" s="77">
        <f t="shared" si="243"/>
        <v>0</v>
      </c>
      <c r="IR80" s="100"/>
      <c r="IS80" s="75" t="s">
        <v>1</v>
      </c>
      <c r="IT80" s="83"/>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
      <c r="JW80" s="84"/>
      <c r="JX80" s="77">
        <f t="shared" si="213"/>
        <v>0</v>
      </c>
      <c r="KA80" s="100"/>
      <c r="KB80" s="75" t="s">
        <v>1</v>
      </c>
      <c r="KC80" s="83"/>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
      <c r="LF80" s="8"/>
      <c r="LG80" s="84"/>
      <c r="LH80" s="77">
        <f t="shared" si="244"/>
        <v>0</v>
      </c>
    </row>
    <row r="81" spans="2:320" ht="15" customHeight="1">
      <c r="B81">
        <f ca="1">SUMIF(E$3:AH$3,"&lt;="&amp;B5,E81:AH81)</f>
        <v>0</v>
      </c>
      <c r="C81" s="98" t="str">
        <f>IF(Summary!$B$52&lt;&gt;"",IF(AND(Summary!$D$52&lt;&gt;"",DATE(YEAR(Summary!$D$52),MONTH(Summary!$D$52),1)&lt;DATE(YEAR(E3),MONTH(E3),1)),"not on board",IF(Summary!$B$52&lt;&gt;"",IF(AND(Summary!$C$52&lt;&gt;"",DATE(YEAR(Summary!$C$52),MONTH(Summary!$C$52),1)&lt;=DATE(YEAR(E3),MONTH(E3),1)),Summary!$B$52,"not on board"),"")),"")</f>
        <v/>
      </c>
      <c r="D81" s="74" t="s">
        <v>17</v>
      </c>
      <c r="E81" s="85"/>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86"/>
      <c r="AI81" s="76">
        <f t="shared" ref="AI81:AI82" si="245">SUM(E81:AH81)</f>
        <v>0</v>
      </c>
      <c r="AK81">
        <f ca="1">SUMIF(AN$3:BR$3,"&lt;="&amp;B5,AN81:BR81)</f>
        <v>0</v>
      </c>
      <c r="AL81" s="98" t="str">
        <f>IF(Summary!$B$52&lt;&gt;"",IF(AND(Summary!$D$52&lt;&gt;"",DATE(YEAR(Summary!$D$52),MONTH(Summary!$D$52),1)&lt;DATE(YEAR(AN3),MONTH(AN3),1)),"not on board",IF(Summary!$B$52&lt;&gt;"",IF(AND(Summary!$C$52&lt;&gt;"",DATE(YEAR(Summary!$C$52),MONTH(Summary!$C$52),1)&lt;=DATE(YEAR(AN3),MONTH(AN3),1)),Summary!$B$52,"not on board"),"")),"")</f>
        <v/>
      </c>
      <c r="AM81" s="74" t="s">
        <v>17</v>
      </c>
      <c r="AN81" s="85"/>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86"/>
      <c r="BS81" s="76">
        <f t="shared" ref="BS81:BS82" si="246">SUM(AN81:BR81)</f>
        <v>0</v>
      </c>
      <c r="BU81">
        <f ca="1">SUMIF(BX$3:DA$3,"&lt;="&amp;B5,BX81:DA81)</f>
        <v>0</v>
      </c>
      <c r="BV81" s="98" t="str">
        <f>IF(Summary!$B$52&lt;&gt;"",IF(AND(Summary!$D$52&lt;&gt;"",DATE(YEAR(Summary!$D$52),MONTH(Summary!$D$52),1)&lt;DATE(YEAR(BX3),MONTH(BX3),1)),"not on board",IF(Summary!$B$52&lt;&gt;"",IF(AND(Summary!$C$52&lt;&gt;"",DATE(YEAR(Summary!$C$52),MONTH(Summary!$C$52),1)&lt;=DATE(YEAR(BX3),MONTH(BX3),1)),Summary!$B$52,"not on board"),"")),"")</f>
        <v/>
      </c>
      <c r="BW81" s="74" t="s">
        <v>17</v>
      </c>
      <c r="BX81" s="85"/>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86"/>
      <c r="DB81" s="76">
        <f t="shared" si="208"/>
        <v>0</v>
      </c>
      <c r="DD81">
        <f ca="1">SUMIF(DG$3:EK$3,"&lt;="&amp;B5,DG81:EK81)</f>
        <v>0</v>
      </c>
      <c r="DE81" s="98" t="str">
        <f>IF(Summary!$B$52&lt;&gt;"",IF(AND(Summary!$D$52&lt;&gt;"",DATE(YEAR(Summary!$D$52),MONTH(Summary!$D$52),1)&lt;DATE(YEAR(DG3),MONTH(DG3),1)),"not on board",IF(Summary!$B$52&lt;&gt;"",IF(AND(Summary!$C$52&lt;&gt;"",DATE(YEAR(Summary!$C$52),MONTH(Summary!$C$52),1)&lt;=DATE(YEAR(DG3),MONTH(DG3),1)),Summary!$B$52,"not on board"),"")),"")</f>
        <v/>
      </c>
      <c r="DF81" s="74" t="s">
        <v>17</v>
      </c>
      <c r="DG81" s="85"/>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86"/>
      <c r="EL81" s="76">
        <f t="shared" ref="EL81:EL82" si="247">SUM(DG81:EK81)</f>
        <v>0</v>
      </c>
      <c r="EN81">
        <f ca="1">SUMIF(EQ$3:FU$3,"&lt;="&amp;B5,EQ81:FU81)</f>
        <v>0</v>
      </c>
      <c r="EO81" s="98" t="str">
        <f>IF(Summary!$B$52&lt;&gt;"",IF(AND(Summary!$D$52&lt;&gt;"",DATE(YEAR(Summary!$D$52),MONTH(Summary!$D$52),1)&lt;DATE(YEAR(EQ3),MONTH(EQ3),1)),"not on board",IF(Summary!$B$52&lt;&gt;"",IF(AND(Summary!$C$52&lt;&gt;"",DATE(YEAR(Summary!$C$52),MONTH(Summary!$C$52),1)&lt;=DATE(YEAR(EQ3),MONTH(EQ3),1)),Summary!$B$52,"not on board"),"")),"")</f>
        <v/>
      </c>
      <c r="EP81" s="74" t="s">
        <v>17</v>
      </c>
      <c r="EQ81" s="85"/>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86"/>
      <c r="FV81" s="76">
        <f t="shared" ref="FV81:FV82" si="248">SUM(EQ81:FU81)</f>
        <v>0</v>
      </c>
      <c r="FX81">
        <f ca="1">SUMIF(GA$3:HD$3,"&lt;="&amp;B5,GA81:HD81)</f>
        <v>0</v>
      </c>
      <c r="FY81" s="98" t="str">
        <f>IF(Summary!$B$52&lt;&gt;"",IF(AND(Summary!$D$52&lt;&gt;"",DATE(YEAR(Summary!$D$52),MONTH(Summary!$D$52),1)&lt;DATE(YEAR(GA3),MONTH(GA3),1)),"not on board",IF(Summary!$B$52&lt;&gt;"",IF(AND(Summary!$C$52&lt;&gt;"",DATE(YEAR(Summary!$C$52),MONTH(Summary!$C$52),1)&lt;=DATE(YEAR(GA3),MONTH(GA3),1)),Summary!$B$52,"not on board"),"")),"")</f>
        <v/>
      </c>
      <c r="FZ81" s="74" t="s">
        <v>17</v>
      </c>
      <c r="GA81" s="85"/>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86"/>
      <c r="HE81" s="76">
        <f t="shared" si="211"/>
        <v>0</v>
      </c>
      <c r="HG81">
        <f ca="1">SUMIF(HJ$3:IN$3,"&lt;="&amp;B5,HJ81:IN81)</f>
        <v>0</v>
      </c>
      <c r="HH81" s="98" t="str">
        <f>IF(Summary!$B$52&lt;&gt;"",IF(AND(Summary!$D$52&lt;&gt;"",DATE(YEAR(Summary!$D$52),MONTH(Summary!$D$52),1)&lt;DATE(YEAR(HJ3),MONTH(HJ3),1)),"not on board",IF(Summary!$B$52&lt;&gt;"",IF(AND(Summary!$C$52&lt;&gt;"",DATE(YEAR(Summary!$C$52),MONTH(Summary!$C$52),1)&lt;=DATE(YEAR(HJ3),MONTH(HJ3),1)),Summary!$B$52,"not on board"),"")),"")</f>
        <v/>
      </c>
      <c r="HI81" s="74" t="s">
        <v>17</v>
      </c>
      <c r="HJ81" s="85"/>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86"/>
      <c r="IO81" s="76">
        <f t="shared" ref="IO81:IO82" si="249">SUM(HJ81:IN81)</f>
        <v>0</v>
      </c>
      <c r="IQ81">
        <f ca="1">SUMIF(IT$3:JW$3,"&lt;="&amp;B5,IT81:JW81)</f>
        <v>0</v>
      </c>
      <c r="IR81" s="98" t="str">
        <f>IF(Summary!$B$52&lt;&gt;"",IF(AND(Summary!$D$52&lt;&gt;"",DATE(YEAR(Summary!$D$52),MONTH(Summary!$D$52),1)&lt;DATE(YEAR(IT3),MONTH(IT3),1)),"not on board",IF(Summary!$B$52&lt;&gt;"",IF(AND(Summary!$C$52&lt;&gt;"",DATE(YEAR(Summary!$C$52),MONTH(Summary!$C$52),1)&lt;=DATE(YEAR(IT3),MONTH(IT3),1)),Summary!$B$52,"not on board"),"")),"")</f>
        <v/>
      </c>
      <c r="IS81" s="74" t="s">
        <v>17</v>
      </c>
      <c r="IT81" s="85"/>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86"/>
      <c r="JX81" s="76">
        <f t="shared" si="213"/>
        <v>0</v>
      </c>
      <c r="JZ81">
        <f ca="1">SUMIF(KC$3:LG$3,"&lt;="&amp;B5,KC81:LG81)</f>
        <v>0</v>
      </c>
      <c r="KA81" s="98" t="str">
        <f>IF(Summary!$B$52&lt;&gt;"",IF(AND(Summary!$D$52&lt;&gt;"",DATE(YEAR(Summary!$D$52),MONTH(Summary!$D$52),1)&lt;DATE(YEAR(KC3),MONTH(KC3),1)),"not on board",IF(Summary!$B$52&lt;&gt;"",IF(AND(Summary!$C$52&lt;&gt;"",DATE(YEAR(Summary!$C$52),MONTH(Summary!$C$52),1)&lt;=DATE(YEAR(KC3),MONTH(KC3),1)),Summary!$B$52,"not on board"),"")),"")</f>
        <v/>
      </c>
      <c r="KB81" s="74" t="s">
        <v>17</v>
      </c>
      <c r="KC81" s="85"/>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86"/>
      <c r="LH81" s="76">
        <f t="shared" ref="LH81:LH82" si="250">SUM(KC81:LG81)</f>
        <v>0</v>
      </c>
    </row>
    <row r="82" spans="2:320">
      <c r="B82">
        <f ca="1">SUM(B81,AK81,BU81,DD81,EN81,FX81,HG81,IQ81,JZ81)</f>
        <v>0</v>
      </c>
      <c r="C82" s="100"/>
      <c r="D82" s="75" t="s">
        <v>1</v>
      </c>
      <c r="E82" s="83"/>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4"/>
      <c r="AI82" s="77">
        <f t="shared" si="245"/>
        <v>0</v>
      </c>
      <c r="AL82" s="100"/>
      <c r="AM82" s="75" t="s">
        <v>1</v>
      </c>
      <c r="AN82" s="83"/>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4"/>
      <c r="BS82" s="77">
        <f t="shared" si="246"/>
        <v>0</v>
      </c>
      <c r="BV82" s="100"/>
      <c r="BW82" s="75" t="s">
        <v>1</v>
      </c>
      <c r="BX82" s="83"/>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4"/>
      <c r="DB82" s="77">
        <f t="shared" si="208"/>
        <v>0</v>
      </c>
      <c r="DE82" s="100"/>
      <c r="DF82" s="75" t="s">
        <v>1</v>
      </c>
      <c r="DG82" s="83"/>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4"/>
      <c r="EL82" s="77">
        <f t="shared" si="247"/>
        <v>0</v>
      </c>
      <c r="EO82" s="100"/>
      <c r="EP82" s="75" t="s">
        <v>1</v>
      </c>
      <c r="EQ82" s="83"/>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4"/>
      <c r="FV82" s="77">
        <f t="shared" si="248"/>
        <v>0</v>
      </c>
      <c r="FY82" s="100"/>
      <c r="FZ82" s="75" t="s">
        <v>1</v>
      </c>
      <c r="GA82" s="83"/>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4"/>
      <c r="HE82" s="77">
        <f t="shared" si="211"/>
        <v>0</v>
      </c>
      <c r="HH82" s="100"/>
      <c r="HI82" s="75" t="s">
        <v>1</v>
      </c>
      <c r="HJ82" s="83"/>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4"/>
      <c r="IO82" s="77">
        <f t="shared" si="249"/>
        <v>0</v>
      </c>
      <c r="IR82" s="100"/>
      <c r="IS82" s="75" t="s">
        <v>1</v>
      </c>
      <c r="IT82" s="83"/>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4"/>
      <c r="JX82" s="77">
        <f t="shared" si="213"/>
        <v>0</v>
      </c>
      <c r="KA82" s="100"/>
      <c r="KB82" s="75" t="s">
        <v>1</v>
      </c>
      <c r="KC82" s="83"/>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4"/>
      <c r="LH82" s="77">
        <f t="shared" si="250"/>
        <v>0</v>
      </c>
    </row>
    <row r="83" spans="2:320" ht="15" customHeight="1">
      <c r="B83">
        <f ca="1">SUMIF(E$3:AH$3,"&lt;="&amp;B5,E83:AH83)</f>
        <v>0</v>
      </c>
      <c r="C83" s="98" t="str">
        <f>IF(Summary!$B$53&lt;&gt;"",IF(AND(Summary!$D$53&lt;&gt;"",DATE(YEAR(Summary!$D$53),MONTH(Summary!$D$53),1)&lt;DATE(YEAR(E3),MONTH(E3),1)),"not on board",IF(Summary!$B$53&lt;&gt;"",IF(AND(Summary!$C$53&lt;&gt;"",DATE(YEAR(Summary!$C$53),MONTH(Summary!$C$53),1)&lt;=DATE(YEAR(E3),MONTH(E3),1)),Summary!$B$53,"not on board"),"")),"")</f>
        <v/>
      </c>
      <c r="D83" s="74" t="s">
        <v>17</v>
      </c>
      <c r="E83" s="85"/>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86"/>
      <c r="AI83" s="76">
        <f t="shared" ref="AI83:AI84" si="251">SUM(E83:AH83)</f>
        <v>0</v>
      </c>
      <c r="AK83">
        <f ca="1">SUMIF(AN$3:BR$3,"&lt;="&amp;B5,AN83:BR83)</f>
        <v>0</v>
      </c>
      <c r="AL83" s="98" t="str">
        <f>IF(Summary!$B$53&lt;&gt;"",IF(AND(Summary!$D$53&lt;&gt;"",DATE(YEAR(Summary!$D$53),MONTH(Summary!$D$53),1)&lt;DATE(YEAR(AN3),MONTH(AN3),1)),"not on board",IF(Summary!$B$53&lt;&gt;"",IF(AND(Summary!$C$53&lt;&gt;"",DATE(YEAR(Summary!$C$53),MONTH(Summary!$C$53),1)&lt;=DATE(YEAR(AN3),MONTH(AN3),1)),Summary!$B$53,"not on board"),"")),"")</f>
        <v/>
      </c>
      <c r="AM83" s="74" t="s">
        <v>17</v>
      </c>
      <c r="AN83" s="85"/>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86"/>
      <c r="BS83" s="76">
        <f t="shared" ref="BS83:BS84" si="252">SUM(AN83:BR83)</f>
        <v>0</v>
      </c>
      <c r="BU83">
        <f ca="1">SUMIF(BX$3:DA$3,"&lt;="&amp;B5,BX83:DA83)</f>
        <v>0</v>
      </c>
      <c r="BV83" s="98" t="str">
        <f>IF(Summary!$B$53&lt;&gt;"",IF(AND(Summary!$D$53&lt;&gt;"",DATE(YEAR(Summary!$D$53),MONTH(Summary!$D$53),1)&lt;DATE(YEAR(BX3),MONTH(BX3),1)),"not on board",IF(Summary!$B$53&lt;&gt;"",IF(AND(Summary!$C$53&lt;&gt;"",DATE(YEAR(Summary!$C$53),MONTH(Summary!$C$53),1)&lt;=DATE(YEAR(BX3),MONTH(BX3),1)),Summary!$B$53,"not on board"),"")),"")</f>
        <v/>
      </c>
      <c r="BW83" s="74" t="s">
        <v>17</v>
      </c>
      <c r="BX83" s="85"/>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86"/>
      <c r="DB83" s="76">
        <f t="shared" si="208"/>
        <v>0</v>
      </c>
      <c r="DD83">
        <f ca="1">SUMIF(DG$3:EK$3,"&lt;="&amp;B5,DG83:EK83)</f>
        <v>0</v>
      </c>
      <c r="DE83" s="98" t="str">
        <f>IF(Summary!$B$53&lt;&gt;"",IF(AND(Summary!$D$53&lt;&gt;"",DATE(YEAR(Summary!$D$53),MONTH(Summary!$D$53),1)&lt;DATE(YEAR(DG3),MONTH(DG3),1)),"not on board",IF(Summary!$B$53&lt;&gt;"",IF(AND(Summary!$C$53&lt;&gt;"",DATE(YEAR(Summary!$C$53),MONTH(Summary!$C$53),1)&lt;=DATE(YEAR(DG3),MONTH(DG3),1)),Summary!$B$53,"not on board"),"")),"")</f>
        <v/>
      </c>
      <c r="DF83" s="74" t="s">
        <v>17</v>
      </c>
      <c r="DG83" s="85"/>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86"/>
      <c r="EL83" s="76">
        <f t="shared" ref="EL83:EL84" si="253">SUM(DG83:EK83)</f>
        <v>0</v>
      </c>
      <c r="EN83">
        <f ca="1">SUMIF(EQ$3:FU$3,"&lt;="&amp;B5,EQ83:FU83)</f>
        <v>0</v>
      </c>
      <c r="EO83" s="98" t="str">
        <f>IF(Summary!$B$53&lt;&gt;"",IF(AND(Summary!$D$53&lt;&gt;"",DATE(YEAR(Summary!$D$53),MONTH(Summary!$D$53),1)&lt;DATE(YEAR(EQ3),MONTH(EQ3),1)),"not on board",IF(Summary!$B$53&lt;&gt;"",IF(AND(Summary!$C$53&lt;&gt;"",DATE(YEAR(Summary!$C$53),MONTH(Summary!$C$53),1)&lt;=DATE(YEAR(EQ3),MONTH(EQ3),1)),Summary!$B$53,"not on board"),"")),"")</f>
        <v/>
      </c>
      <c r="EP83" s="74" t="s">
        <v>17</v>
      </c>
      <c r="EQ83" s="85"/>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86"/>
      <c r="FV83" s="76">
        <f t="shared" ref="FV83:FV84" si="254">SUM(EQ83:FU83)</f>
        <v>0</v>
      </c>
      <c r="FX83">
        <f ca="1">SUMIF(GA$3:HD$3,"&lt;="&amp;B5,GA83:HD83)</f>
        <v>0</v>
      </c>
      <c r="FY83" s="98" t="str">
        <f>IF(Summary!$B$53&lt;&gt;"",IF(AND(Summary!$D$53&lt;&gt;"",DATE(YEAR(Summary!$D$53),MONTH(Summary!$D$53),1)&lt;DATE(YEAR(GA3),MONTH(GA3),1)),"not on board",IF(Summary!$B$53&lt;&gt;"",IF(AND(Summary!$C$53&lt;&gt;"",DATE(YEAR(Summary!$C$53),MONTH(Summary!$C$53),1)&lt;=DATE(YEAR(GA3),MONTH(GA3),1)),Summary!$B$53,"not on board"),"")),"")</f>
        <v/>
      </c>
      <c r="FZ83" s="74" t="s">
        <v>17</v>
      </c>
      <c r="GA83" s="85"/>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86"/>
      <c r="HE83" s="76">
        <f t="shared" si="211"/>
        <v>0</v>
      </c>
      <c r="HG83">
        <f ca="1">SUMIF(HJ$3:IN$3,"&lt;="&amp;B5,HJ83:IN83)</f>
        <v>0</v>
      </c>
      <c r="HH83" s="98" t="str">
        <f>IF(Summary!$B$53&lt;&gt;"",IF(AND(Summary!$D$53&lt;&gt;"",DATE(YEAR(Summary!$D$53),MONTH(Summary!$D$53),1)&lt;DATE(YEAR(HJ3),MONTH(HJ3),1)),"not on board",IF(Summary!$B$53&lt;&gt;"",IF(AND(Summary!$C$53&lt;&gt;"",DATE(YEAR(Summary!$C$53),MONTH(Summary!$C$53),1)&lt;=DATE(YEAR(HJ3),MONTH(HJ3),1)),Summary!$B$53,"not on board"),"")),"")</f>
        <v/>
      </c>
      <c r="HI83" s="74" t="s">
        <v>17</v>
      </c>
      <c r="HJ83" s="85"/>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86"/>
      <c r="IO83" s="76">
        <f t="shared" ref="IO83:IO84" si="255">SUM(HJ83:IN83)</f>
        <v>0</v>
      </c>
      <c r="IQ83">
        <f ca="1">SUMIF(IT$3:JW$3,"&lt;="&amp;B5,IT83:JW83)</f>
        <v>0</v>
      </c>
      <c r="IR83" s="98" t="str">
        <f>IF(Summary!$B$53&lt;&gt;"",IF(AND(Summary!$D$53&lt;&gt;"",DATE(YEAR(Summary!$D$53),MONTH(Summary!$D$53),1)&lt;DATE(YEAR(IT3),MONTH(IT3),1)),"not on board",IF(Summary!$B$53&lt;&gt;"",IF(AND(Summary!$C$53&lt;&gt;"",DATE(YEAR(Summary!$C$53),MONTH(Summary!$C$53),1)&lt;=DATE(YEAR(IT3),MONTH(IT3),1)),Summary!$B$53,"not on board"),"")),"")</f>
        <v/>
      </c>
      <c r="IS83" s="74" t="s">
        <v>17</v>
      </c>
      <c r="IT83" s="85"/>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86"/>
      <c r="JX83" s="76">
        <f t="shared" si="213"/>
        <v>0</v>
      </c>
      <c r="JZ83">
        <f ca="1">SUMIF(KC$3:LG$3,"&lt;="&amp;B5,KC83:LG83)</f>
        <v>0</v>
      </c>
      <c r="KA83" s="98" t="str">
        <f>IF(Summary!$B$53&lt;&gt;"",IF(AND(Summary!$D$53&lt;&gt;"",DATE(YEAR(Summary!$D$53),MONTH(Summary!$D$53),1)&lt;DATE(YEAR(KC3),MONTH(KC3),1)),"not on board",IF(Summary!$B$53&lt;&gt;"",IF(AND(Summary!$C$53&lt;&gt;"",DATE(YEAR(Summary!$C$53),MONTH(Summary!$C$53),1)&lt;=DATE(YEAR(KC3),MONTH(KC3),1)),Summary!$B$53,"not on board"),"")),"")</f>
        <v/>
      </c>
      <c r="KB83" s="74" t="s">
        <v>17</v>
      </c>
      <c r="KC83" s="85"/>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9"/>
      <c r="LG83" s="86"/>
      <c r="LH83" s="76">
        <f t="shared" ref="LH83:LH84" si="256">SUM(KC83:LG83)</f>
        <v>0</v>
      </c>
    </row>
    <row r="84" spans="2:320">
      <c r="B84">
        <f ca="1">SUM(B83,AK83,BU83,DD83,EN83,FX83,HG83,IQ83,JZ83)</f>
        <v>0</v>
      </c>
      <c r="C84" s="100"/>
      <c r="D84" s="75" t="s">
        <v>1</v>
      </c>
      <c r="E84" s="83"/>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4"/>
      <c r="AI84" s="77">
        <f t="shared" si="251"/>
        <v>0</v>
      </c>
      <c r="AL84" s="100"/>
      <c r="AM84" s="75" t="s">
        <v>1</v>
      </c>
      <c r="AN84" s="83"/>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4"/>
      <c r="BS84" s="77">
        <f t="shared" si="252"/>
        <v>0</v>
      </c>
      <c r="BV84" s="100"/>
      <c r="BW84" s="75" t="s">
        <v>1</v>
      </c>
      <c r="BX84" s="83"/>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4"/>
      <c r="DB84" s="77">
        <f t="shared" si="208"/>
        <v>0</v>
      </c>
      <c r="DE84" s="100"/>
      <c r="DF84" s="75" t="s">
        <v>1</v>
      </c>
      <c r="DG84" s="83"/>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4"/>
      <c r="EL84" s="77">
        <f t="shared" si="253"/>
        <v>0</v>
      </c>
      <c r="EO84" s="100"/>
      <c r="EP84" s="75" t="s">
        <v>1</v>
      </c>
      <c r="EQ84" s="83"/>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4"/>
      <c r="FV84" s="77">
        <f t="shared" si="254"/>
        <v>0</v>
      </c>
      <c r="FY84" s="100"/>
      <c r="FZ84" s="75" t="s">
        <v>1</v>
      </c>
      <c r="GA84" s="83"/>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4"/>
      <c r="HE84" s="77">
        <f t="shared" si="211"/>
        <v>0</v>
      </c>
      <c r="HH84" s="100"/>
      <c r="HI84" s="75" t="s">
        <v>1</v>
      </c>
      <c r="HJ84" s="83"/>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4"/>
      <c r="IO84" s="77">
        <f t="shared" si="255"/>
        <v>0</v>
      </c>
      <c r="IR84" s="100"/>
      <c r="IS84" s="75" t="s">
        <v>1</v>
      </c>
      <c r="IT84" s="83"/>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4"/>
      <c r="JX84" s="77">
        <f t="shared" si="213"/>
        <v>0</v>
      </c>
      <c r="KA84" s="100"/>
      <c r="KB84" s="75" t="s">
        <v>1</v>
      </c>
      <c r="KC84" s="83"/>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4"/>
      <c r="LH84" s="77">
        <f t="shared" si="256"/>
        <v>0</v>
      </c>
    </row>
    <row r="85" spans="2:320" ht="15" customHeight="1">
      <c r="B85">
        <f ca="1">SUMIF(E$3:AH$3,"&lt;="&amp;B5,E85:AH85)</f>
        <v>0</v>
      </c>
      <c r="C85" s="98" t="str">
        <f>IF(Summary!$B$54&lt;&gt;"",IF(AND(Summary!$D$54&lt;&gt;"",DATE(YEAR(Summary!$D$54),MONTH(Summary!$D$54),1)&lt;DATE(YEAR(E3),MONTH(E3),1)),"not on board",IF(Summary!$B$54&lt;&gt;"",IF(AND(Summary!$C$54&lt;&gt;"",DATE(YEAR(Summary!$C$54),MONTH(Summary!$C$54),1)&lt;=DATE(YEAR(E3),MONTH(E3),1)),Summary!$B$54,"not on board"),"")),"")</f>
        <v/>
      </c>
      <c r="D85" s="74" t="s">
        <v>17</v>
      </c>
      <c r="E85" s="85"/>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86"/>
      <c r="AI85" s="76">
        <f t="shared" ref="AI85:AI86" si="257">SUM(E85:AH85)</f>
        <v>0</v>
      </c>
      <c r="AK85">
        <f ca="1">SUMIF(AN$3:BR$3,"&lt;="&amp;B5,AN85:BR85)</f>
        <v>0</v>
      </c>
      <c r="AL85" s="98" t="str">
        <f>IF(Summary!$B$54&lt;&gt;"",IF(AND(Summary!$D$54&lt;&gt;"",DATE(YEAR(Summary!$D$54),MONTH(Summary!$D$54),1)&lt;DATE(YEAR(AN3),MONTH(AN3),1)),"not on board",IF(Summary!$B$54&lt;&gt;"",IF(AND(Summary!$C$54&lt;&gt;"",DATE(YEAR(Summary!$C$54),MONTH(Summary!$C$54),1)&lt;=DATE(YEAR(AN3),MONTH(AN3),1)),Summary!$B$54,"not on board"),"")),"")</f>
        <v/>
      </c>
      <c r="AM85" s="74" t="s">
        <v>17</v>
      </c>
      <c r="AN85" s="85"/>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86"/>
      <c r="BS85" s="76">
        <f t="shared" ref="BS85:BS86" si="258">SUM(AN85:BR85)</f>
        <v>0</v>
      </c>
      <c r="BU85">
        <f ca="1">SUMIF(BX$3:DA$3,"&lt;="&amp;B5,BX85:DA85)</f>
        <v>0</v>
      </c>
      <c r="BV85" s="98" t="str">
        <f>IF(Summary!$B$54&lt;&gt;"",IF(AND(Summary!$D$54&lt;&gt;"",DATE(YEAR(Summary!$D$54),MONTH(Summary!$D$54),1)&lt;DATE(YEAR(BX3),MONTH(BX3),1)),"not on board",IF(Summary!$B$54&lt;&gt;"",IF(AND(Summary!$C$54&lt;&gt;"",DATE(YEAR(Summary!$C$54),MONTH(Summary!$C$54),1)&lt;=DATE(YEAR(BX3),MONTH(BX3),1)),Summary!$B$54,"not on board"),"")),"")</f>
        <v/>
      </c>
      <c r="BW85" s="74" t="s">
        <v>17</v>
      </c>
      <c r="BX85" s="85"/>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86"/>
      <c r="DB85" s="76">
        <f t="shared" si="208"/>
        <v>0</v>
      </c>
      <c r="DD85">
        <f ca="1">SUMIF(DG$3:EK$3,"&lt;="&amp;B5,DG85:EK85)</f>
        <v>0</v>
      </c>
      <c r="DE85" s="98" t="str">
        <f>IF(Summary!$B$54&lt;&gt;"",IF(AND(Summary!$D$54&lt;&gt;"",DATE(YEAR(Summary!$D$54),MONTH(Summary!$D$54),1)&lt;DATE(YEAR(DG3),MONTH(DG3),1)),"not on board",IF(Summary!$B$54&lt;&gt;"",IF(AND(Summary!$C$54&lt;&gt;"",DATE(YEAR(Summary!$C$54),MONTH(Summary!$C$54),1)&lt;=DATE(YEAR(DG3),MONTH(DG3),1)),Summary!$B$54,"not on board"),"")),"")</f>
        <v/>
      </c>
      <c r="DF85" s="74" t="s">
        <v>17</v>
      </c>
      <c r="DG85" s="85"/>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86"/>
      <c r="EL85" s="76">
        <f t="shared" ref="EL85:EL86" si="259">SUM(DG85:EK85)</f>
        <v>0</v>
      </c>
      <c r="EN85">
        <f ca="1">SUMIF(EQ$3:FU$3,"&lt;="&amp;B5,EQ85:FU85)</f>
        <v>0</v>
      </c>
      <c r="EO85" s="98" t="str">
        <f>IF(Summary!$B$54&lt;&gt;"",IF(AND(Summary!$D$54&lt;&gt;"",DATE(YEAR(Summary!$D$54),MONTH(Summary!$D$54),1)&lt;DATE(YEAR(EQ3),MONTH(EQ3),1)),"not on board",IF(Summary!$B$54&lt;&gt;"",IF(AND(Summary!$C$54&lt;&gt;"",DATE(YEAR(Summary!$C$54),MONTH(Summary!$C$54),1)&lt;=DATE(YEAR(EQ3),MONTH(EQ3),1)),Summary!$B$54,"not on board"),"")),"")</f>
        <v/>
      </c>
      <c r="EP85" s="74" t="s">
        <v>17</v>
      </c>
      <c r="EQ85" s="85"/>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86"/>
      <c r="FV85" s="76">
        <f t="shared" ref="FV85:FV86" si="260">SUM(EQ85:FU85)</f>
        <v>0</v>
      </c>
      <c r="FX85">
        <f ca="1">SUMIF(GA$3:HD$3,"&lt;="&amp;B5,GA85:HD85)</f>
        <v>0</v>
      </c>
      <c r="FY85" s="98" t="str">
        <f>IF(Summary!$B$54&lt;&gt;"",IF(AND(Summary!$D$54&lt;&gt;"",DATE(YEAR(Summary!$D$54),MONTH(Summary!$D$54),1)&lt;DATE(YEAR(GA3),MONTH(GA3),1)),"not on board",IF(Summary!$B$54&lt;&gt;"",IF(AND(Summary!$C$54&lt;&gt;"",DATE(YEAR(Summary!$C$54),MONTH(Summary!$C$54),1)&lt;=DATE(YEAR(GA3),MONTH(GA3),1)),Summary!$B$54,"not on board"),"")),"")</f>
        <v/>
      </c>
      <c r="FZ85" s="74" t="s">
        <v>17</v>
      </c>
      <c r="GA85" s="85"/>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86"/>
      <c r="HE85" s="76">
        <f t="shared" si="211"/>
        <v>0</v>
      </c>
      <c r="HG85">
        <f ca="1">SUMIF(HJ$3:IN$3,"&lt;="&amp;B5,HJ85:IN85)</f>
        <v>0</v>
      </c>
      <c r="HH85" s="98" t="str">
        <f>IF(Summary!$B$54&lt;&gt;"",IF(AND(Summary!$D$54&lt;&gt;"",DATE(YEAR(Summary!$D$54),MONTH(Summary!$D$54),1)&lt;DATE(YEAR(HJ3),MONTH(HJ3),1)),"not on board",IF(Summary!$B$54&lt;&gt;"",IF(AND(Summary!$C$54&lt;&gt;"",DATE(YEAR(Summary!$C$54),MONTH(Summary!$C$54),1)&lt;=DATE(YEAR(HJ3),MONTH(HJ3),1)),Summary!$B$54,"not on board"),"")),"")</f>
        <v/>
      </c>
      <c r="HI85" s="74" t="s">
        <v>17</v>
      </c>
      <c r="HJ85" s="85"/>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86"/>
      <c r="IO85" s="76">
        <f t="shared" ref="IO85:IO86" si="261">SUM(HJ85:IN85)</f>
        <v>0</v>
      </c>
      <c r="IQ85">
        <f ca="1">SUMIF(IT$3:JW$3,"&lt;="&amp;B5,IT85:JW85)</f>
        <v>0</v>
      </c>
      <c r="IR85" s="98" t="str">
        <f>IF(Summary!$B$54&lt;&gt;"",IF(AND(Summary!$D$54&lt;&gt;"",DATE(YEAR(Summary!$D$54),MONTH(Summary!$D$54),1)&lt;DATE(YEAR(IT3),MONTH(IT3),1)),"not on board",IF(Summary!$B$54&lt;&gt;"",IF(AND(Summary!$C$54&lt;&gt;"",DATE(YEAR(Summary!$C$54),MONTH(Summary!$C$54),1)&lt;=DATE(YEAR(IT3),MONTH(IT3),1)),Summary!$B$54,"not on board"),"")),"")</f>
        <v/>
      </c>
      <c r="IS85" s="74" t="s">
        <v>17</v>
      </c>
      <c r="IT85" s="85"/>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86"/>
      <c r="JX85" s="76">
        <f t="shared" si="213"/>
        <v>0</v>
      </c>
      <c r="JZ85">
        <f ca="1">SUMIF(KC$3:LG$3,"&lt;="&amp;B5,KC85:LG85)</f>
        <v>0</v>
      </c>
      <c r="KA85" s="98" t="str">
        <f>IF(Summary!$B$54&lt;&gt;"",IF(AND(Summary!$D$54&lt;&gt;"",DATE(YEAR(Summary!$D$54),MONTH(Summary!$D$54),1)&lt;DATE(YEAR(KC3),MONTH(KC3),1)),"not on board",IF(Summary!$B$54&lt;&gt;"",IF(AND(Summary!$C$54&lt;&gt;"",DATE(YEAR(Summary!$C$54),MONTH(Summary!$C$54),1)&lt;=DATE(YEAR(KC3),MONTH(KC3),1)),Summary!$B$54,"not on board"),"")),"")</f>
        <v/>
      </c>
      <c r="KB85" s="74" t="s">
        <v>17</v>
      </c>
      <c r="KC85" s="85"/>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86"/>
      <c r="LH85" s="76">
        <f t="shared" ref="LH85:LH86" si="262">SUM(KC85:LG85)</f>
        <v>0</v>
      </c>
    </row>
    <row r="86" spans="2:320">
      <c r="B86">
        <f ca="1">SUM(B85,AK85,BU85,DD85,EN85,FX85,HG85,IQ85,JZ85)</f>
        <v>0</v>
      </c>
      <c r="C86" s="100"/>
      <c r="D86" s="75" t="s">
        <v>1</v>
      </c>
      <c r="E86" s="83"/>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4"/>
      <c r="AI86" s="77">
        <f t="shared" si="257"/>
        <v>0</v>
      </c>
      <c r="AL86" s="100"/>
      <c r="AM86" s="75" t="s">
        <v>1</v>
      </c>
      <c r="AN86" s="83"/>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4"/>
      <c r="BS86" s="77">
        <f t="shared" si="258"/>
        <v>0</v>
      </c>
      <c r="BV86" s="100"/>
      <c r="BW86" s="75" t="s">
        <v>1</v>
      </c>
      <c r="BX86" s="83"/>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4"/>
      <c r="DB86" s="77">
        <f t="shared" si="208"/>
        <v>0</v>
      </c>
      <c r="DE86" s="100"/>
      <c r="DF86" s="75" t="s">
        <v>1</v>
      </c>
      <c r="DG86" s="83"/>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4"/>
      <c r="EL86" s="77">
        <f t="shared" si="259"/>
        <v>0</v>
      </c>
      <c r="EO86" s="100"/>
      <c r="EP86" s="75" t="s">
        <v>1</v>
      </c>
      <c r="EQ86" s="83"/>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4"/>
      <c r="FV86" s="77">
        <f t="shared" si="260"/>
        <v>0</v>
      </c>
      <c r="FY86" s="100"/>
      <c r="FZ86" s="75" t="s">
        <v>1</v>
      </c>
      <c r="GA86" s="83"/>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4"/>
      <c r="HE86" s="77">
        <f t="shared" si="211"/>
        <v>0</v>
      </c>
      <c r="HH86" s="100"/>
      <c r="HI86" s="75" t="s">
        <v>1</v>
      </c>
      <c r="HJ86" s="83"/>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4"/>
      <c r="IO86" s="77">
        <f t="shared" si="261"/>
        <v>0</v>
      </c>
      <c r="IR86" s="100"/>
      <c r="IS86" s="75" t="s">
        <v>1</v>
      </c>
      <c r="IT86" s="83"/>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
      <c r="JW86" s="84"/>
      <c r="JX86" s="77">
        <f t="shared" si="213"/>
        <v>0</v>
      </c>
      <c r="KA86" s="100"/>
      <c r="KB86" s="75" t="s">
        <v>1</v>
      </c>
      <c r="KC86" s="83"/>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
      <c r="LF86" s="8"/>
      <c r="LG86" s="84"/>
      <c r="LH86" s="77">
        <f t="shared" si="262"/>
        <v>0</v>
      </c>
    </row>
    <row r="87" spans="2:320" ht="15" customHeight="1">
      <c r="B87">
        <f ca="1">SUMIF(E$3:AH$3,"&lt;="&amp;B5,E87:AH87)</f>
        <v>0</v>
      </c>
      <c r="C87" s="98" t="str">
        <f>IF(Summary!$B$55&lt;&gt;"",IF(AND(Summary!$D$55&lt;&gt;"",DATE(YEAR(Summary!$D$55),MONTH(Summary!$D$55),1)&lt;DATE(YEAR(E3),MONTH(E3),1)),"not on board",IF(Summary!$B$55&lt;&gt;"",IF(AND(Summary!$C$55&lt;&gt;"",DATE(YEAR(Summary!$C$55),MONTH(Summary!$C$55),1)&lt;=DATE(YEAR(E3),MONTH(E3),1)),Summary!$B$55,"not on board"),"")),"")</f>
        <v/>
      </c>
      <c r="D87" s="74" t="s">
        <v>17</v>
      </c>
      <c r="E87" s="85"/>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86"/>
      <c r="AI87" s="76">
        <f t="shared" ref="AI87:AI88" si="263">SUM(E87:AH87)</f>
        <v>0</v>
      </c>
      <c r="AK87">
        <f ca="1">SUMIF(AN$3:BR$3,"&lt;="&amp;B5,AN87:BR87)</f>
        <v>0</v>
      </c>
      <c r="AL87" s="98" t="str">
        <f>IF(Summary!$B$55&lt;&gt;"",IF(AND(Summary!$D$55&lt;&gt;"",DATE(YEAR(Summary!$D$55),MONTH(Summary!$D$55),1)&lt;DATE(YEAR(AN3),MONTH(AN3),1)),"not on board",IF(Summary!$B$55&lt;&gt;"",IF(AND(Summary!$C$55&lt;&gt;"",DATE(YEAR(Summary!$C$55),MONTH(Summary!$C$55),1)&lt;=DATE(YEAR(AN3),MONTH(AN3),1)),Summary!$B$55,"not on board"),"")),"")</f>
        <v/>
      </c>
      <c r="AM87" s="74" t="s">
        <v>17</v>
      </c>
      <c r="AN87" s="85"/>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86"/>
      <c r="BS87" s="76">
        <f t="shared" ref="BS87:BS88" si="264">SUM(AN87:BR87)</f>
        <v>0</v>
      </c>
      <c r="BU87">
        <f ca="1">SUMIF(BX$3:DA$3,"&lt;="&amp;B5,BX87:DA87)</f>
        <v>0</v>
      </c>
      <c r="BV87" s="98" t="str">
        <f>IF(Summary!$B$55&lt;&gt;"",IF(AND(Summary!$D$55&lt;&gt;"",DATE(YEAR(Summary!$D$55),MONTH(Summary!$D$55),1)&lt;DATE(YEAR(BX3),MONTH(BX3),1)),"not on board",IF(Summary!$B$55&lt;&gt;"",IF(AND(Summary!$C$55&lt;&gt;"",DATE(YEAR(Summary!$C$55),MONTH(Summary!$C$55),1)&lt;=DATE(YEAR(BX3),MONTH(BX3),1)),Summary!$B$55,"not on board"),"")),"")</f>
        <v/>
      </c>
      <c r="BW87" s="74" t="s">
        <v>17</v>
      </c>
      <c r="BX87" s="85"/>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86"/>
      <c r="DB87" s="76">
        <f t="shared" si="208"/>
        <v>0</v>
      </c>
      <c r="DD87">
        <f ca="1">SUMIF(DG$3:EK$3,"&lt;="&amp;B5,DG87:EK87)</f>
        <v>0</v>
      </c>
      <c r="DE87" s="98" t="str">
        <f>IF(Summary!$B$55&lt;&gt;"",IF(AND(Summary!$D$55&lt;&gt;"",DATE(YEAR(Summary!$D$55),MONTH(Summary!$D$55),1)&lt;DATE(YEAR(DG3),MONTH(DG3),1)),"not on board",IF(Summary!$B$55&lt;&gt;"",IF(AND(Summary!$C$55&lt;&gt;"",DATE(YEAR(Summary!$C$55),MONTH(Summary!$C$55),1)&lt;=DATE(YEAR(DG3),MONTH(DG3),1)),Summary!$B$55,"not on board"),"")),"")</f>
        <v/>
      </c>
      <c r="DF87" s="74" t="s">
        <v>17</v>
      </c>
      <c r="DG87" s="85"/>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86"/>
      <c r="EL87" s="76">
        <f t="shared" ref="EL87:EL88" si="265">SUM(DG87:EK87)</f>
        <v>0</v>
      </c>
      <c r="EN87">
        <f ca="1">SUMIF(EQ$3:FU$3,"&lt;="&amp;B5,EQ87:FU87)</f>
        <v>0</v>
      </c>
      <c r="EO87" s="98" t="str">
        <f>IF(Summary!$B$55&lt;&gt;"",IF(AND(Summary!$D$55&lt;&gt;"",DATE(YEAR(Summary!$D$55),MONTH(Summary!$D$55),1)&lt;DATE(YEAR(EQ3),MONTH(EQ3),1)),"not on board",IF(Summary!$B$55&lt;&gt;"",IF(AND(Summary!$C$55&lt;&gt;"",DATE(YEAR(Summary!$C$55),MONTH(Summary!$C$55),1)&lt;=DATE(YEAR(EQ3),MONTH(EQ3),1)),Summary!$B$55,"not on board"),"")),"")</f>
        <v/>
      </c>
      <c r="EP87" s="74" t="s">
        <v>17</v>
      </c>
      <c r="EQ87" s="85"/>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86"/>
      <c r="FV87" s="76">
        <f t="shared" ref="FV87:FV88" si="266">SUM(EQ87:FU87)</f>
        <v>0</v>
      </c>
      <c r="FX87">
        <f ca="1">SUMIF(GA$3:HD$3,"&lt;="&amp;B5,GA87:HD87)</f>
        <v>0</v>
      </c>
      <c r="FY87" s="98" t="str">
        <f>IF(Summary!$B$55&lt;&gt;"",IF(AND(Summary!$D$55&lt;&gt;"",DATE(YEAR(Summary!$D$55),MONTH(Summary!$D$55),1)&lt;DATE(YEAR(GA3),MONTH(GA3),1)),"not on board",IF(Summary!$B$55&lt;&gt;"",IF(AND(Summary!$C$55&lt;&gt;"",DATE(YEAR(Summary!$C$55),MONTH(Summary!$C$55),1)&lt;=DATE(YEAR(GA3),MONTH(GA3),1)),Summary!$B$55,"not on board"),"")),"")</f>
        <v/>
      </c>
      <c r="FZ87" s="74" t="s">
        <v>17</v>
      </c>
      <c r="GA87" s="85"/>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86"/>
      <c r="HE87" s="76">
        <f t="shared" si="211"/>
        <v>0</v>
      </c>
      <c r="HG87">
        <f ca="1">SUMIF(HJ$3:IN$3,"&lt;="&amp;B5,HJ87:IN87)</f>
        <v>0</v>
      </c>
      <c r="HH87" s="98" t="str">
        <f>IF(Summary!$B$55&lt;&gt;"",IF(AND(Summary!$D$55&lt;&gt;"",DATE(YEAR(Summary!$D$55),MONTH(Summary!$D$55),1)&lt;DATE(YEAR(HJ3),MONTH(HJ3),1)),"not on board",IF(Summary!$B$55&lt;&gt;"",IF(AND(Summary!$C$55&lt;&gt;"",DATE(YEAR(Summary!$C$55),MONTH(Summary!$C$55),1)&lt;=DATE(YEAR(HJ3),MONTH(HJ3),1)),Summary!$B$55,"not on board"),"")),"")</f>
        <v/>
      </c>
      <c r="HI87" s="74" t="s">
        <v>17</v>
      </c>
      <c r="HJ87" s="85"/>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86"/>
      <c r="IO87" s="76">
        <f t="shared" ref="IO87:IO88" si="267">SUM(HJ87:IN87)</f>
        <v>0</v>
      </c>
      <c r="IQ87">
        <f ca="1">SUMIF(IT$3:JW$3,"&lt;="&amp;B5,IT87:JW87)</f>
        <v>0</v>
      </c>
      <c r="IR87" s="98" t="str">
        <f>IF(Summary!$B$55&lt;&gt;"",IF(AND(Summary!$D$55&lt;&gt;"",DATE(YEAR(Summary!$D$55),MONTH(Summary!$D$55),1)&lt;DATE(YEAR(IT3),MONTH(IT3),1)),"not on board",IF(Summary!$B$55&lt;&gt;"",IF(AND(Summary!$C$55&lt;&gt;"",DATE(YEAR(Summary!$C$55),MONTH(Summary!$C$55),1)&lt;=DATE(YEAR(IT3),MONTH(IT3),1)),Summary!$B$55,"not on board"),"")),"")</f>
        <v/>
      </c>
      <c r="IS87" s="74" t="s">
        <v>17</v>
      </c>
      <c r="IT87" s="85"/>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86"/>
      <c r="JX87" s="76">
        <f t="shared" si="213"/>
        <v>0</v>
      </c>
      <c r="JZ87">
        <f ca="1">SUMIF(KC$3:LG$3,"&lt;="&amp;B5,KC87:LG87)</f>
        <v>0</v>
      </c>
      <c r="KA87" s="98" t="str">
        <f>IF(Summary!$B$55&lt;&gt;"",IF(AND(Summary!$D$55&lt;&gt;"",DATE(YEAR(Summary!$D$55),MONTH(Summary!$D$55),1)&lt;DATE(YEAR(KC3),MONTH(KC3),1)),"not on board",IF(Summary!$B$55&lt;&gt;"",IF(AND(Summary!$C$55&lt;&gt;"",DATE(YEAR(Summary!$C$55),MONTH(Summary!$C$55),1)&lt;=DATE(YEAR(KC3),MONTH(KC3),1)),Summary!$B$55,"not on board"),"")),"")</f>
        <v/>
      </c>
      <c r="KB87" s="74" t="s">
        <v>17</v>
      </c>
      <c r="KC87" s="85"/>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86"/>
      <c r="LH87" s="76">
        <f t="shared" ref="LH87:LH88" si="268">SUM(KC87:LG87)</f>
        <v>0</v>
      </c>
    </row>
    <row r="88" spans="2:320">
      <c r="B88">
        <f ca="1">SUM(B87,AK87,BU87,DD87,EN87,FX87,HG87,IQ87,JZ87)</f>
        <v>0</v>
      </c>
      <c r="C88" s="100"/>
      <c r="D88" s="75" t="s">
        <v>1</v>
      </c>
      <c r="E88" s="83"/>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4"/>
      <c r="AI88" s="77">
        <f t="shared" si="263"/>
        <v>0</v>
      </c>
      <c r="AL88" s="100"/>
      <c r="AM88" s="75" t="s">
        <v>1</v>
      </c>
      <c r="AN88" s="83"/>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4"/>
      <c r="BS88" s="77">
        <f t="shared" si="264"/>
        <v>0</v>
      </c>
      <c r="BV88" s="100"/>
      <c r="BW88" s="75" t="s">
        <v>1</v>
      </c>
      <c r="BX88" s="83"/>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4"/>
      <c r="DB88" s="77">
        <f t="shared" si="208"/>
        <v>0</v>
      </c>
      <c r="DE88" s="100"/>
      <c r="DF88" s="75" t="s">
        <v>1</v>
      </c>
      <c r="DG88" s="83"/>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4"/>
      <c r="EL88" s="77">
        <f t="shared" si="265"/>
        <v>0</v>
      </c>
      <c r="EO88" s="100"/>
      <c r="EP88" s="75" t="s">
        <v>1</v>
      </c>
      <c r="EQ88" s="83"/>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4"/>
      <c r="FV88" s="77">
        <f t="shared" si="266"/>
        <v>0</v>
      </c>
      <c r="FY88" s="100"/>
      <c r="FZ88" s="75" t="s">
        <v>1</v>
      </c>
      <c r="GA88" s="83"/>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4"/>
      <c r="HE88" s="77">
        <f t="shared" si="211"/>
        <v>0</v>
      </c>
      <c r="HH88" s="100"/>
      <c r="HI88" s="75" t="s">
        <v>1</v>
      </c>
      <c r="HJ88" s="83"/>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4"/>
      <c r="IO88" s="77">
        <f t="shared" si="267"/>
        <v>0</v>
      </c>
      <c r="IR88" s="100"/>
      <c r="IS88" s="75" t="s">
        <v>1</v>
      </c>
      <c r="IT88" s="83"/>
      <c r="IU88" s="8"/>
      <c r="IV88" s="8"/>
      <c r="IW88" s="8"/>
      <c r="IX88" s="8"/>
      <c r="IY88" s="8"/>
      <c r="IZ88" s="8"/>
      <c r="JA88" s="8"/>
      <c r="JB88" s="8"/>
      <c r="JC88" s="8"/>
      <c r="JD88" s="8"/>
      <c r="JE88" s="8"/>
      <c r="JF88" s="8"/>
      <c r="JG88" s="8"/>
      <c r="JH88" s="8"/>
      <c r="JI88" s="8"/>
      <c r="JJ88" s="8"/>
      <c r="JK88" s="8"/>
      <c r="JL88" s="8"/>
      <c r="JM88" s="8"/>
      <c r="JN88" s="8"/>
      <c r="JO88" s="8"/>
      <c r="JP88" s="8"/>
      <c r="JQ88" s="8"/>
      <c r="JR88" s="8"/>
      <c r="JS88" s="8"/>
      <c r="JT88" s="8"/>
      <c r="JU88" s="8"/>
      <c r="JV88" s="8"/>
      <c r="JW88" s="84"/>
      <c r="JX88" s="77">
        <f t="shared" si="213"/>
        <v>0</v>
      </c>
      <c r="KA88" s="100"/>
      <c r="KB88" s="75" t="s">
        <v>1</v>
      </c>
      <c r="KC88" s="83"/>
      <c r="KD88" s="8"/>
      <c r="KE88" s="8"/>
      <c r="KF88" s="8"/>
      <c r="KG88" s="8"/>
      <c r="KH88" s="8"/>
      <c r="KI88" s="8"/>
      <c r="KJ88" s="8"/>
      <c r="KK88" s="8"/>
      <c r="KL88" s="8"/>
      <c r="KM88" s="8"/>
      <c r="KN88" s="8"/>
      <c r="KO88" s="8"/>
      <c r="KP88" s="8"/>
      <c r="KQ88" s="8"/>
      <c r="KR88" s="8"/>
      <c r="KS88" s="8"/>
      <c r="KT88" s="8"/>
      <c r="KU88" s="8"/>
      <c r="KV88" s="8"/>
      <c r="KW88" s="8"/>
      <c r="KX88" s="8"/>
      <c r="KY88" s="8"/>
      <c r="KZ88" s="8"/>
      <c r="LA88" s="8"/>
      <c r="LB88" s="8"/>
      <c r="LC88" s="8"/>
      <c r="LD88" s="8"/>
      <c r="LE88" s="8"/>
      <c r="LF88" s="8"/>
      <c r="LG88" s="84"/>
      <c r="LH88" s="77">
        <f t="shared" si="268"/>
        <v>0</v>
      </c>
    </row>
    <row r="89" spans="2:320" ht="15" customHeight="1">
      <c r="B89">
        <f ca="1">SUMIF(E$3:AH$3,"&lt;="&amp;B5,E89:AH89)</f>
        <v>0</v>
      </c>
      <c r="C89" s="98" t="str">
        <f>IF(Summary!$B$56&lt;&gt;"",IF(AND(Summary!$D$56&lt;&gt;"",DATE(YEAR(Summary!$D$56),MONTH(Summary!$D$56),1)&lt;DATE(YEAR(E3),MONTH(E3),1)),"not on board",IF(Summary!$B$56&lt;&gt;"",IF(AND(Summary!$C$56&lt;&gt;"",DATE(YEAR(Summary!$C$56),MONTH(Summary!$C$56),1)&lt;=DATE(YEAR(E3),MONTH(E3),1)),Summary!$B$56,"not on board"),"")),"")</f>
        <v/>
      </c>
      <c r="D89" s="74" t="s">
        <v>17</v>
      </c>
      <c r="E89" s="85"/>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86"/>
      <c r="AI89" s="76">
        <f t="shared" ref="AI89:AI90" si="269">SUM(E89:AH89)</f>
        <v>0</v>
      </c>
      <c r="AK89">
        <f ca="1">SUMIF(AN$3:BR$3,"&lt;="&amp;B5,AN89:BR89)</f>
        <v>0</v>
      </c>
      <c r="AL89" s="98" t="str">
        <f>IF(Summary!$B$56&lt;&gt;"",IF(AND(Summary!$D$56&lt;&gt;"",DATE(YEAR(Summary!$D$56),MONTH(Summary!$D$56),1)&lt;DATE(YEAR(AN3),MONTH(AN3),1)),"not on board",IF(Summary!$B$56&lt;&gt;"",IF(AND(Summary!$C$56&lt;&gt;"",DATE(YEAR(Summary!$C$56),MONTH(Summary!$C$56),1)&lt;=DATE(YEAR(AN3),MONTH(AN3),1)),Summary!$B$56,"not on board"),"")),"")</f>
        <v/>
      </c>
      <c r="AM89" s="74" t="s">
        <v>17</v>
      </c>
      <c r="AN89" s="85"/>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86"/>
      <c r="BS89" s="76">
        <f t="shared" ref="BS89:BS90" si="270">SUM(AN89:BR89)</f>
        <v>0</v>
      </c>
      <c r="BU89">
        <f ca="1">SUMIF(BX$3:DA$3,"&lt;="&amp;B5,BX89:DA89)</f>
        <v>0</v>
      </c>
      <c r="BV89" s="98" t="str">
        <f>IF(Summary!$B$56&lt;&gt;"",IF(AND(Summary!$D$56&lt;&gt;"",DATE(YEAR(Summary!$D$56),MONTH(Summary!$D$56),1)&lt;DATE(YEAR(BX3),MONTH(BX3),1)),"not on board",IF(Summary!$B$56&lt;&gt;"",IF(AND(Summary!$C$56&lt;&gt;"",DATE(YEAR(Summary!$C$56),MONTH(Summary!$C$56),1)&lt;=DATE(YEAR(BX3),MONTH(BX3),1)),Summary!$B$56,"not on board"),"")),"")</f>
        <v/>
      </c>
      <c r="BW89" s="74" t="s">
        <v>17</v>
      </c>
      <c r="BX89" s="85"/>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86"/>
      <c r="DB89" s="76">
        <f t="shared" si="208"/>
        <v>0</v>
      </c>
      <c r="DD89">
        <f ca="1">SUMIF(DG$3:EK$3,"&lt;="&amp;B5,DG89:EK89)</f>
        <v>0</v>
      </c>
      <c r="DE89" s="98" t="str">
        <f>IF(Summary!$B$56&lt;&gt;"",IF(AND(Summary!$D$56&lt;&gt;"",DATE(YEAR(Summary!$D$56),MONTH(Summary!$D$56),1)&lt;DATE(YEAR(DG3),MONTH(DG3),1)),"not on board",IF(Summary!$B$56&lt;&gt;"",IF(AND(Summary!$C$56&lt;&gt;"",DATE(YEAR(Summary!$C$56),MONTH(Summary!$C$56),1)&lt;=DATE(YEAR(DG3),MONTH(DG3),1)),Summary!$B$56,"not on board"),"")),"")</f>
        <v/>
      </c>
      <c r="DF89" s="74" t="s">
        <v>17</v>
      </c>
      <c r="DG89" s="85"/>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86"/>
      <c r="EL89" s="76">
        <f t="shared" ref="EL89:EL90" si="271">SUM(DG89:EK89)</f>
        <v>0</v>
      </c>
      <c r="EN89">
        <f ca="1">SUMIF(EQ$3:FU$3,"&lt;="&amp;B5,EQ89:FU89)</f>
        <v>0</v>
      </c>
      <c r="EO89" s="98" t="str">
        <f>IF(Summary!$B$56&lt;&gt;"",IF(AND(Summary!$D$56&lt;&gt;"",DATE(YEAR(Summary!$D$56),MONTH(Summary!$D$56),1)&lt;DATE(YEAR(EQ3),MONTH(EQ3),1)),"not on board",IF(Summary!$B$56&lt;&gt;"",IF(AND(Summary!$C$56&lt;&gt;"",DATE(YEAR(Summary!$C$56),MONTH(Summary!$C$56),1)&lt;=DATE(YEAR(EQ3),MONTH(EQ3),1)),Summary!$B$56,"not on board"),"")),"")</f>
        <v/>
      </c>
      <c r="EP89" s="74" t="s">
        <v>17</v>
      </c>
      <c r="EQ89" s="85"/>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86"/>
      <c r="FV89" s="76">
        <f t="shared" ref="FV89:FV90" si="272">SUM(EQ89:FU89)</f>
        <v>0</v>
      </c>
      <c r="FX89">
        <f ca="1">SUMIF(GA$3:HD$3,"&lt;="&amp;B5,GA89:HD89)</f>
        <v>0</v>
      </c>
      <c r="FY89" s="98" t="str">
        <f>IF(Summary!$B$56&lt;&gt;"",IF(AND(Summary!$D$56&lt;&gt;"",DATE(YEAR(Summary!$D$56),MONTH(Summary!$D$56),1)&lt;DATE(YEAR(GA3),MONTH(GA3),1)),"not on board",IF(Summary!$B$56&lt;&gt;"",IF(AND(Summary!$C$56&lt;&gt;"",DATE(YEAR(Summary!$C$56),MONTH(Summary!$C$56),1)&lt;=DATE(YEAR(GA3),MONTH(GA3),1)),Summary!$B$56,"not on board"),"")),"")</f>
        <v/>
      </c>
      <c r="FZ89" s="74" t="s">
        <v>17</v>
      </c>
      <c r="GA89" s="85"/>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86"/>
      <c r="HE89" s="76">
        <f t="shared" si="211"/>
        <v>0</v>
      </c>
      <c r="HG89">
        <f ca="1">SUMIF(HJ$3:IN$3,"&lt;="&amp;B5,HJ89:IN89)</f>
        <v>0</v>
      </c>
      <c r="HH89" s="98" t="str">
        <f>IF(Summary!$B$56&lt;&gt;"",IF(AND(Summary!$D$56&lt;&gt;"",DATE(YEAR(Summary!$D$56),MONTH(Summary!$D$56),1)&lt;DATE(YEAR(HJ3),MONTH(HJ3),1)),"not on board",IF(Summary!$B$56&lt;&gt;"",IF(AND(Summary!$C$56&lt;&gt;"",DATE(YEAR(Summary!$C$56),MONTH(Summary!$C$56),1)&lt;=DATE(YEAR(HJ3),MONTH(HJ3),1)),Summary!$B$56,"not on board"),"")),"")</f>
        <v/>
      </c>
      <c r="HI89" s="74" t="s">
        <v>17</v>
      </c>
      <c r="HJ89" s="85"/>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86"/>
      <c r="IO89" s="76">
        <f t="shared" ref="IO89:IO90" si="273">SUM(HJ89:IN89)</f>
        <v>0</v>
      </c>
      <c r="IQ89">
        <f ca="1">SUMIF(IT$3:JW$3,"&lt;="&amp;B5,IT89:JW89)</f>
        <v>0</v>
      </c>
      <c r="IR89" s="98" t="str">
        <f>IF(Summary!$B$56&lt;&gt;"",IF(AND(Summary!$D$56&lt;&gt;"",DATE(YEAR(Summary!$D$56),MONTH(Summary!$D$56),1)&lt;DATE(YEAR(IT3),MONTH(IT3),1)),"not on board",IF(Summary!$B$56&lt;&gt;"",IF(AND(Summary!$C$56&lt;&gt;"",DATE(YEAR(Summary!$C$56),MONTH(Summary!$C$56),1)&lt;=DATE(YEAR(IT3),MONTH(IT3),1)),Summary!$B$56,"not on board"),"")),"")</f>
        <v/>
      </c>
      <c r="IS89" s="74" t="s">
        <v>17</v>
      </c>
      <c r="IT89" s="85"/>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86"/>
      <c r="JX89" s="76">
        <f t="shared" si="213"/>
        <v>0</v>
      </c>
      <c r="JZ89">
        <f ca="1">SUMIF(KC$3:LG$3,"&lt;="&amp;B5,KC89:LG89)</f>
        <v>0</v>
      </c>
      <c r="KA89" s="98" t="str">
        <f>IF(Summary!$B$56&lt;&gt;"",IF(AND(Summary!$D$56&lt;&gt;"",DATE(YEAR(Summary!$D$56),MONTH(Summary!$D$56),1)&lt;DATE(YEAR(KC3),MONTH(KC3),1)),"not on board",IF(Summary!$B$56&lt;&gt;"",IF(AND(Summary!$C$56&lt;&gt;"",DATE(YEAR(Summary!$C$56),MONTH(Summary!$C$56),1)&lt;=DATE(YEAR(KC3),MONTH(KC3),1)),Summary!$B$56,"not on board"),"")),"")</f>
        <v/>
      </c>
      <c r="KB89" s="74" t="s">
        <v>17</v>
      </c>
      <c r="KC89" s="85"/>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86"/>
      <c r="LH89" s="76">
        <f t="shared" ref="LH89:LH90" si="274">SUM(KC89:LG89)</f>
        <v>0</v>
      </c>
    </row>
    <row r="90" spans="2:320">
      <c r="B90">
        <f ca="1">SUM(B89,AK89,BU89,DD89,EN89,FX89,HG89,IQ89,JZ89)</f>
        <v>0</v>
      </c>
      <c r="C90" s="100"/>
      <c r="D90" s="75" t="s">
        <v>1</v>
      </c>
      <c r="E90" s="83"/>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4"/>
      <c r="AI90" s="77">
        <f t="shared" si="269"/>
        <v>0</v>
      </c>
      <c r="AL90" s="100"/>
      <c r="AM90" s="75" t="s">
        <v>1</v>
      </c>
      <c r="AN90" s="83"/>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4"/>
      <c r="BS90" s="77">
        <f t="shared" si="270"/>
        <v>0</v>
      </c>
      <c r="BV90" s="100"/>
      <c r="BW90" s="75" t="s">
        <v>1</v>
      </c>
      <c r="BX90" s="83"/>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4"/>
      <c r="DB90" s="77">
        <f t="shared" si="208"/>
        <v>0</v>
      </c>
      <c r="DE90" s="100"/>
      <c r="DF90" s="75" t="s">
        <v>1</v>
      </c>
      <c r="DG90" s="83"/>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4"/>
      <c r="EL90" s="77">
        <f t="shared" si="271"/>
        <v>0</v>
      </c>
      <c r="EO90" s="100"/>
      <c r="EP90" s="75" t="s">
        <v>1</v>
      </c>
      <c r="EQ90" s="83"/>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4"/>
      <c r="FV90" s="77">
        <f t="shared" si="272"/>
        <v>0</v>
      </c>
      <c r="FY90" s="100"/>
      <c r="FZ90" s="75" t="s">
        <v>1</v>
      </c>
      <c r="GA90" s="83"/>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4"/>
      <c r="HE90" s="77">
        <f t="shared" si="211"/>
        <v>0</v>
      </c>
      <c r="HH90" s="100"/>
      <c r="HI90" s="75" t="s">
        <v>1</v>
      </c>
      <c r="HJ90" s="83"/>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4"/>
      <c r="IO90" s="77">
        <f t="shared" si="273"/>
        <v>0</v>
      </c>
      <c r="IR90" s="100"/>
      <c r="IS90" s="75" t="s">
        <v>1</v>
      </c>
      <c r="IT90" s="83"/>
      <c r="IU90" s="8"/>
      <c r="IV90" s="8"/>
      <c r="IW90" s="8"/>
      <c r="IX90" s="8"/>
      <c r="IY90" s="8"/>
      <c r="IZ90" s="8"/>
      <c r="JA90" s="8"/>
      <c r="JB90" s="8"/>
      <c r="JC90" s="8"/>
      <c r="JD90" s="8"/>
      <c r="JE90" s="8"/>
      <c r="JF90" s="8"/>
      <c r="JG90" s="8"/>
      <c r="JH90" s="8"/>
      <c r="JI90" s="8"/>
      <c r="JJ90" s="8"/>
      <c r="JK90" s="8"/>
      <c r="JL90" s="8"/>
      <c r="JM90" s="8"/>
      <c r="JN90" s="8"/>
      <c r="JO90" s="8"/>
      <c r="JP90" s="8"/>
      <c r="JQ90" s="8"/>
      <c r="JR90" s="8"/>
      <c r="JS90" s="8"/>
      <c r="JT90" s="8"/>
      <c r="JU90" s="8"/>
      <c r="JV90" s="8"/>
      <c r="JW90" s="84"/>
      <c r="JX90" s="77">
        <f t="shared" si="213"/>
        <v>0</v>
      </c>
      <c r="KA90" s="100"/>
      <c r="KB90" s="75" t="s">
        <v>1</v>
      </c>
      <c r="KC90" s="83"/>
      <c r="KD90" s="8"/>
      <c r="KE90" s="8"/>
      <c r="KF90" s="8"/>
      <c r="KG90" s="8"/>
      <c r="KH90" s="8"/>
      <c r="KI90" s="8"/>
      <c r="KJ90" s="8"/>
      <c r="KK90" s="8"/>
      <c r="KL90" s="8"/>
      <c r="KM90" s="8"/>
      <c r="KN90" s="8"/>
      <c r="KO90" s="8"/>
      <c r="KP90" s="8"/>
      <c r="KQ90" s="8"/>
      <c r="KR90" s="8"/>
      <c r="KS90" s="8"/>
      <c r="KT90" s="8"/>
      <c r="KU90" s="8"/>
      <c r="KV90" s="8"/>
      <c r="KW90" s="8"/>
      <c r="KX90" s="8"/>
      <c r="KY90" s="8"/>
      <c r="KZ90" s="8"/>
      <c r="LA90" s="8"/>
      <c r="LB90" s="8"/>
      <c r="LC90" s="8"/>
      <c r="LD90" s="8"/>
      <c r="LE90" s="8"/>
      <c r="LF90" s="8"/>
      <c r="LG90" s="84"/>
      <c r="LH90" s="77">
        <f t="shared" si="274"/>
        <v>0</v>
      </c>
    </row>
    <row r="91" spans="2:320" ht="15" customHeight="1">
      <c r="B91">
        <f ca="1">SUMIF(E$3:AH$3,"&lt;="&amp;B5,E91:AH91)</f>
        <v>0</v>
      </c>
      <c r="C91" s="98" t="str">
        <f>IF(Summary!$B$57&lt;&gt;"",IF(AND(Summary!$D$57&lt;&gt;"",DATE(YEAR(Summary!$D$57),MONTH(Summary!$D$57),1)&lt;DATE(YEAR(E3),MONTH(E3),1)),"not on board",IF(Summary!$B$57&lt;&gt;"",IF(AND(Summary!$C$57&lt;&gt;"",DATE(YEAR(Summary!$C$57),MONTH(Summary!$C$57),1)&lt;=DATE(YEAR(E3),MONTH(E3),1)),Summary!$B$57,"not on board"),"")),"")</f>
        <v/>
      </c>
      <c r="D91" s="74" t="s">
        <v>17</v>
      </c>
      <c r="E91" s="85"/>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86"/>
      <c r="AI91" s="76">
        <f t="shared" ref="AI91:AI92" si="275">SUM(E91:AH91)</f>
        <v>0</v>
      </c>
      <c r="AK91">
        <f ca="1">SUMIF(AN$3:BR$3,"&lt;="&amp;B5,AN91:BR91)</f>
        <v>0</v>
      </c>
      <c r="AL91" s="98" t="str">
        <f>IF(Summary!$B$57&lt;&gt;"",IF(AND(Summary!$D$57&lt;&gt;"",DATE(YEAR(Summary!$D$57),MONTH(Summary!$D$57),1)&lt;DATE(YEAR(AN3),MONTH(AN3),1)),"not on board",IF(Summary!$B$57&lt;&gt;"",IF(AND(Summary!$C$57&lt;&gt;"",DATE(YEAR(Summary!$C$57),MONTH(Summary!$C$57),1)&lt;=DATE(YEAR(AN3),MONTH(AN3),1)),Summary!$B$57,"not on board"),"")),"")</f>
        <v/>
      </c>
      <c r="AM91" s="74" t="s">
        <v>17</v>
      </c>
      <c r="AN91" s="85"/>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86"/>
      <c r="BS91" s="76">
        <f t="shared" ref="BS91:BS92" si="276">SUM(AN91:BR91)</f>
        <v>0</v>
      </c>
      <c r="BU91">
        <f ca="1">SUMIF(BX$3:DA$3,"&lt;="&amp;B5,BX91:DA91)</f>
        <v>0</v>
      </c>
      <c r="BV91" s="98" t="str">
        <f>IF(Summary!$B$57&lt;&gt;"",IF(AND(Summary!$D$57&lt;&gt;"",DATE(YEAR(Summary!$D$57),MONTH(Summary!$D$57),1)&lt;DATE(YEAR(BX3),MONTH(BX3),1)),"not on board",IF(Summary!$B$57&lt;&gt;"",IF(AND(Summary!$C$57&lt;&gt;"",DATE(YEAR(Summary!$C$57),MONTH(Summary!$C$57),1)&lt;=DATE(YEAR(BX3),MONTH(BX3),1)),Summary!$B$57,"not on board"),"")),"")</f>
        <v/>
      </c>
      <c r="BW91" s="74" t="s">
        <v>17</v>
      </c>
      <c r="BX91" s="85"/>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86"/>
      <c r="DB91" s="76">
        <f t="shared" si="208"/>
        <v>0</v>
      </c>
      <c r="DD91">
        <f ca="1">SUMIF(DG$3:EK$3,"&lt;="&amp;B5,DG91:EK91)</f>
        <v>0</v>
      </c>
      <c r="DE91" s="98" t="str">
        <f>IF(Summary!$B$57&lt;&gt;"",IF(AND(Summary!$D$57&lt;&gt;"",DATE(YEAR(Summary!$D$57),MONTH(Summary!$D$57),1)&lt;DATE(YEAR(DG3),MONTH(DG3),1)),"not on board",IF(Summary!$B$57&lt;&gt;"",IF(AND(Summary!$C$57&lt;&gt;"",DATE(YEAR(Summary!$C$57),MONTH(Summary!$C$57),1)&lt;=DATE(YEAR(DG3),MONTH(DG3),1)),Summary!$B$57,"not on board"),"")),"")</f>
        <v/>
      </c>
      <c r="DF91" s="74" t="s">
        <v>17</v>
      </c>
      <c r="DG91" s="85"/>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86"/>
      <c r="EL91" s="76">
        <f t="shared" ref="EL91:EL92" si="277">SUM(DG91:EK91)</f>
        <v>0</v>
      </c>
      <c r="EN91">
        <f ca="1">SUMIF(EQ$3:FU$3,"&lt;="&amp;B5,EQ91:FU91)</f>
        <v>0</v>
      </c>
      <c r="EO91" s="98" t="str">
        <f>IF(Summary!$B$57&lt;&gt;"",IF(AND(Summary!$D$57&lt;&gt;"",DATE(YEAR(Summary!$D$57),MONTH(Summary!$D$57),1)&lt;DATE(YEAR(EQ3),MONTH(EQ3),1)),"not on board",IF(Summary!$B$57&lt;&gt;"",IF(AND(Summary!$C$57&lt;&gt;"",DATE(YEAR(Summary!$C$57),MONTH(Summary!$C$57),1)&lt;=DATE(YEAR(EQ3),MONTH(EQ3),1)),Summary!$B$57,"not on board"),"")),"")</f>
        <v/>
      </c>
      <c r="EP91" s="74" t="s">
        <v>17</v>
      </c>
      <c r="EQ91" s="85"/>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86"/>
      <c r="FV91" s="76">
        <f t="shared" ref="FV91:FV92" si="278">SUM(EQ91:FU91)</f>
        <v>0</v>
      </c>
      <c r="FX91">
        <f ca="1">SUMIF(GA$3:HD$3,"&lt;="&amp;B5,GA91:HD91)</f>
        <v>0</v>
      </c>
      <c r="FY91" s="98" t="str">
        <f>IF(Summary!$B$57&lt;&gt;"",IF(AND(Summary!$D$57&lt;&gt;"",DATE(YEAR(Summary!$D$57),MONTH(Summary!$D$57),1)&lt;DATE(YEAR(GA3),MONTH(GA3),1)),"not on board",IF(Summary!$B$57&lt;&gt;"",IF(AND(Summary!$C$57&lt;&gt;"",DATE(YEAR(Summary!$C$57),MONTH(Summary!$C$57),1)&lt;=DATE(YEAR(GA3),MONTH(GA3),1)),Summary!$B$57,"not on board"),"")),"")</f>
        <v/>
      </c>
      <c r="FZ91" s="74" t="s">
        <v>17</v>
      </c>
      <c r="GA91" s="85"/>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86"/>
      <c r="HE91" s="76">
        <f t="shared" si="211"/>
        <v>0</v>
      </c>
      <c r="HG91">
        <f ca="1">SUMIF(HJ$3:IN$3,"&lt;="&amp;B5,HJ91:IN91)</f>
        <v>0</v>
      </c>
      <c r="HH91" s="98" t="str">
        <f>IF(Summary!$B$57&lt;&gt;"",IF(AND(Summary!$D$57&lt;&gt;"",DATE(YEAR(Summary!$D$57),MONTH(Summary!$D$57),1)&lt;DATE(YEAR(HJ3),MONTH(HJ3),1)),"not on board",IF(Summary!$B$57&lt;&gt;"",IF(AND(Summary!$C$57&lt;&gt;"",DATE(YEAR(Summary!$C$57),MONTH(Summary!$C$57),1)&lt;=DATE(YEAR(HJ3),MONTH(HJ3),1)),Summary!$B$57,"not on board"),"")),"")</f>
        <v/>
      </c>
      <c r="HI91" s="74" t="s">
        <v>17</v>
      </c>
      <c r="HJ91" s="85"/>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86"/>
      <c r="IO91" s="76">
        <f t="shared" ref="IO91:IO92" si="279">SUM(HJ91:IN91)</f>
        <v>0</v>
      </c>
      <c r="IQ91">
        <f ca="1">SUMIF(IT$3:JW$3,"&lt;="&amp;B5,IT91:JW91)</f>
        <v>0</v>
      </c>
      <c r="IR91" s="98" t="str">
        <f>IF(Summary!$B$57&lt;&gt;"",IF(AND(Summary!$D$57&lt;&gt;"",DATE(YEAR(Summary!$D$57),MONTH(Summary!$D$57),1)&lt;DATE(YEAR(IT3),MONTH(IT3),1)),"not on board",IF(Summary!$B$57&lt;&gt;"",IF(AND(Summary!$C$57&lt;&gt;"",DATE(YEAR(Summary!$C$57),MONTH(Summary!$C$57),1)&lt;=DATE(YEAR(IT3),MONTH(IT3),1)),Summary!$B$57,"not on board"),"")),"")</f>
        <v/>
      </c>
      <c r="IS91" s="74" t="s">
        <v>17</v>
      </c>
      <c r="IT91" s="85"/>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86"/>
      <c r="JX91" s="76">
        <f t="shared" si="213"/>
        <v>0</v>
      </c>
      <c r="JZ91">
        <f ca="1">SUMIF(KC$3:LG$3,"&lt;="&amp;B5,KC91:LG91)</f>
        <v>0</v>
      </c>
      <c r="KA91" s="98" t="str">
        <f>IF(Summary!$B$57&lt;&gt;"",IF(AND(Summary!$D$57&lt;&gt;"",DATE(YEAR(Summary!$D$57),MONTH(Summary!$D$57),1)&lt;DATE(YEAR(KC3),MONTH(KC3),1)),"not on board",IF(Summary!$B$57&lt;&gt;"",IF(AND(Summary!$C$57&lt;&gt;"",DATE(YEAR(Summary!$C$57),MONTH(Summary!$C$57),1)&lt;=DATE(YEAR(KC3),MONTH(KC3),1)),Summary!$B$57,"not on board"),"")),"")</f>
        <v/>
      </c>
      <c r="KB91" s="74" t="s">
        <v>17</v>
      </c>
      <c r="KC91" s="85"/>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86"/>
      <c r="LH91" s="76">
        <f t="shared" ref="LH91:LH92" si="280">SUM(KC91:LG91)</f>
        <v>0</v>
      </c>
    </row>
    <row r="92" spans="2:320">
      <c r="B92">
        <f ca="1">SUM(B91,AK91,BU91,DD91,EN91,FX91,HG91,IQ91,JZ91)</f>
        <v>0</v>
      </c>
      <c r="C92" s="100"/>
      <c r="D92" s="75" t="s">
        <v>1</v>
      </c>
      <c r="E92" s="83"/>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4"/>
      <c r="AI92" s="77">
        <f t="shared" si="275"/>
        <v>0</v>
      </c>
      <c r="AL92" s="100"/>
      <c r="AM92" s="75" t="s">
        <v>1</v>
      </c>
      <c r="AN92" s="83"/>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4"/>
      <c r="BS92" s="77">
        <f t="shared" si="276"/>
        <v>0</v>
      </c>
      <c r="BV92" s="100"/>
      <c r="BW92" s="75" t="s">
        <v>1</v>
      </c>
      <c r="BX92" s="83"/>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4"/>
      <c r="DB92" s="77">
        <f t="shared" si="208"/>
        <v>0</v>
      </c>
      <c r="DE92" s="100"/>
      <c r="DF92" s="75" t="s">
        <v>1</v>
      </c>
      <c r="DG92" s="83"/>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4"/>
      <c r="EL92" s="77">
        <f t="shared" si="277"/>
        <v>0</v>
      </c>
      <c r="EO92" s="100"/>
      <c r="EP92" s="75" t="s">
        <v>1</v>
      </c>
      <c r="EQ92" s="83"/>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4"/>
      <c r="FV92" s="77">
        <f t="shared" si="278"/>
        <v>0</v>
      </c>
      <c r="FY92" s="100"/>
      <c r="FZ92" s="75" t="s">
        <v>1</v>
      </c>
      <c r="GA92" s="83"/>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4"/>
      <c r="HE92" s="77">
        <f t="shared" si="211"/>
        <v>0</v>
      </c>
      <c r="HH92" s="100"/>
      <c r="HI92" s="75" t="s">
        <v>1</v>
      </c>
      <c r="HJ92" s="83"/>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4"/>
      <c r="IO92" s="77">
        <f t="shared" si="279"/>
        <v>0</v>
      </c>
      <c r="IR92" s="100"/>
      <c r="IS92" s="75" t="s">
        <v>1</v>
      </c>
      <c r="IT92" s="83"/>
      <c r="IU92" s="8"/>
      <c r="IV92" s="8"/>
      <c r="IW92" s="8"/>
      <c r="IX92" s="8"/>
      <c r="IY92" s="8"/>
      <c r="IZ92" s="8"/>
      <c r="JA92" s="8"/>
      <c r="JB92" s="8"/>
      <c r="JC92" s="8"/>
      <c r="JD92" s="8"/>
      <c r="JE92" s="8"/>
      <c r="JF92" s="8"/>
      <c r="JG92" s="8"/>
      <c r="JH92" s="8"/>
      <c r="JI92" s="8"/>
      <c r="JJ92" s="8"/>
      <c r="JK92" s="8"/>
      <c r="JL92" s="8"/>
      <c r="JM92" s="8"/>
      <c r="JN92" s="8"/>
      <c r="JO92" s="8"/>
      <c r="JP92" s="8"/>
      <c r="JQ92" s="8"/>
      <c r="JR92" s="8"/>
      <c r="JS92" s="8"/>
      <c r="JT92" s="8"/>
      <c r="JU92" s="8"/>
      <c r="JV92" s="8"/>
      <c r="JW92" s="84"/>
      <c r="JX92" s="77">
        <f t="shared" si="213"/>
        <v>0</v>
      </c>
      <c r="KA92" s="100"/>
      <c r="KB92" s="75" t="s">
        <v>1</v>
      </c>
      <c r="KC92" s="83"/>
      <c r="KD92" s="8"/>
      <c r="KE92" s="8"/>
      <c r="KF92" s="8"/>
      <c r="KG92" s="8"/>
      <c r="KH92" s="8"/>
      <c r="KI92" s="8"/>
      <c r="KJ92" s="8"/>
      <c r="KK92" s="8"/>
      <c r="KL92" s="8"/>
      <c r="KM92" s="8"/>
      <c r="KN92" s="8"/>
      <c r="KO92" s="8"/>
      <c r="KP92" s="8"/>
      <c r="KQ92" s="8"/>
      <c r="KR92" s="8"/>
      <c r="KS92" s="8"/>
      <c r="KT92" s="8"/>
      <c r="KU92" s="8"/>
      <c r="KV92" s="8"/>
      <c r="KW92" s="8"/>
      <c r="KX92" s="8"/>
      <c r="KY92" s="8"/>
      <c r="KZ92" s="8"/>
      <c r="LA92" s="8"/>
      <c r="LB92" s="8"/>
      <c r="LC92" s="8"/>
      <c r="LD92" s="8"/>
      <c r="LE92" s="8"/>
      <c r="LF92" s="8"/>
      <c r="LG92" s="84"/>
      <c r="LH92" s="77">
        <f t="shared" si="280"/>
        <v>0</v>
      </c>
    </row>
    <row r="93" spans="2:320" ht="15" customHeight="1">
      <c r="B93">
        <f ca="1">SUMIF(E$3:AH$3,"&lt;="&amp;B5,E93:AH93)</f>
        <v>0</v>
      </c>
      <c r="C93" s="98" t="str">
        <f>IF(Summary!$B$58&lt;&gt;"",IF(AND(Summary!$D$58&lt;&gt;"",DATE(YEAR(Summary!$D$58),MONTH(Summary!$D$58),1)&lt;DATE(YEAR(E3),MONTH(E3),1)),"not on board",IF(Summary!$B$58&lt;&gt;"",IF(AND(Summary!$C$58&lt;&gt;"",DATE(YEAR(Summary!$C$58),MONTH(Summary!$C$58),1)&lt;=DATE(YEAR(E3),MONTH(E3),1)),Summary!$B$58,"not on board"),"")),"")</f>
        <v/>
      </c>
      <c r="D93" s="74" t="s">
        <v>17</v>
      </c>
      <c r="E93" s="85"/>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86"/>
      <c r="AI93" s="76">
        <f t="shared" ref="AI93:AI94" si="281">SUM(E93:AH93)</f>
        <v>0</v>
      </c>
      <c r="AK93">
        <f ca="1">SUMIF(AN$3:BR$3,"&lt;="&amp;B5,AN93:BR93)</f>
        <v>0</v>
      </c>
      <c r="AL93" s="98" t="str">
        <f>IF(Summary!$B$58&lt;&gt;"",IF(AND(Summary!$D$58&lt;&gt;"",DATE(YEAR(Summary!$D$58),MONTH(Summary!$D$58),1)&lt;DATE(YEAR(AN3),MONTH(AN3),1)),"not on board",IF(Summary!$B$58&lt;&gt;"",IF(AND(Summary!$C$58&lt;&gt;"",DATE(YEAR(Summary!$C$58),MONTH(Summary!$C$58),1)&lt;=DATE(YEAR(AN3),MONTH(AN3),1)),Summary!$B$58,"not on board"),"")),"")</f>
        <v/>
      </c>
      <c r="AM93" s="74" t="s">
        <v>17</v>
      </c>
      <c r="AN93" s="85"/>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86"/>
      <c r="BS93" s="76">
        <f t="shared" ref="BS93:BS94" si="282">SUM(AN93:BR93)</f>
        <v>0</v>
      </c>
      <c r="BU93">
        <f ca="1">SUMIF(BX$3:DA$3,"&lt;="&amp;B5,BX93:DA93)</f>
        <v>0</v>
      </c>
      <c r="BV93" s="98" t="str">
        <f>IF(Summary!$B$58&lt;&gt;"",IF(AND(Summary!$D$58&lt;&gt;"",DATE(YEAR(Summary!$D$58),MONTH(Summary!$D$58),1)&lt;DATE(YEAR(BX3),MONTH(BX3),1)),"not on board",IF(Summary!$B$58&lt;&gt;"",IF(AND(Summary!$C$58&lt;&gt;"",DATE(YEAR(Summary!$C$58),MONTH(Summary!$C$58),1)&lt;=DATE(YEAR(BX3),MONTH(BX3),1)),Summary!$B$58,"not on board"),"")),"")</f>
        <v/>
      </c>
      <c r="BW93" s="74" t="s">
        <v>17</v>
      </c>
      <c r="BX93" s="85"/>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86"/>
      <c r="DB93" s="76">
        <f t="shared" si="208"/>
        <v>0</v>
      </c>
      <c r="DD93">
        <f ca="1">SUMIF(DG$3:EK$3,"&lt;="&amp;B5,DG93:EK93)</f>
        <v>0</v>
      </c>
      <c r="DE93" s="98" t="str">
        <f>IF(Summary!$B$58&lt;&gt;"",IF(AND(Summary!$D$58&lt;&gt;"",DATE(YEAR(Summary!$D$58),MONTH(Summary!$D$58),1)&lt;DATE(YEAR(DG3),MONTH(DG3),1)),"not on board",IF(Summary!$B$58&lt;&gt;"",IF(AND(Summary!$C$58&lt;&gt;"",DATE(YEAR(Summary!$C$58),MONTH(Summary!$C$58),1)&lt;=DATE(YEAR(DG3),MONTH(DG3),1)),Summary!$B$58,"not on board"),"")),"")</f>
        <v/>
      </c>
      <c r="DF93" s="74" t="s">
        <v>17</v>
      </c>
      <c r="DG93" s="85"/>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86"/>
      <c r="EL93" s="76">
        <f t="shared" ref="EL93:EL94" si="283">SUM(DG93:EK93)</f>
        <v>0</v>
      </c>
      <c r="EN93">
        <f ca="1">SUMIF(EQ$3:FU$3,"&lt;="&amp;B5,EQ93:FU93)</f>
        <v>0</v>
      </c>
      <c r="EO93" s="98" t="str">
        <f>IF(Summary!$B$58&lt;&gt;"",IF(AND(Summary!$D$58&lt;&gt;"",DATE(YEAR(Summary!$D$58),MONTH(Summary!$D$58),1)&lt;DATE(YEAR(EQ3),MONTH(EQ3),1)),"not on board",IF(Summary!$B$58&lt;&gt;"",IF(AND(Summary!$C$58&lt;&gt;"",DATE(YEAR(Summary!$C$58),MONTH(Summary!$C$58),1)&lt;=DATE(YEAR(EQ3),MONTH(EQ3),1)),Summary!$B$58,"not on board"),"")),"")</f>
        <v/>
      </c>
      <c r="EP93" s="74" t="s">
        <v>17</v>
      </c>
      <c r="EQ93" s="85"/>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86"/>
      <c r="FV93" s="76">
        <f t="shared" ref="FV93:FV94" si="284">SUM(EQ93:FU93)</f>
        <v>0</v>
      </c>
      <c r="FX93">
        <f ca="1">SUMIF(GA$3:HD$3,"&lt;="&amp;B5,GA93:HD93)</f>
        <v>0</v>
      </c>
      <c r="FY93" s="98" t="str">
        <f>IF(Summary!$B$58&lt;&gt;"",IF(AND(Summary!$D$58&lt;&gt;"",DATE(YEAR(Summary!$D$58),MONTH(Summary!$D$58),1)&lt;DATE(YEAR(GA3),MONTH(GA3),1)),"not on board",IF(Summary!$B$58&lt;&gt;"",IF(AND(Summary!$C$58&lt;&gt;"",DATE(YEAR(Summary!$C$58),MONTH(Summary!$C$58),1)&lt;=DATE(YEAR(GA3),MONTH(GA3),1)),Summary!$B$58,"not on board"),"")),"")</f>
        <v/>
      </c>
      <c r="FZ93" s="74" t="s">
        <v>17</v>
      </c>
      <c r="GA93" s="85"/>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86"/>
      <c r="HE93" s="76">
        <f t="shared" si="211"/>
        <v>0</v>
      </c>
      <c r="HG93">
        <f ca="1">SUMIF(HJ$3:IN$3,"&lt;="&amp;B5,HJ93:IN93)</f>
        <v>0</v>
      </c>
      <c r="HH93" s="98" t="str">
        <f>IF(Summary!$B$58&lt;&gt;"",IF(AND(Summary!$D$58&lt;&gt;"",DATE(YEAR(Summary!$D$58),MONTH(Summary!$D$58),1)&lt;DATE(YEAR(HJ3),MONTH(HJ3),1)),"not on board",IF(Summary!$B$58&lt;&gt;"",IF(AND(Summary!$C$58&lt;&gt;"",DATE(YEAR(Summary!$C$58),MONTH(Summary!$C$58),1)&lt;=DATE(YEAR(HJ3),MONTH(HJ3),1)),Summary!$B$58,"not on board"),"")),"")</f>
        <v/>
      </c>
      <c r="HI93" s="74" t="s">
        <v>17</v>
      </c>
      <c r="HJ93" s="85"/>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86"/>
      <c r="IO93" s="76">
        <f t="shared" ref="IO93:IO94" si="285">SUM(HJ93:IN93)</f>
        <v>0</v>
      </c>
      <c r="IQ93">
        <f ca="1">SUMIF(IT$3:JW$3,"&lt;="&amp;B5,IT93:JW93)</f>
        <v>0</v>
      </c>
      <c r="IR93" s="98" t="str">
        <f>IF(Summary!$B$58&lt;&gt;"",IF(AND(Summary!$D$58&lt;&gt;"",DATE(YEAR(Summary!$D$58),MONTH(Summary!$D$58),1)&lt;DATE(YEAR(IT3),MONTH(IT3),1)),"not on board",IF(Summary!$B$58&lt;&gt;"",IF(AND(Summary!$C$58&lt;&gt;"",DATE(YEAR(Summary!$C$58),MONTH(Summary!$C$58),1)&lt;=DATE(YEAR(IT3),MONTH(IT3),1)),Summary!$B$58,"not on board"),"")),"")</f>
        <v/>
      </c>
      <c r="IS93" s="74" t="s">
        <v>17</v>
      </c>
      <c r="IT93" s="85"/>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86"/>
      <c r="JX93" s="76">
        <f t="shared" si="213"/>
        <v>0</v>
      </c>
      <c r="JZ93">
        <f ca="1">SUMIF(KC$3:LG$3,"&lt;="&amp;B5,KC93:LG93)</f>
        <v>0</v>
      </c>
      <c r="KA93" s="98" t="str">
        <f>IF(Summary!$B$58&lt;&gt;"",IF(AND(Summary!$D$58&lt;&gt;"",DATE(YEAR(Summary!$D$58),MONTH(Summary!$D$58),1)&lt;DATE(YEAR(KC3),MONTH(KC3),1)),"not on board",IF(Summary!$B$58&lt;&gt;"",IF(AND(Summary!$C$58&lt;&gt;"",DATE(YEAR(Summary!$C$58),MONTH(Summary!$C$58),1)&lt;=DATE(YEAR(KC3),MONTH(KC3),1)),Summary!$B$58,"not on board"),"")),"")</f>
        <v/>
      </c>
      <c r="KB93" s="74" t="s">
        <v>17</v>
      </c>
      <c r="KC93" s="85"/>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9"/>
      <c r="LG93" s="86"/>
      <c r="LH93" s="76">
        <f t="shared" ref="LH93:LH94" si="286">SUM(KC93:LG93)</f>
        <v>0</v>
      </c>
    </row>
    <row r="94" spans="2:320">
      <c r="B94">
        <f ca="1">SUM(B93,AK93,BU93,DD93,EN93,FX93,HG93,IQ93,JZ93)</f>
        <v>0</v>
      </c>
      <c r="C94" s="100"/>
      <c r="D94" s="75" t="s">
        <v>1</v>
      </c>
      <c r="E94" s="83"/>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4"/>
      <c r="AI94" s="77">
        <f t="shared" si="281"/>
        <v>0</v>
      </c>
      <c r="AL94" s="100"/>
      <c r="AM94" s="75" t="s">
        <v>1</v>
      </c>
      <c r="AN94" s="83"/>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4"/>
      <c r="BS94" s="77">
        <f t="shared" si="282"/>
        <v>0</v>
      </c>
      <c r="BV94" s="100"/>
      <c r="BW94" s="75" t="s">
        <v>1</v>
      </c>
      <c r="BX94" s="83"/>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4"/>
      <c r="DB94" s="77">
        <f t="shared" si="208"/>
        <v>0</v>
      </c>
      <c r="DE94" s="100"/>
      <c r="DF94" s="75" t="s">
        <v>1</v>
      </c>
      <c r="DG94" s="83"/>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4"/>
      <c r="EL94" s="77">
        <f t="shared" si="283"/>
        <v>0</v>
      </c>
      <c r="EO94" s="100"/>
      <c r="EP94" s="75" t="s">
        <v>1</v>
      </c>
      <c r="EQ94" s="83"/>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4"/>
      <c r="FV94" s="77">
        <f t="shared" si="284"/>
        <v>0</v>
      </c>
      <c r="FY94" s="100"/>
      <c r="FZ94" s="75" t="s">
        <v>1</v>
      </c>
      <c r="GA94" s="83"/>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4"/>
      <c r="HE94" s="77">
        <f t="shared" si="211"/>
        <v>0</v>
      </c>
      <c r="HH94" s="100"/>
      <c r="HI94" s="75" t="s">
        <v>1</v>
      </c>
      <c r="HJ94" s="83"/>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4"/>
      <c r="IO94" s="77">
        <f t="shared" si="285"/>
        <v>0</v>
      </c>
      <c r="IR94" s="100"/>
      <c r="IS94" s="75" t="s">
        <v>1</v>
      </c>
      <c r="IT94" s="83"/>
      <c r="IU94" s="8"/>
      <c r="IV94" s="8"/>
      <c r="IW94" s="8"/>
      <c r="IX94" s="8"/>
      <c r="IY94" s="8"/>
      <c r="IZ94" s="8"/>
      <c r="JA94" s="8"/>
      <c r="JB94" s="8"/>
      <c r="JC94" s="8"/>
      <c r="JD94" s="8"/>
      <c r="JE94" s="8"/>
      <c r="JF94" s="8"/>
      <c r="JG94" s="8"/>
      <c r="JH94" s="8"/>
      <c r="JI94" s="8"/>
      <c r="JJ94" s="8"/>
      <c r="JK94" s="8"/>
      <c r="JL94" s="8"/>
      <c r="JM94" s="8"/>
      <c r="JN94" s="8"/>
      <c r="JO94" s="8"/>
      <c r="JP94" s="8"/>
      <c r="JQ94" s="8"/>
      <c r="JR94" s="8"/>
      <c r="JS94" s="8"/>
      <c r="JT94" s="8"/>
      <c r="JU94" s="8"/>
      <c r="JV94" s="8"/>
      <c r="JW94" s="84"/>
      <c r="JX94" s="77">
        <f t="shared" si="213"/>
        <v>0</v>
      </c>
      <c r="KA94" s="100"/>
      <c r="KB94" s="75" t="s">
        <v>1</v>
      </c>
      <c r="KC94" s="83"/>
      <c r="KD94" s="8"/>
      <c r="KE94" s="8"/>
      <c r="KF94" s="8"/>
      <c r="KG94" s="8"/>
      <c r="KH94" s="8"/>
      <c r="KI94" s="8"/>
      <c r="KJ94" s="8"/>
      <c r="KK94" s="8"/>
      <c r="KL94" s="8"/>
      <c r="KM94" s="8"/>
      <c r="KN94" s="8"/>
      <c r="KO94" s="8"/>
      <c r="KP94" s="8"/>
      <c r="KQ94" s="8"/>
      <c r="KR94" s="8"/>
      <c r="KS94" s="8"/>
      <c r="KT94" s="8"/>
      <c r="KU94" s="8"/>
      <c r="KV94" s="8"/>
      <c r="KW94" s="8"/>
      <c r="KX94" s="8"/>
      <c r="KY94" s="8"/>
      <c r="KZ94" s="8"/>
      <c r="LA94" s="8"/>
      <c r="LB94" s="8"/>
      <c r="LC94" s="8"/>
      <c r="LD94" s="8"/>
      <c r="LE94" s="8"/>
      <c r="LF94" s="8"/>
      <c r="LG94" s="84"/>
      <c r="LH94" s="77">
        <f t="shared" si="286"/>
        <v>0</v>
      </c>
    </row>
    <row r="95" spans="2:320" ht="15" customHeight="1">
      <c r="B95">
        <f ca="1">SUMIF(E$3:AH$3,"&lt;="&amp;B5,E95:AH95)</f>
        <v>0</v>
      </c>
      <c r="C95" s="98" t="str">
        <f>IF(Summary!$B$59&lt;&gt;"",IF(AND(Summary!$D$59&lt;&gt;"",DATE(YEAR(Summary!$D$59),MONTH(Summary!$D$59),1)&lt;DATE(YEAR(E3),MONTH(E3),1)),"not on board",IF(Summary!$B$59&lt;&gt;"",IF(AND(Summary!$C$59&lt;&gt;"",DATE(YEAR(Summary!$C$59),MONTH(Summary!$C$59),1)&lt;=DATE(YEAR(E3),MONTH(E3),1)),Summary!$B$59,"not on board"),"")),"")</f>
        <v/>
      </c>
      <c r="D95" s="74" t="s">
        <v>17</v>
      </c>
      <c r="E95" s="85"/>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86"/>
      <c r="AI95" s="76">
        <f t="shared" ref="AI95:AI96" si="287">SUM(E95:AH95)</f>
        <v>0</v>
      </c>
      <c r="AK95">
        <f ca="1">SUMIF(AN$3:BR$3,"&lt;="&amp;B5,AN95:BR95)</f>
        <v>0</v>
      </c>
      <c r="AL95" s="98" t="str">
        <f>IF(Summary!$B$59&lt;&gt;"",IF(AND(Summary!$D$59&lt;&gt;"",DATE(YEAR(Summary!$D$59),MONTH(Summary!$D$59),1)&lt;DATE(YEAR(AN3),MONTH(AN3),1)),"not on board",IF(Summary!$B$59&lt;&gt;"",IF(AND(Summary!$C$59&lt;&gt;"",DATE(YEAR(Summary!$C$59),MONTH(Summary!$C$59),1)&lt;=DATE(YEAR(AN3),MONTH(AN3),1)),Summary!$B$59,"not on board"),"")),"")</f>
        <v/>
      </c>
      <c r="AM95" s="74" t="s">
        <v>17</v>
      </c>
      <c r="AN95" s="85"/>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86"/>
      <c r="BS95" s="76">
        <f t="shared" ref="BS95:BS96" si="288">SUM(AN95:BR95)</f>
        <v>0</v>
      </c>
      <c r="BU95">
        <f ca="1">SUMIF(BX$3:DA$3,"&lt;="&amp;B5,BX95:DA95)</f>
        <v>0</v>
      </c>
      <c r="BV95" s="98" t="str">
        <f>IF(Summary!$B$59&lt;&gt;"",IF(AND(Summary!$D$59&lt;&gt;"",DATE(YEAR(Summary!$D$59),MONTH(Summary!$D$59),1)&lt;DATE(YEAR(BX3),MONTH(BX3),1)),"not on board",IF(Summary!$B$59&lt;&gt;"",IF(AND(Summary!$C$59&lt;&gt;"",DATE(YEAR(Summary!$C$59),MONTH(Summary!$C$59),1)&lt;=DATE(YEAR(BX3),MONTH(BX3),1)),Summary!$B$59,"not on board"),"")),"")</f>
        <v/>
      </c>
      <c r="BW95" s="74" t="s">
        <v>17</v>
      </c>
      <c r="BX95" s="85"/>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86"/>
      <c r="DB95" s="76">
        <f t="shared" si="208"/>
        <v>0</v>
      </c>
      <c r="DD95">
        <f ca="1">SUMIF(DG$3:EK$3,"&lt;="&amp;B5,DG95:EK95)</f>
        <v>0</v>
      </c>
      <c r="DE95" s="98" t="str">
        <f>IF(Summary!$B$59&lt;&gt;"",IF(AND(Summary!$D$59&lt;&gt;"",DATE(YEAR(Summary!$D$59),MONTH(Summary!$D$59),1)&lt;DATE(YEAR(DG3),MONTH(DG3),1)),"not on board",IF(Summary!$B$59&lt;&gt;"",IF(AND(Summary!$C$59&lt;&gt;"",DATE(YEAR(Summary!$C$59),MONTH(Summary!$C$59),1)&lt;=DATE(YEAR(DG3),MONTH(DG3),1)),Summary!$B$59,"not on board"),"")),"")</f>
        <v/>
      </c>
      <c r="DF95" s="74" t="s">
        <v>17</v>
      </c>
      <c r="DG95" s="85"/>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86"/>
      <c r="EL95" s="76">
        <f t="shared" ref="EL95:EL96" si="289">SUM(DG95:EK95)</f>
        <v>0</v>
      </c>
      <c r="EN95">
        <f ca="1">SUMIF(EQ$3:FU$3,"&lt;="&amp;B5,EQ95:FU95)</f>
        <v>0</v>
      </c>
      <c r="EO95" s="98" t="str">
        <f>IF(Summary!$B$59&lt;&gt;"",IF(AND(Summary!$D$59&lt;&gt;"",DATE(YEAR(Summary!$D$59),MONTH(Summary!$D$59),1)&lt;DATE(YEAR(EQ3),MONTH(EQ3),1)),"not on board",IF(Summary!$B$59&lt;&gt;"",IF(AND(Summary!$C$59&lt;&gt;"",DATE(YEAR(Summary!$C$59),MONTH(Summary!$C$59),1)&lt;=DATE(YEAR(EQ3),MONTH(EQ3),1)),Summary!$B$59,"not on board"),"")),"")</f>
        <v/>
      </c>
      <c r="EP95" s="74" t="s">
        <v>17</v>
      </c>
      <c r="EQ95" s="85"/>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86"/>
      <c r="FV95" s="76">
        <f t="shared" ref="FV95:FV96" si="290">SUM(EQ95:FU95)</f>
        <v>0</v>
      </c>
      <c r="FX95">
        <f ca="1">SUMIF(GA$3:HD$3,"&lt;="&amp;B5,GA95:HD95)</f>
        <v>0</v>
      </c>
      <c r="FY95" s="98" t="str">
        <f>IF(Summary!$B$59&lt;&gt;"",IF(AND(Summary!$D$59&lt;&gt;"",DATE(YEAR(Summary!$D$59),MONTH(Summary!$D$59),1)&lt;DATE(YEAR(GA3),MONTH(GA3),1)),"not on board",IF(Summary!$B$59&lt;&gt;"",IF(AND(Summary!$C$59&lt;&gt;"",DATE(YEAR(Summary!$C$59),MONTH(Summary!$C$59),1)&lt;=DATE(YEAR(GA3),MONTH(GA3),1)),Summary!$B$59,"not on board"),"")),"")</f>
        <v/>
      </c>
      <c r="FZ95" s="74" t="s">
        <v>17</v>
      </c>
      <c r="GA95" s="85"/>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86"/>
      <c r="HE95" s="76">
        <f t="shared" si="211"/>
        <v>0</v>
      </c>
      <c r="HG95">
        <f ca="1">SUMIF(HJ$3:IN$3,"&lt;="&amp;B5,HJ95:IN95)</f>
        <v>0</v>
      </c>
      <c r="HH95" s="98" t="str">
        <f>IF(Summary!$B$59&lt;&gt;"",IF(AND(Summary!$D$59&lt;&gt;"",DATE(YEAR(Summary!$D$59),MONTH(Summary!$D$59),1)&lt;DATE(YEAR(HJ3),MONTH(HJ3),1)),"not on board",IF(Summary!$B$59&lt;&gt;"",IF(AND(Summary!$C$59&lt;&gt;"",DATE(YEAR(Summary!$C$59),MONTH(Summary!$C$59),1)&lt;=DATE(YEAR(HJ3),MONTH(HJ3),1)),Summary!$B$59,"not on board"),"")),"")</f>
        <v/>
      </c>
      <c r="HI95" s="74" t="s">
        <v>17</v>
      </c>
      <c r="HJ95" s="85"/>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86"/>
      <c r="IO95" s="76">
        <f t="shared" ref="IO95:IO96" si="291">SUM(HJ95:IN95)</f>
        <v>0</v>
      </c>
      <c r="IQ95">
        <f ca="1">SUMIF(IT$3:JW$3,"&lt;="&amp;B5,IT95:JW95)</f>
        <v>0</v>
      </c>
      <c r="IR95" s="98" t="str">
        <f>IF(Summary!$B$59&lt;&gt;"",IF(AND(Summary!$D$59&lt;&gt;"",DATE(YEAR(Summary!$D$59),MONTH(Summary!$D$59),1)&lt;DATE(YEAR(IT3),MONTH(IT3),1)),"not on board",IF(Summary!$B$59&lt;&gt;"",IF(AND(Summary!$C$59&lt;&gt;"",DATE(YEAR(Summary!$C$59),MONTH(Summary!$C$59),1)&lt;=DATE(YEAR(IT3),MONTH(IT3),1)),Summary!$B$59,"not on board"),"")),"")</f>
        <v/>
      </c>
      <c r="IS95" s="74" t="s">
        <v>17</v>
      </c>
      <c r="IT95" s="85"/>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86"/>
      <c r="JX95" s="76">
        <f t="shared" si="213"/>
        <v>0</v>
      </c>
      <c r="JZ95">
        <f ca="1">SUMIF(KC$3:LG$3,"&lt;="&amp;B5,KC95:LG95)</f>
        <v>0</v>
      </c>
      <c r="KA95" s="98" t="str">
        <f>IF(Summary!$B$59&lt;&gt;"",IF(AND(Summary!$D$59&lt;&gt;"",DATE(YEAR(Summary!$D$59),MONTH(Summary!$D$59),1)&lt;DATE(YEAR(KC3),MONTH(KC3),1)),"not on board",IF(Summary!$B$59&lt;&gt;"",IF(AND(Summary!$C$59&lt;&gt;"",DATE(YEAR(Summary!$C$59),MONTH(Summary!$C$59),1)&lt;=DATE(YEAR(KC3),MONTH(KC3),1)),Summary!$B$59,"not on board"),"")),"")</f>
        <v/>
      </c>
      <c r="KB95" s="74" t="s">
        <v>17</v>
      </c>
      <c r="KC95" s="85"/>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86"/>
      <c r="LH95" s="76">
        <f t="shared" ref="LH95:LH96" si="292">SUM(KC95:LG95)</f>
        <v>0</v>
      </c>
    </row>
    <row r="96" spans="2:320">
      <c r="B96">
        <f ca="1">SUM(B95,AK95,BU95,DD95,EN95,FX95,HG95,IQ95,JZ95)</f>
        <v>0</v>
      </c>
      <c r="C96" s="100"/>
      <c r="D96" s="75" t="s">
        <v>1</v>
      </c>
      <c r="E96" s="83"/>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4"/>
      <c r="AI96" s="77">
        <f t="shared" si="287"/>
        <v>0</v>
      </c>
      <c r="AL96" s="100"/>
      <c r="AM96" s="75" t="s">
        <v>1</v>
      </c>
      <c r="AN96" s="83"/>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4"/>
      <c r="BS96" s="77">
        <f t="shared" si="288"/>
        <v>0</v>
      </c>
      <c r="BV96" s="100"/>
      <c r="BW96" s="75" t="s">
        <v>1</v>
      </c>
      <c r="BX96" s="83"/>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4"/>
      <c r="DB96" s="77">
        <f t="shared" si="208"/>
        <v>0</v>
      </c>
      <c r="DE96" s="100"/>
      <c r="DF96" s="75" t="s">
        <v>1</v>
      </c>
      <c r="DG96" s="83"/>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4"/>
      <c r="EL96" s="77">
        <f t="shared" si="289"/>
        <v>0</v>
      </c>
      <c r="EO96" s="100"/>
      <c r="EP96" s="75" t="s">
        <v>1</v>
      </c>
      <c r="EQ96" s="83"/>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4"/>
      <c r="FV96" s="77">
        <f t="shared" si="290"/>
        <v>0</v>
      </c>
      <c r="FY96" s="100"/>
      <c r="FZ96" s="75" t="s">
        <v>1</v>
      </c>
      <c r="GA96" s="83"/>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4"/>
      <c r="HE96" s="77">
        <f t="shared" si="211"/>
        <v>0</v>
      </c>
      <c r="HH96" s="100"/>
      <c r="HI96" s="75" t="s">
        <v>1</v>
      </c>
      <c r="HJ96" s="83"/>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4"/>
      <c r="IO96" s="77">
        <f t="shared" si="291"/>
        <v>0</v>
      </c>
      <c r="IR96" s="100"/>
      <c r="IS96" s="75" t="s">
        <v>1</v>
      </c>
      <c r="IT96" s="83"/>
      <c r="IU96" s="8"/>
      <c r="IV96" s="8"/>
      <c r="IW96" s="8"/>
      <c r="IX96" s="8"/>
      <c r="IY96" s="8"/>
      <c r="IZ96" s="8"/>
      <c r="JA96" s="8"/>
      <c r="JB96" s="8"/>
      <c r="JC96" s="8"/>
      <c r="JD96" s="8"/>
      <c r="JE96" s="8"/>
      <c r="JF96" s="8"/>
      <c r="JG96" s="8"/>
      <c r="JH96" s="8"/>
      <c r="JI96" s="8"/>
      <c r="JJ96" s="8"/>
      <c r="JK96" s="8"/>
      <c r="JL96" s="8"/>
      <c r="JM96" s="8"/>
      <c r="JN96" s="8"/>
      <c r="JO96" s="8"/>
      <c r="JP96" s="8"/>
      <c r="JQ96" s="8"/>
      <c r="JR96" s="8"/>
      <c r="JS96" s="8"/>
      <c r="JT96" s="8"/>
      <c r="JU96" s="8"/>
      <c r="JV96" s="8"/>
      <c r="JW96" s="84"/>
      <c r="JX96" s="77">
        <f t="shared" si="213"/>
        <v>0</v>
      </c>
      <c r="KA96" s="100"/>
      <c r="KB96" s="75" t="s">
        <v>1</v>
      </c>
      <c r="KC96" s="83"/>
      <c r="KD96" s="8"/>
      <c r="KE96" s="8"/>
      <c r="KF96" s="8"/>
      <c r="KG96" s="8"/>
      <c r="KH96" s="8"/>
      <c r="KI96" s="8"/>
      <c r="KJ96" s="8"/>
      <c r="KK96" s="8"/>
      <c r="KL96" s="8"/>
      <c r="KM96" s="8"/>
      <c r="KN96" s="8"/>
      <c r="KO96" s="8"/>
      <c r="KP96" s="8"/>
      <c r="KQ96" s="8"/>
      <c r="KR96" s="8"/>
      <c r="KS96" s="8"/>
      <c r="KT96" s="8"/>
      <c r="KU96" s="8"/>
      <c r="KV96" s="8"/>
      <c r="KW96" s="8"/>
      <c r="KX96" s="8"/>
      <c r="KY96" s="8"/>
      <c r="KZ96" s="8"/>
      <c r="LA96" s="8"/>
      <c r="LB96" s="8"/>
      <c r="LC96" s="8"/>
      <c r="LD96" s="8"/>
      <c r="LE96" s="8"/>
      <c r="LF96" s="8"/>
      <c r="LG96" s="84"/>
      <c r="LH96" s="77">
        <f t="shared" si="292"/>
        <v>0</v>
      </c>
    </row>
    <row r="97" spans="2:320" ht="15" customHeight="1">
      <c r="B97">
        <f ca="1">SUMIF(E$3:AH$3,"&lt;="&amp;B5,E97:AH97)</f>
        <v>0</v>
      </c>
      <c r="C97" s="98" t="str">
        <f>IF(Summary!$B$60&lt;&gt;"",IF(AND(Summary!$D$60&lt;&gt;"",DATE(YEAR(Summary!$D$60),MONTH(Summary!$D$60),1)&lt;DATE(YEAR(E3),MONTH(E3),1)),"not on board",IF(Summary!$B$60&lt;&gt;"",IF(AND(Summary!$C$60&lt;&gt;"",DATE(YEAR(Summary!$C$60),MONTH(Summary!$C$60),1)&lt;=DATE(YEAR(E3),MONTH(E3),1)),Summary!$B$60,"not on board"),"")),"")</f>
        <v/>
      </c>
      <c r="D97" s="74" t="s">
        <v>17</v>
      </c>
      <c r="E97" s="85"/>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86"/>
      <c r="AI97" s="76">
        <f t="shared" ref="AI97:AI98" si="293">SUM(E97:AH97)</f>
        <v>0</v>
      </c>
      <c r="AK97">
        <f ca="1">SUMIF(AN$3:BR$3,"&lt;="&amp;B5,AN97:BR97)</f>
        <v>0</v>
      </c>
      <c r="AL97" s="98" t="str">
        <f>IF(Summary!$B$60&lt;&gt;"",IF(AND(Summary!$D$60&lt;&gt;"",DATE(YEAR(Summary!$D$60),MONTH(Summary!$D$60),1)&lt;DATE(YEAR(AN3),MONTH(AN3),1)),"not on board",IF(Summary!$B$60&lt;&gt;"",IF(AND(Summary!$C$60&lt;&gt;"",DATE(YEAR(Summary!$C$60),MONTH(Summary!$C$60),1)&lt;=DATE(YEAR(AN3),MONTH(AN3),1)),Summary!$B$60,"not on board"),"")),"")</f>
        <v/>
      </c>
      <c r="AM97" s="74" t="s">
        <v>17</v>
      </c>
      <c r="AN97" s="85"/>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86"/>
      <c r="BS97" s="76">
        <f t="shared" ref="BS97:BS98" si="294">SUM(AN97:BR97)</f>
        <v>0</v>
      </c>
      <c r="BU97">
        <f ca="1">SUMIF(BX$3:DA$3,"&lt;="&amp;B5,BX97:DA97)</f>
        <v>0</v>
      </c>
      <c r="BV97" s="98" t="str">
        <f>IF(Summary!$B$60&lt;&gt;"",IF(AND(Summary!$D$60&lt;&gt;"",DATE(YEAR(Summary!$D$60),MONTH(Summary!$D$60),1)&lt;DATE(YEAR(BX3),MONTH(BX3),1)),"not on board",IF(Summary!$B$60&lt;&gt;"",IF(AND(Summary!$C$60&lt;&gt;"",DATE(YEAR(Summary!$C$60),MONTH(Summary!$C$60),1)&lt;=DATE(YEAR(BX3),MONTH(BX3),1)),Summary!$B$60,"not on board"),"")),"")</f>
        <v/>
      </c>
      <c r="BW97" s="74" t="s">
        <v>17</v>
      </c>
      <c r="BX97" s="85"/>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86"/>
      <c r="DB97" s="76">
        <f t="shared" si="208"/>
        <v>0</v>
      </c>
      <c r="DD97">
        <f ca="1">SUMIF(DG$3:EK$3,"&lt;="&amp;B5,DG97:EK97)</f>
        <v>0</v>
      </c>
      <c r="DE97" s="98" t="str">
        <f>IF(Summary!$B$60&lt;&gt;"",IF(AND(Summary!$D$60&lt;&gt;"",DATE(YEAR(Summary!$D$60),MONTH(Summary!$D$60),1)&lt;DATE(YEAR(DG3),MONTH(DG3),1)),"not on board",IF(Summary!$B$60&lt;&gt;"",IF(AND(Summary!$C$60&lt;&gt;"",DATE(YEAR(Summary!$C$60),MONTH(Summary!$C$60),1)&lt;=DATE(YEAR(DG3),MONTH(DG3),1)),Summary!$B$60,"not on board"),"")),"")</f>
        <v/>
      </c>
      <c r="DF97" s="74" t="s">
        <v>17</v>
      </c>
      <c r="DG97" s="85"/>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86"/>
      <c r="EL97" s="76">
        <f t="shared" ref="EL97:EL98" si="295">SUM(DG97:EK97)</f>
        <v>0</v>
      </c>
      <c r="EN97">
        <f ca="1">SUMIF(EQ$3:FU$3,"&lt;="&amp;B5,EQ97:FU97)</f>
        <v>0</v>
      </c>
      <c r="EO97" s="98" t="str">
        <f>IF(Summary!$B$60&lt;&gt;"",IF(AND(Summary!$D$60&lt;&gt;"",DATE(YEAR(Summary!$D$60),MONTH(Summary!$D$60),1)&lt;DATE(YEAR(EQ3),MONTH(EQ3),1)),"not on board",IF(Summary!$B$60&lt;&gt;"",IF(AND(Summary!$C$60&lt;&gt;"",DATE(YEAR(Summary!$C$60),MONTH(Summary!$C$60),1)&lt;=DATE(YEAR(EQ3),MONTH(EQ3),1)),Summary!$B$60,"not on board"),"")),"")</f>
        <v/>
      </c>
      <c r="EP97" s="74" t="s">
        <v>17</v>
      </c>
      <c r="EQ97" s="85"/>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86"/>
      <c r="FV97" s="76">
        <f t="shared" ref="FV97:FV98" si="296">SUM(EQ97:FU97)</f>
        <v>0</v>
      </c>
      <c r="FX97">
        <f ca="1">SUMIF(GA$3:HD$3,"&lt;="&amp;B5,GA97:HD97)</f>
        <v>0</v>
      </c>
      <c r="FY97" s="98" t="str">
        <f>IF(Summary!$B$60&lt;&gt;"",IF(AND(Summary!$D$60&lt;&gt;"",DATE(YEAR(Summary!$D$60),MONTH(Summary!$D$60),1)&lt;DATE(YEAR(GA3),MONTH(GA3),1)),"not on board",IF(Summary!$B$60&lt;&gt;"",IF(AND(Summary!$C$60&lt;&gt;"",DATE(YEAR(Summary!$C$60),MONTH(Summary!$C$60),1)&lt;=DATE(YEAR(GA3),MONTH(GA3),1)),Summary!$B$60,"not on board"),"")),"")</f>
        <v/>
      </c>
      <c r="FZ97" s="74" t="s">
        <v>17</v>
      </c>
      <c r="GA97" s="85"/>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86"/>
      <c r="HE97" s="76">
        <f t="shared" si="211"/>
        <v>0</v>
      </c>
      <c r="HG97">
        <f ca="1">SUMIF(HJ$3:IN$3,"&lt;="&amp;B5,HJ97:IN97)</f>
        <v>0</v>
      </c>
      <c r="HH97" s="98" t="str">
        <f>IF(Summary!$B$60&lt;&gt;"",IF(AND(Summary!$D$60&lt;&gt;"",DATE(YEAR(Summary!$D$60),MONTH(Summary!$D$60),1)&lt;DATE(YEAR(HJ3),MONTH(HJ3),1)),"not on board",IF(Summary!$B$60&lt;&gt;"",IF(AND(Summary!$C$60&lt;&gt;"",DATE(YEAR(Summary!$C$60),MONTH(Summary!$C$60),1)&lt;=DATE(YEAR(HJ3),MONTH(HJ3),1)),Summary!$B$60,"not on board"),"")),"")</f>
        <v/>
      </c>
      <c r="HI97" s="74" t="s">
        <v>17</v>
      </c>
      <c r="HJ97" s="85"/>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86"/>
      <c r="IO97" s="76">
        <f t="shared" ref="IO97:IO98" si="297">SUM(HJ97:IN97)</f>
        <v>0</v>
      </c>
      <c r="IQ97">
        <f ca="1">SUMIF(IT$3:JW$3,"&lt;="&amp;B5,IT97:JW97)</f>
        <v>0</v>
      </c>
      <c r="IR97" s="98" t="str">
        <f>IF(Summary!$B$60&lt;&gt;"",IF(AND(Summary!$D$60&lt;&gt;"",DATE(YEAR(Summary!$D$60),MONTH(Summary!$D$60),1)&lt;DATE(YEAR(IT3),MONTH(IT3),1)),"not on board",IF(Summary!$B$60&lt;&gt;"",IF(AND(Summary!$C$60&lt;&gt;"",DATE(YEAR(Summary!$C$60),MONTH(Summary!$C$60),1)&lt;=DATE(YEAR(IT3),MONTH(IT3),1)),Summary!$B$60,"not on board"),"")),"")</f>
        <v/>
      </c>
      <c r="IS97" s="74" t="s">
        <v>17</v>
      </c>
      <c r="IT97" s="85"/>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86"/>
      <c r="JX97" s="76">
        <f t="shared" si="213"/>
        <v>0</v>
      </c>
      <c r="JZ97">
        <f ca="1">SUMIF(KC$3:LG$3,"&lt;="&amp;B5,KC97:LG97)</f>
        <v>0</v>
      </c>
      <c r="KA97" s="98" t="str">
        <f>IF(Summary!$B$60&lt;&gt;"",IF(AND(Summary!$D$60&lt;&gt;"",DATE(YEAR(Summary!$D$60),MONTH(Summary!$D$60),1)&lt;DATE(YEAR(KC3),MONTH(KC3),1)),"not on board",IF(Summary!$B$60&lt;&gt;"",IF(AND(Summary!$C$60&lt;&gt;"",DATE(YEAR(Summary!$C$60),MONTH(Summary!$C$60),1)&lt;=DATE(YEAR(KC3),MONTH(KC3),1)),Summary!$B$60,"not on board"),"")),"")</f>
        <v/>
      </c>
      <c r="KB97" s="74" t="s">
        <v>17</v>
      </c>
      <c r="KC97" s="85"/>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86"/>
      <c r="LH97" s="76">
        <f t="shared" ref="LH97:LH98" si="298">SUM(KC97:LG97)</f>
        <v>0</v>
      </c>
    </row>
    <row r="98" spans="2:320">
      <c r="B98">
        <f ca="1">SUM(B97,AK97,BU97,DD97,EN97,FX97,HG97,IQ97,JZ97)</f>
        <v>0</v>
      </c>
      <c r="C98" s="100"/>
      <c r="D98" s="75" t="s">
        <v>1</v>
      </c>
      <c r="E98" s="83"/>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4"/>
      <c r="AI98" s="77">
        <f t="shared" si="293"/>
        <v>0</v>
      </c>
      <c r="AL98" s="100"/>
      <c r="AM98" s="75" t="s">
        <v>1</v>
      </c>
      <c r="AN98" s="83"/>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4"/>
      <c r="BS98" s="77">
        <f t="shared" si="294"/>
        <v>0</v>
      </c>
      <c r="BV98" s="100"/>
      <c r="BW98" s="75" t="s">
        <v>1</v>
      </c>
      <c r="BX98" s="83"/>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4"/>
      <c r="DB98" s="77">
        <f t="shared" si="208"/>
        <v>0</v>
      </c>
      <c r="DE98" s="100"/>
      <c r="DF98" s="75" t="s">
        <v>1</v>
      </c>
      <c r="DG98" s="83"/>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4"/>
      <c r="EL98" s="77">
        <f t="shared" si="295"/>
        <v>0</v>
      </c>
      <c r="EO98" s="100"/>
      <c r="EP98" s="75" t="s">
        <v>1</v>
      </c>
      <c r="EQ98" s="83"/>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4"/>
      <c r="FV98" s="77">
        <f t="shared" si="296"/>
        <v>0</v>
      </c>
      <c r="FY98" s="100"/>
      <c r="FZ98" s="75" t="s">
        <v>1</v>
      </c>
      <c r="GA98" s="83"/>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4"/>
      <c r="HE98" s="77">
        <f t="shared" si="211"/>
        <v>0</v>
      </c>
      <c r="HH98" s="100"/>
      <c r="HI98" s="75" t="s">
        <v>1</v>
      </c>
      <c r="HJ98" s="83"/>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4"/>
      <c r="IO98" s="77">
        <f t="shared" si="297"/>
        <v>0</v>
      </c>
      <c r="IR98" s="100"/>
      <c r="IS98" s="75" t="s">
        <v>1</v>
      </c>
      <c r="IT98" s="83"/>
      <c r="IU98" s="8"/>
      <c r="IV98" s="8"/>
      <c r="IW98" s="8"/>
      <c r="IX98" s="8"/>
      <c r="IY98" s="8"/>
      <c r="IZ98" s="8"/>
      <c r="JA98" s="8"/>
      <c r="JB98" s="8"/>
      <c r="JC98" s="8"/>
      <c r="JD98" s="8"/>
      <c r="JE98" s="8"/>
      <c r="JF98" s="8"/>
      <c r="JG98" s="8"/>
      <c r="JH98" s="8"/>
      <c r="JI98" s="8"/>
      <c r="JJ98" s="8"/>
      <c r="JK98" s="8"/>
      <c r="JL98" s="8"/>
      <c r="JM98" s="8"/>
      <c r="JN98" s="8"/>
      <c r="JO98" s="8"/>
      <c r="JP98" s="8"/>
      <c r="JQ98" s="8"/>
      <c r="JR98" s="8"/>
      <c r="JS98" s="8"/>
      <c r="JT98" s="8"/>
      <c r="JU98" s="8"/>
      <c r="JV98" s="8"/>
      <c r="JW98" s="84"/>
      <c r="JX98" s="77">
        <f t="shared" si="213"/>
        <v>0</v>
      </c>
      <c r="KA98" s="100"/>
      <c r="KB98" s="75" t="s">
        <v>1</v>
      </c>
      <c r="KC98" s="83"/>
      <c r="KD98" s="8"/>
      <c r="KE98" s="8"/>
      <c r="KF98" s="8"/>
      <c r="KG98" s="8"/>
      <c r="KH98" s="8"/>
      <c r="KI98" s="8"/>
      <c r="KJ98" s="8"/>
      <c r="KK98" s="8"/>
      <c r="KL98" s="8"/>
      <c r="KM98" s="8"/>
      <c r="KN98" s="8"/>
      <c r="KO98" s="8"/>
      <c r="KP98" s="8"/>
      <c r="KQ98" s="8"/>
      <c r="KR98" s="8"/>
      <c r="KS98" s="8"/>
      <c r="KT98" s="8"/>
      <c r="KU98" s="8"/>
      <c r="KV98" s="8"/>
      <c r="KW98" s="8"/>
      <c r="KX98" s="8"/>
      <c r="KY98" s="8"/>
      <c r="KZ98" s="8"/>
      <c r="LA98" s="8"/>
      <c r="LB98" s="8"/>
      <c r="LC98" s="8"/>
      <c r="LD98" s="8"/>
      <c r="LE98" s="8"/>
      <c r="LF98" s="8"/>
      <c r="LG98" s="84"/>
      <c r="LH98" s="77">
        <f t="shared" si="298"/>
        <v>0</v>
      </c>
    </row>
    <row r="99" spans="2:320" ht="15" customHeight="1">
      <c r="B99">
        <f ca="1">SUMIF(E$3:AH$3,"&lt;="&amp;B5,E99:AH99)</f>
        <v>0</v>
      </c>
      <c r="C99" s="98" t="str">
        <f>IF(Summary!$B$61&lt;&gt;"",IF(AND(Summary!$D$61&lt;&gt;"",DATE(YEAR(Summary!$D$61),MONTH(Summary!$D$61),1)&lt;DATE(YEAR(E3),MONTH(E3),1)),"not on board",IF(Summary!$B$61&lt;&gt;"",IF(AND(Summary!$C$61&lt;&gt;"",DATE(YEAR(Summary!$C$61),MONTH(Summary!$C$61),1)&lt;=DATE(YEAR(E3),MONTH(E3),1)),Summary!$B$61,"not on board"),"")),"")</f>
        <v/>
      </c>
      <c r="D99" s="74" t="s">
        <v>17</v>
      </c>
      <c r="E99" s="85"/>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86"/>
      <c r="AI99" s="76">
        <f t="shared" ref="AI99:AI100" si="299">SUM(E99:AH99)</f>
        <v>0</v>
      </c>
      <c r="AK99">
        <f ca="1">SUMIF(AN$3:BR$3,"&lt;="&amp;B5,AN99:BR99)</f>
        <v>0</v>
      </c>
      <c r="AL99" s="98" t="str">
        <f>IF(Summary!$B$61&lt;&gt;"",IF(AND(Summary!$D$61&lt;&gt;"",DATE(YEAR(Summary!$D$61),MONTH(Summary!$D$61),1)&lt;DATE(YEAR(AN3),MONTH(AN3),1)),"not on board",IF(Summary!$B$61&lt;&gt;"",IF(AND(Summary!$C$61&lt;&gt;"",DATE(YEAR(Summary!$C$61),MONTH(Summary!$C$61),1)&lt;=DATE(YEAR(AN3),MONTH(AN3),1)),Summary!$B$61,"not on board"),"")),"")</f>
        <v/>
      </c>
      <c r="AM99" s="74" t="s">
        <v>17</v>
      </c>
      <c r="AN99" s="85"/>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86"/>
      <c r="BS99" s="76">
        <f t="shared" ref="BS99:BS100" si="300">SUM(AN99:BR99)</f>
        <v>0</v>
      </c>
      <c r="BU99">
        <f ca="1">SUMIF(BX$3:DA$3,"&lt;="&amp;B5,BX99:DA99)</f>
        <v>0</v>
      </c>
      <c r="BV99" s="98" t="str">
        <f>IF(Summary!$B$61&lt;&gt;"",IF(AND(Summary!$D$61&lt;&gt;"",DATE(YEAR(Summary!$D$61),MONTH(Summary!$D$61),1)&lt;DATE(YEAR(BX3),MONTH(BX3),1)),"not on board",IF(Summary!$B$61&lt;&gt;"",IF(AND(Summary!$C$61&lt;&gt;"",DATE(YEAR(Summary!$C$61),MONTH(Summary!$C$61),1)&lt;=DATE(YEAR(BX3),MONTH(BX3),1)),Summary!$B$61,"not on board"),"")),"")</f>
        <v/>
      </c>
      <c r="BW99" s="74" t="s">
        <v>17</v>
      </c>
      <c r="BX99" s="85"/>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86"/>
      <c r="DB99" s="76">
        <f t="shared" si="208"/>
        <v>0</v>
      </c>
      <c r="DD99">
        <f ca="1">SUMIF(DG$3:EK$3,"&lt;="&amp;B5,DG99:EK99)</f>
        <v>0</v>
      </c>
      <c r="DE99" s="98" t="str">
        <f>IF(Summary!$B$61&lt;&gt;"",IF(AND(Summary!$D$61&lt;&gt;"",DATE(YEAR(Summary!$D$61),MONTH(Summary!$D$61),1)&lt;DATE(YEAR(DG3),MONTH(DG3),1)),"not on board",IF(Summary!$B$61&lt;&gt;"",IF(AND(Summary!$C$61&lt;&gt;"",DATE(YEAR(Summary!$C$61),MONTH(Summary!$C$61),1)&lt;=DATE(YEAR(DG3),MONTH(DG3),1)),Summary!$B$61,"not on board"),"")),"")</f>
        <v/>
      </c>
      <c r="DF99" s="74" t="s">
        <v>17</v>
      </c>
      <c r="DG99" s="85"/>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86"/>
      <c r="EL99" s="76">
        <f t="shared" ref="EL99:EL100" si="301">SUM(DG99:EK99)</f>
        <v>0</v>
      </c>
      <c r="EN99">
        <f ca="1">SUMIF(EQ$3:FU$3,"&lt;="&amp;B5,EQ99:FU99)</f>
        <v>0</v>
      </c>
      <c r="EO99" s="98" t="str">
        <f>IF(Summary!$B$61&lt;&gt;"",IF(AND(Summary!$D$61&lt;&gt;"",DATE(YEAR(Summary!$D$61),MONTH(Summary!$D$61),1)&lt;DATE(YEAR(EQ3),MONTH(EQ3),1)),"not on board",IF(Summary!$B$61&lt;&gt;"",IF(AND(Summary!$C$61&lt;&gt;"",DATE(YEAR(Summary!$C$61),MONTH(Summary!$C$61),1)&lt;=DATE(YEAR(EQ3),MONTH(EQ3),1)),Summary!$B$61,"not on board"),"")),"")</f>
        <v/>
      </c>
      <c r="EP99" s="74" t="s">
        <v>17</v>
      </c>
      <c r="EQ99" s="85"/>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86"/>
      <c r="FV99" s="76">
        <f t="shared" ref="FV99:FV100" si="302">SUM(EQ99:FU99)</f>
        <v>0</v>
      </c>
      <c r="FX99">
        <f ca="1">SUMIF(GA$3:HD$3,"&lt;="&amp;B5,GA99:HD99)</f>
        <v>0</v>
      </c>
      <c r="FY99" s="98" t="str">
        <f>IF(Summary!$B$61&lt;&gt;"",IF(AND(Summary!$D$61&lt;&gt;"",DATE(YEAR(Summary!$D$61),MONTH(Summary!$D$61),1)&lt;DATE(YEAR(GA3),MONTH(GA3),1)),"not on board",IF(Summary!$B$61&lt;&gt;"",IF(AND(Summary!$C$61&lt;&gt;"",DATE(YEAR(Summary!$C$61),MONTH(Summary!$C$61),1)&lt;=DATE(YEAR(GA3),MONTH(GA3),1)),Summary!$B$61,"not on board"),"")),"")</f>
        <v/>
      </c>
      <c r="FZ99" s="74" t="s">
        <v>17</v>
      </c>
      <c r="GA99" s="85"/>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86"/>
      <c r="HE99" s="76">
        <f t="shared" si="211"/>
        <v>0</v>
      </c>
      <c r="HG99">
        <f ca="1">SUMIF(HJ$3:IN$3,"&lt;="&amp;B5,HJ99:IN99)</f>
        <v>0</v>
      </c>
      <c r="HH99" s="98" t="str">
        <f>IF(Summary!$B$61&lt;&gt;"",IF(AND(Summary!$D$61&lt;&gt;"",DATE(YEAR(Summary!$D$61),MONTH(Summary!$D$61),1)&lt;DATE(YEAR(HJ3),MONTH(HJ3),1)),"not on board",IF(Summary!$B$61&lt;&gt;"",IF(AND(Summary!$C$61&lt;&gt;"",DATE(YEAR(Summary!$C$61),MONTH(Summary!$C$61),1)&lt;=DATE(YEAR(HJ3),MONTH(HJ3),1)),Summary!$B$61,"not on board"),"")),"")</f>
        <v/>
      </c>
      <c r="HI99" s="74" t="s">
        <v>17</v>
      </c>
      <c r="HJ99" s="85"/>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86"/>
      <c r="IO99" s="76">
        <f t="shared" ref="IO99:IO100" si="303">SUM(HJ99:IN99)</f>
        <v>0</v>
      </c>
      <c r="IQ99">
        <f ca="1">SUMIF(IT$3:JW$3,"&lt;="&amp;B5,IT99:JW99)</f>
        <v>0</v>
      </c>
      <c r="IR99" s="98" t="str">
        <f>IF(Summary!$B$61&lt;&gt;"",IF(AND(Summary!$D$61&lt;&gt;"",DATE(YEAR(Summary!$D$61),MONTH(Summary!$D$61),1)&lt;DATE(YEAR(IT3),MONTH(IT3),1)),"not on board",IF(Summary!$B$61&lt;&gt;"",IF(AND(Summary!$C$61&lt;&gt;"",DATE(YEAR(Summary!$C$61),MONTH(Summary!$C$61),1)&lt;=DATE(YEAR(IT3),MONTH(IT3),1)),Summary!$B$61,"not on board"),"")),"")</f>
        <v/>
      </c>
      <c r="IS99" s="74" t="s">
        <v>17</v>
      </c>
      <c r="IT99" s="85"/>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86"/>
      <c r="JX99" s="76">
        <f t="shared" si="213"/>
        <v>0</v>
      </c>
      <c r="JZ99">
        <f ca="1">SUMIF(KC$3:LG$3,"&lt;="&amp;B5,KC99:LG99)</f>
        <v>0</v>
      </c>
      <c r="KA99" s="98" t="str">
        <f>IF(Summary!$B$61&lt;&gt;"",IF(AND(Summary!$D$61&lt;&gt;"",DATE(YEAR(Summary!$D$61),MONTH(Summary!$D$61),1)&lt;DATE(YEAR(KC3),MONTH(KC3),1)),"not on board",IF(Summary!$B$61&lt;&gt;"",IF(AND(Summary!$C$61&lt;&gt;"",DATE(YEAR(Summary!$C$61),MONTH(Summary!$C$61),1)&lt;=DATE(YEAR(KC3),MONTH(KC3),1)),Summary!$B$61,"not on board"),"")),"")</f>
        <v/>
      </c>
      <c r="KB99" s="74" t="s">
        <v>17</v>
      </c>
      <c r="KC99" s="85"/>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86"/>
      <c r="LH99" s="76">
        <f t="shared" ref="LH99:LH100" si="304">SUM(KC99:LG99)</f>
        <v>0</v>
      </c>
    </row>
    <row r="100" spans="2:320">
      <c r="B100">
        <f ca="1">SUM(B99,AK99,BU99,DD99,EN99,FX99,HG99,IQ99,JZ99)</f>
        <v>0</v>
      </c>
      <c r="C100" s="100"/>
      <c r="D100" s="75" t="s">
        <v>1</v>
      </c>
      <c r="E100" s="83"/>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4"/>
      <c r="AI100" s="77">
        <f t="shared" si="299"/>
        <v>0</v>
      </c>
      <c r="AL100" s="100"/>
      <c r="AM100" s="75" t="s">
        <v>1</v>
      </c>
      <c r="AN100" s="83"/>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4"/>
      <c r="BS100" s="77">
        <f t="shared" si="300"/>
        <v>0</v>
      </c>
      <c r="BV100" s="100"/>
      <c r="BW100" s="75" t="s">
        <v>1</v>
      </c>
      <c r="BX100" s="83"/>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4"/>
      <c r="DB100" s="77">
        <f t="shared" si="208"/>
        <v>0</v>
      </c>
      <c r="DE100" s="100"/>
      <c r="DF100" s="75" t="s">
        <v>1</v>
      </c>
      <c r="DG100" s="83"/>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4"/>
      <c r="EL100" s="77">
        <f t="shared" si="301"/>
        <v>0</v>
      </c>
      <c r="EO100" s="100"/>
      <c r="EP100" s="75" t="s">
        <v>1</v>
      </c>
      <c r="EQ100" s="83"/>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4"/>
      <c r="FV100" s="77">
        <f t="shared" si="302"/>
        <v>0</v>
      </c>
      <c r="FY100" s="100"/>
      <c r="FZ100" s="75" t="s">
        <v>1</v>
      </c>
      <c r="GA100" s="83"/>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4"/>
      <c r="HE100" s="77">
        <f t="shared" si="211"/>
        <v>0</v>
      </c>
      <c r="HH100" s="100"/>
      <c r="HI100" s="75" t="s">
        <v>1</v>
      </c>
      <c r="HJ100" s="83"/>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4"/>
      <c r="IO100" s="77">
        <f t="shared" si="303"/>
        <v>0</v>
      </c>
      <c r="IR100" s="100"/>
      <c r="IS100" s="75" t="s">
        <v>1</v>
      </c>
      <c r="IT100" s="83"/>
      <c r="IU100" s="8"/>
      <c r="IV100" s="8"/>
      <c r="IW100" s="8"/>
      <c r="IX100" s="8"/>
      <c r="IY100" s="8"/>
      <c r="IZ100" s="8"/>
      <c r="JA100" s="8"/>
      <c r="JB100" s="8"/>
      <c r="JC100" s="8"/>
      <c r="JD100" s="8"/>
      <c r="JE100" s="8"/>
      <c r="JF100" s="8"/>
      <c r="JG100" s="8"/>
      <c r="JH100" s="8"/>
      <c r="JI100" s="8"/>
      <c r="JJ100" s="8"/>
      <c r="JK100" s="8"/>
      <c r="JL100" s="8"/>
      <c r="JM100" s="8"/>
      <c r="JN100" s="8"/>
      <c r="JO100" s="8"/>
      <c r="JP100" s="8"/>
      <c r="JQ100" s="8"/>
      <c r="JR100" s="8"/>
      <c r="JS100" s="8"/>
      <c r="JT100" s="8"/>
      <c r="JU100" s="8"/>
      <c r="JV100" s="8"/>
      <c r="JW100" s="84"/>
      <c r="JX100" s="77">
        <f t="shared" si="213"/>
        <v>0</v>
      </c>
      <c r="KA100" s="100"/>
      <c r="KB100" s="75" t="s">
        <v>1</v>
      </c>
      <c r="KC100" s="83"/>
      <c r="KD100" s="8"/>
      <c r="KE100" s="8"/>
      <c r="KF100" s="8"/>
      <c r="KG100" s="8"/>
      <c r="KH100" s="8"/>
      <c r="KI100" s="8"/>
      <c r="KJ100" s="8"/>
      <c r="KK100" s="8"/>
      <c r="KL100" s="8"/>
      <c r="KM100" s="8"/>
      <c r="KN100" s="8"/>
      <c r="KO100" s="8"/>
      <c r="KP100" s="8"/>
      <c r="KQ100" s="8"/>
      <c r="KR100" s="8"/>
      <c r="KS100" s="8"/>
      <c r="KT100" s="8"/>
      <c r="KU100" s="8"/>
      <c r="KV100" s="8"/>
      <c r="KW100" s="8"/>
      <c r="KX100" s="8"/>
      <c r="KY100" s="8"/>
      <c r="KZ100" s="8"/>
      <c r="LA100" s="8"/>
      <c r="LB100" s="8"/>
      <c r="LC100" s="8"/>
      <c r="LD100" s="8"/>
      <c r="LE100" s="8"/>
      <c r="LF100" s="8"/>
      <c r="LG100" s="84"/>
      <c r="LH100" s="77">
        <f t="shared" si="304"/>
        <v>0</v>
      </c>
    </row>
    <row r="101" spans="2:320" ht="15" customHeight="1">
      <c r="B101">
        <f ca="1">SUMIF(E$3:AH$3,"&lt;="&amp;B5,E101:AH101)</f>
        <v>0</v>
      </c>
      <c r="C101" s="98" t="str">
        <f>IF(Summary!$B$62&lt;&gt;"",IF(AND(Summary!$D$62&lt;&gt;"",DATE(YEAR(Summary!$D$62),MONTH(Summary!$D$62),1)&lt;DATE(YEAR(E3),MONTH(E3),1)),"not on board",IF(Summary!$B$62&lt;&gt;"",IF(AND(Summary!$C$62&lt;&gt;"",DATE(YEAR(Summary!$C$62),MONTH(Summary!$C$62),1)&lt;=DATE(YEAR(E3),MONTH(E3),1)),Summary!$B$62,"not on board"),"")),"")</f>
        <v/>
      </c>
      <c r="D101" s="74" t="s">
        <v>17</v>
      </c>
      <c r="E101" s="85"/>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86"/>
      <c r="AI101" s="76">
        <f t="shared" ref="AI101:AI102" si="305">SUM(E101:AH101)</f>
        <v>0</v>
      </c>
      <c r="AK101">
        <f ca="1">SUMIF(AN$3:BR$3,"&lt;="&amp;B5,AN101:BR101)</f>
        <v>0</v>
      </c>
      <c r="AL101" s="98" t="str">
        <f>IF(Summary!$B$62&lt;&gt;"",IF(AND(Summary!$D$62&lt;&gt;"",DATE(YEAR(Summary!$D$62),MONTH(Summary!$D$62),1)&lt;DATE(YEAR(AN3),MONTH(AN3),1)),"not on board",IF(Summary!$B$62&lt;&gt;"",IF(AND(Summary!$C$62&lt;&gt;"",DATE(YEAR(Summary!$C$62),MONTH(Summary!$C$62),1)&lt;=DATE(YEAR(AN3),MONTH(AN3),1)),Summary!$B$62,"not on board"),"")),"")</f>
        <v/>
      </c>
      <c r="AM101" s="74" t="s">
        <v>17</v>
      </c>
      <c r="AN101" s="85"/>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86"/>
      <c r="BS101" s="76">
        <f t="shared" ref="BS101:BS102" si="306">SUM(AN101:BR101)</f>
        <v>0</v>
      </c>
      <c r="BU101">
        <f ca="1">SUMIF(BX$3:DA$3,"&lt;="&amp;B5,BX101:DA101)</f>
        <v>0</v>
      </c>
      <c r="BV101" s="98" t="str">
        <f>IF(Summary!$B$62&lt;&gt;"",IF(AND(Summary!$D$62&lt;&gt;"",DATE(YEAR(Summary!$D$62),MONTH(Summary!$D$62),1)&lt;DATE(YEAR(BX3),MONTH(BX3),1)),"not on board",IF(Summary!$B$62&lt;&gt;"",IF(AND(Summary!$C$62&lt;&gt;"",DATE(YEAR(Summary!$C$62),MONTH(Summary!$C$62),1)&lt;=DATE(YEAR(BX3),MONTH(BX3),1)),Summary!$B$62,"not on board"),"")),"")</f>
        <v/>
      </c>
      <c r="BW101" s="74" t="s">
        <v>17</v>
      </c>
      <c r="BX101" s="85"/>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86"/>
      <c r="DB101" s="76">
        <f t="shared" ref="DB101:DB124" si="307">SUM(BX101:DA101)</f>
        <v>0</v>
      </c>
      <c r="DD101">
        <f ca="1">SUMIF(DG$3:EK$3,"&lt;="&amp;B5,DG101:EK101)</f>
        <v>0</v>
      </c>
      <c r="DE101" s="98" t="str">
        <f>IF(Summary!$B$62&lt;&gt;"",IF(AND(Summary!$D$62&lt;&gt;"",DATE(YEAR(Summary!$D$62),MONTH(Summary!$D$62),1)&lt;DATE(YEAR(DG3),MONTH(DG3),1)),"not on board",IF(Summary!$B$62&lt;&gt;"",IF(AND(Summary!$C$62&lt;&gt;"",DATE(YEAR(Summary!$C$62),MONTH(Summary!$C$62),1)&lt;=DATE(YEAR(DG3),MONTH(DG3),1)),Summary!$B$62,"not on board"),"")),"")</f>
        <v/>
      </c>
      <c r="DF101" s="74" t="s">
        <v>17</v>
      </c>
      <c r="DG101" s="85"/>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86"/>
      <c r="EL101" s="76">
        <f t="shared" ref="EL101:EL102" si="308">SUM(DG101:EK101)</f>
        <v>0</v>
      </c>
      <c r="EN101">
        <f ca="1">SUMIF(EQ$3:FU$3,"&lt;="&amp;B5,EQ101:FU101)</f>
        <v>0</v>
      </c>
      <c r="EO101" s="98" t="str">
        <f>IF(Summary!$B$62&lt;&gt;"",IF(AND(Summary!$D$62&lt;&gt;"",DATE(YEAR(Summary!$D$62),MONTH(Summary!$D$62),1)&lt;DATE(YEAR(EQ3),MONTH(EQ3),1)),"not on board",IF(Summary!$B$62&lt;&gt;"",IF(AND(Summary!$C$62&lt;&gt;"",DATE(YEAR(Summary!$C$62),MONTH(Summary!$C$62),1)&lt;=DATE(YEAR(EQ3),MONTH(EQ3),1)),Summary!$B$62,"not on board"),"")),"")</f>
        <v/>
      </c>
      <c r="EP101" s="74" t="s">
        <v>17</v>
      </c>
      <c r="EQ101" s="85"/>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86"/>
      <c r="FV101" s="76">
        <f t="shared" ref="FV101:FV102" si="309">SUM(EQ101:FU101)</f>
        <v>0</v>
      </c>
      <c r="FX101">
        <f ca="1">SUMIF(GA$3:HD$3,"&lt;="&amp;B5,GA101:HD101)</f>
        <v>0</v>
      </c>
      <c r="FY101" s="98" t="str">
        <f>IF(Summary!$B$62&lt;&gt;"",IF(AND(Summary!$D$62&lt;&gt;"",DATE(YEAR(Summary!$D$62),MONTH(Summary!$D$62),1)&lt;DATE(YEAR(GA3),MONTH(GA3),1)),"not on board",IF(Summary!$B$62&lt;&gt;"",IF(AND(Summary!$C$62&lt;&gt;"",DATE(YEAR(Summary!$C$62),MONTH(Summary!$C$62),1)&lt;=DATE(YEAR(GA3),MONTH(GA3),1)),Summary!$B$62,"not on board"),"")),"")</f>
        <v/>
      </c>
      <c r="FZ101" s="74" t="s">
        <v>17</v>
      </c>
      <c r="GA101" s="85"/>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86"/>
      <c r="HE101" s="76">
        <f t="shared" ref="HE101:HE124" si="310">SUM(GA101:HD101)</f>
        <v>0</v>
      </c>
      <c r="HG101">
        <f ca="1">SUMIF(HJ$3:IN$3,"&lt;="&amp;B5,HJ101:IN101)</f>
        <v>0</v>
      </c>
      <c r="HH101" s="98" t="str">
        <f>IF(Summary!$B$62&lt;&gt;"",IF(AND(Summary!$D$62&lt;&gt;"",DATE(YEAR(Summary!$D$62),MONTH(Summary!$D$62),1)&lt;DATE(YEAR(HJ3),MONTH(HJ3),1)),"not on board",IF(Summary!$B$62&lt;&gt;"",IF(AND(Summary!$C$62&lt;&gt;"",DATE(YEAR(Summary!$C$62),MONTH(Summary!$C$62),1)&lt;=DATE(YEAR(HJ3),MONTH(HJ3),1)),Summary!$B$62,"not on board"),"")),"")</f>
        <v/>
      </c>
      <c r="HI101" s="74" t="s">
        <v>17</v>
      </c>
      <c r="HJ101" s="85"/>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86"/>
      <c r="IO101" s="76">
        <f t="shared" ref="IO101:IO102" si="311">SUM(HJ101:IN101)</f>
        <v>0</v>
      </c>
      <c r="IQ101">
        <f ca="1">SUMIF(IT$3:JW$3,"&lt;="&amp;B5,IT101:JW101)</f>
        <v>0</v>
      </c>
      <c r="IR101" s="98" t="str">
        <f>IF(Summary!$B$62&lt;&gt;"",IF(AND(Summary!$D$62&lt;&gt;"",DATE(YEAR(Summary!$D$62),MONTH(Summary!$D$62),1)&lt;DATE(YEAR(IT3),MONTH(IT3),1)),"not on board",IF(Summary!$B$62&lt;&gt;"",IF(AND(Summary!$C$62&lt;&gt;"",DATE(YEAR(Summary!$C$62),MONTH(Summary!$C$62),1)&lt;=DATE(YEAR(IT3),MONTH(IT3),1)),Summary!$B$62,"not on board"),"")),"")</f>
        <v/>
      </c>
      <c r="IS101" s="74" t="s">
        <v>17</v>
      </c>
      <c r="IT101" s="85"/>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86"/>
      <c r="JX101" s="76">
        <f t="shared" ref="JX101:JX124" si="312">SUM(IT101:JW101)</f>
        <v>0</v>
      </c>
      <c r="JZ101">
        <f ca="1">SUMIF(KC$3:LG$3,"&lt;="&amp;B5,KC101:LG101)</f>
        <v>0</v>
      </c>
      <c r="KA101" s="98" t="str">
        <f>IF(Summary!$B$62&lt;&gt;"",IF(AND(Summary!$D$62&lt;&gt;"",DATE(YEAR(Summary!$D$62),MONTH(Summary!$D$62),1)&lt;DATE(YEAR(KC3),MONTH(KC3),1)),"not on board",IF(Summary!$B$62&lt;&gt;"",IF(AND(Summary!$C$62&lt;&gt;"",DATE(YEAR(Summary!$C$62),MONTH(Summary!$C$62),1)&lt;=DATE(YEAR(KC3),MONTH(KC3),1)),Summary!$B$62,"not on board"),"")),"")</f>
        <v/>
      </c>
      <c r="KB101" s="74" t="s">
        <v>17</v>
      </c>
      <c r="KC101" s="85"/>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86"/>
      <c r="LH101" s="76">
        <f t="shared" ref="LH101:LH102" si="313">SUM(KC101:LG101)</f>
        <v>0</v>
      </c>
    </row>
    <row r="102" spans="2:320">
      <c r="B102">
        <f ca="1">SUM(B101,AK101,BU101,DD101,EN101,FX101,HG101,IQ101,JZ101)</f>
        <v>0</v>
      </c>
      <c r="C102" s="100"/>
      <c r="D102" s="75" t="s">
        <v>1</v>
      </c>
      <c r="E102" s="83"/>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4"/>
      <c r="AI102" s="77">
        <f t="shared" si="305"/>
        <v>0</v>
      </c>
      <c r="AL102" s="100"/>
      <c r="AM102" s="75" t="s">
        <v>1</v>
      </c>
      <c r="AN102" s="83"/>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4"/>
      <c r="BS102" s="77">
        <f t="shared" si="306"/>
        <v>0</v>
      </c>
      <c r="BV102" s="100"/>
      <c r="BW102" s="75" t="s">
        <v>1</v>
      </c>
      <c r="BX102" s="83"/>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4"/>
      <c r="DB102" s="77">
        <f t="shared" si="307"/>
        <v>0</v>
      </c>
      <c r="DE102" s="100"/>
      <c r="DF102" s="75" t="s">
        <v>1</v>
      </c>
      <c r="DG102" s="83"/>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4"/>
      <c r="EL102" s="77">
        <f t="shared" si="308"/>
        <v>0</v>
      </c>
      <c r="EO102" s="100"/>
      <c r="EP102" s="75" t="s">
        <v>1</v>
      </c>
      <c r="EQ102" s="83"/>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4"/>
      <c r="FV102" s="77">
        <f t="shared" si="309"/>
        <v>0</v>
      </c>
      <c r="FY102" s="100"/>
      <c r="FZ102" s="75" t="s">
        <v>1</v>
      </c>
      <c r="GA102" s="83"/>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4"/>
      <c r="HE102" s="77">
        <f t="shared" si="310"/>
        <v>0</v>
      </c>
      <c r="HH102" s="100"/>
      <c r="HI102" s="75" t="s">
        <v>1</v>
      </c>
      <c r="HJ102" s="83"/>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4"/>
      <c r="IO102" s="77">
        <f t="shared" si="311"/>
        <v>0</v>
      </c>
      <c r="IR102" s="100"/>
      <c r="IS102" s="75" t="s">
        <v>1</v>
      </c>
      <c r="IT102" s="83"/>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4"/>
      <c r="JX102" s="77">
        <f t="shared" si="312"/>
        <v>0</v>
      </c>
      <c r="KA102" s="100"/>
      <c r="KB102" s="75" t="s">
        <v>1</v>
      </c>
      <c r="KC102" s="83"/>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
      <c r="LF102" s="8"/>
      <c r="LG102" s="84"/>
      <c r="LH102" s="77">
        <f t="shared" si="313"/>
        <v>0</v>
      </c>
    </row>
    <row r="103" spans="2:320" ht="15" customHeight="1">
      <c r="B103">
        <f ca="1">SUMIF(E$3:AH$3,"&lt;="&amp;B5,E103:AH103)</f>
        <v>0</v>
      </c>
      <c r="C103" s="98" t="str">
        <f>IF(Summary!$B$63&lt;&gt;"",IF(AND(Summary!$D$63&lt;&gt;"",DATE(YEAR(Summary!$D$63),MONTH(Summary!$D$63),1)&lt;DATE(YEAR(E3),MONTH(E3),1)),"not on board",IF(Summary!$B$63&lt;&gt;"",IF(AND(Summary!$C$63&lt;&gt;"",DATE(YEAR(Summary!$C$63),MONTH(Summary!$C$63),1)&lt;=DATE(YEAR(E3),MONTH(E3),1)),Summary!$B$63,"not on board"),"")),"")</f>
        <v/>
      </c>
      <c r="D103" s="74" t="s">
        <v>17</v>
      </c>
      <c r="E103" s="85"/>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86"/>
      <c r="AI103" s="76">
        <f t="shared" ref="AI103:AI104" si="314">SUM(E103:AH103)</f>
        <v>0</v>
      </c>
      <c r="AK103">
        <f ca="1">SUMIF(AN$3:BR$3,"&lt;="&amp;B5,AN103:BR103)</f>
        <v>0</v>
      </c>
      <c r="AL103" s="98" t="str">
        <f>IF(Summary!$B$63&lt;&gt;"",IF(AND(Summary!$D$63&lt;&gt;"",DATE(YEAR(Summary!$D$63),MONTH(Summary!$D$63),1)&lt;DATE(YEAR(AN3),MONTH(AN3),1)),"not on board",IF(Summary!$B$63&lt;&gt;"",IF(AND(Summary!$C$63&lt;&gt;"",DATE(YEAR(Summary!$C$63),MONTH(Summary!$C$63),1)&lt;=DATE(YEAR(AN3),MONTH(AN3),1)),Summary!$B$63,"not on board"),"")),"")</f>
        <v/>
      </c>
      <c r="AM103" s="74" t="s">
        <v>17</v>
      </c>
      <c r="AN103" s="85"/>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86"/>
      <c r="BS103" s="76">
        <f t="shared" ref="BS103:BS104" si="315">SUM(AN103:BR103)</f>
        <v>0</v>
      </c>
      <c r="BU103">
        <f ca="1">SUMIF(BX$3:DA$3,"&lt;="&amp;B5,BX103:DA103)</f>
        <v>0</v>
      </c>
      <c r="BV103" s="98" t="str">
        <f>IF(Summary!$B$63&lt;&gt;"",IF(AND(Summary!$D$63&lt;&gt;"",DATE(YEAR(Summary!$D$63),MONTH(Summary!$D$63),1)&lt;DATE(YEAR(BX3),MONTH(BX3),1)),"not on board",IF(Summary!$B$63&lt;&gt;"",IF(AND(Summary!$C$63&lt;&gt;"",DATE(YEAR(Summary!$C$63),MONTH(Summary!$C$63),1)&lt;=DATE(YEAR(BX3),MONTH(BX3),1)),Summary!$B$63,"not on board"),"")),"")</f>
        <v/>
      </c>
      <c r="BW103" s="74" t="s">
        <v>17</v>
      </c>
      <c r="BX103" s="85"/>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86"/>
      <c r="DB103" s="76">
        <f t="shared" si="307"/>
        <v>0</v>
      </c>
      <c r="DD103">
        <f ca="1">SUMIF(DG$3:EK$3,"&lt;="&amp;B5,DG103:EK103)</f>
        <v>0</v>
      </c>
      <c r="DE103" s="98" t="str">
        <f>IF(Summary!$B$63&lt;&gt;"",IF(AND(Summary!$D$63&lt;&gt;"",DATE(YEAR(Summary!$D$63),MONTH(Summary!$D$63),1)&lt;DATE(YEAR(DG3),MONTH(DG3),1)),"not on board",IF(Summary!$B$63&lt;&gt;"",IF(AND(Summary!$C$63&lt;&gt;"",DATE(YEAR(Summary!$C$63),MONTH(Summary!$C$63),1)&lt;=DATE(YEAR(DG3),MONTH(DG3),1)),Summary!$B$63,"not on board"),"")),"")</f>
        <v/>
      </c>
      <c r="DF103" s="74" t="s">
        <v>17</v>
      </c>
      <c r="DG103" s="85"/>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86"/>
      <c r="EL103" s="76">
        <f t="shared" ref="EL103:EL104" si="316">SUM(DG103:EK103)</f>
        <v>0</v>
      </c>
      <c r="EN103">
        <f ca="1">SUMIF(EQ$3:FU$3,"&lt;="&amp;B5,EQ103:FU103)</f>
        <v>0</v>
      </c>
      <c r="EO103" s="98" t="str">
        <f>IF(Summary!$B$63&lt;&gt;"",IF(AND(Summary!$D$63&lt;&gt;"",DATE(YEAR(Summary!$D$63),MONTH(Summary!$D$63),1)&lt;DATE(YEAR(EQ3),MONTH(EQ3),1)),"not on board",IF(Summary!$B$63&lt;&gt;"",IF(AND(Summary!$C$63&lt;&gt;"",DATE(YEAR(Summary!$C$63),MONTH(Summary!$C$63),1)&lt;=DATE(YEAR(EQ3),MONTH(EQ3),1)),Summary!$B$63,"not on board"),"")),"")</f>
        <v/>
      </c>
      <c r="EP103" s="74" t="s">
        <v>17</v>
      </c>
      <c r="EQ103" s="85"/>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86"/>
      <c r="FV103" s="76">
        <f t="shared" ref="FV103:FV104" si="317">SUM(EQ103:FU103)</f>
        <v>0</v>
      </c>
      <c r="FX103">
        <f ca="1">SUMIF(GA$3:HD$3,"&lt;="&amp;B5,GA103:HD103)</f>
        <v>0</v>
      </c>
      <c r="FY103" s="98" t="str">
        <f>IF(Summary!$B$63&lt;&gt;"",IF(AND(Summary!$D$63&lt;&gt;"",DATE(YEAR(Summary!$D$63),MONTH(Summary!$D$63),1)&lt;DATE(YEAR(GA3),MONTH(GA3),1)),"not on board",IF(Summary!$B$63&lt;&gt;"",IF(AND(Summary!$C$63&lt;&gt;"",DATE(YEAR(Summary!$C$63),MONTH(Summary!$C$63),1)&lt;=DATE(YEAR(GA3),MONTH(GA3),1)),Summary!$B$63,"not on board"),"")),"")</f>
        <v/>
      </c>
      <c r="FZ103" s="74" t="s">
        <v>17</v>
      </c>
      <c r="GA103" s="85"/>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86"/>
      <c r="HE103" s="76">
        <f t="shared" si="310"/>
        <v>0</v>
      </c>
      <c r="HG103">
        <f ca="1">SUMIF(HJ$3:IN$3,"&lt;="&amp;B5,HJ103:IN103)</f>
        <v>0</v>
      </c>
      <c r="HH103" s="98" t="str">
        <f>IF(Summary!$B$63&lt;&gt;"",IF(AND(Summary!$D$63&lt;&gt;"",DATE(YEAR(Summary!$D$63),MONTH(Summary!$D$63),1)&lt;DATE(YEAR(HJ3),MONTH(HJ3),1)),"not on board",IF(Summary!$B$63&lt;&gt;"",IF(AND(Summary!$C$63&lt;&gt;"",DATE(YEAR(Summary!$C$63),MONTH(Summary!$C$63),1)&lt;=DATE(YEAR(HJ3),MONTH(HJ3),1)),Summary!$B$63,"not on board"),"")),"")</f>
        <v/>
      </c>
      <c r="HI103" s="74" t="s">
        <v>17</v>
      </c>
      <c r="HJ103" s="85"/>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86"/>
      <c r="IO103" s="76">
        <f t="shared" ref="IO103:IO104" si="318">SUM(HJ103:IN103)</f>
        <v>0</v>
      </c>
      <c r="IQ103">
        <f ca="1">SUMIF(IT$3:JW$3,"&lt;="&amp;B5,IT103:JW103)</f>
        <v>0</v>
      </c>
      <c r="IR103" s="98" t="str">
        <f>IF(Summary!$B$63&lt;&gt;"",IF(AND(Summary!$D$63&lt;&gt;"",DATE(YEAR(Summary!$D$63),MONTH(Summary!$D$63),1)&lt;DATE(YEAR(IT3),MONTH(IT3),1)),"not on board",IF(Summary!$B$63&lt;&gt;"",IF(AND(Summary!$C$63&lt;&gt;"",DATE(YEAR(Summary!$C$63),MONTH(Summary!$C$63),1)&lt;=DATE(YEAR(IT3),MONTH(IT3),1)),Summary!$B$63,"not on board"),"")),"")</f>
        <v/>
      </c>
      <c r="IS103" s="74" t="s">
        <v>17</v>
      </c>
      <c r="IT103" s="85"/>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86"/>
      <c r="JX103" s="76">
        <f t="shared" si="312"/>
        <v>0</v>
      </c>
      <c r="JZ103">
        <f ca="1">SUMIF(KC$3:LG$3,"&lt;="&amp;B5,KC103:LG103)</f>
        <v>0</v>
      </c>
      <c r="KA103" s="98" t="str">
        <f>IF(Summary!$B$63&lt;&gt;"",IF(AND(Summary!$D$63&lt;&gt;"",DATE(YEAR(Summary!$D$63),MONTH(Summary!$D$63),1)&lt;DATE(YEAR(KC3),MONTH(KC3),1)),"not on board",IF(Summary!$B$63&lt;&gt;"",IF(AND(Summary!$C$63&lt;&gt;"",DATE(YEAR(Summary!$C$63),MONTH(Summary!$C$63),1)&lt;=DATE(YEAR(KC3),MONTH(KC3),1)),Summary!$B$63,"not on board"),"")),"")</f>
        <v/>
      </c>
      <c r="KB103" s="74" t="s">
        <v>17</v>
      </c>
      <c r="KC103" s="85"/>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86"/>
      <c r="LH103" s="76">
        <f t="shared" ref="LH103:LH104" si="319">SUM(KC103:LG103)</f>
        <v>0</v>
      </c>
    </row>
    <row r="104" spans="2:320">
      <c r="B104">
        <f ca="1">SUM(B103,AK103,BU103,DD103,EN103,FX103,HG103,IQ103,JZ103)</f>
        <v>0</v>
      </c>
      <c r="C104" s="100"/>
      <c r="D104" s="75" t="s">
        <v>1</v>
      </c>
      <c r="E104" s="83"/>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4"/>
      <c r="AI104" s="77">
        <f t="shared" si="314"/>
        <v>0</v>
      </c>
      <c r="AL104" s="100"/>
      <c r="AM104" s="75" t="s">
        <v>1</v>
      </c>
      <c r="AN104" s="83"/>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4"/>
      <c r="BS104" s="77">
        <f t="shared" si="315"/>
        <v>0</v>
      </c>
      <c r="BV104" s="100"/>
      <c r="BW104" s="75" t="s">
        <v>1</v>
      </c>
      <c r="BX104" s="83"/>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4"/>
      <c r="DB104" s="77">
        <f t="shared" si="307"/>
        <v>0</v>
      </c>
      <c r="DE104" s="100"/>
      <c r="DF104" s="75" t="s">
        <v>1</v>
      </c>
      <c r="DG104" s="83"/>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4"/>
      <c r="EL104" s="77">
        <f t="shared" si="316"/>
        <v>0</v>
      </c>
      <c r="EO104" s="100"/>
      <c r="EP104" s="75" t="s">
        <v>1</v>
      </c>
      <c r="EQ104" s="83"/>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4"/>
      <c r="FV104" s="77">
        <f t="shared" si="317"/>
        <v>0</v>
      </c>
      <c r="FY104" s="100"/>
      <c r="FZ104" s="75" t="s">
        <v>1</v>
      </c>
      <c r="GA104" s="83"/>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4"/>
      <c r="HE104" s="77">
        <f t="shared" si="310"/>
        <v>0</v>
      </c>
      <c r="HH104" s="100"/>
      <c r="HI104" s="75" t="s">
        <v>1</v>
      </c>
      <c r="HJ104" s="83"/>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4"/>
      <c r="IO104" s="77">
        <f t="shared" si="318"/>
        <v>0</v>
      </c>
      <c r="IR104" s="100"/>
      <c r="IS104" s="75" t="s">
        <v>1</v>
      </c>
      <c r="IT104" s="83"/>
      <c r="IU104" s="8"/>
      <c r="IV104" s="8"/>
      <c r="IW104" s="8"/>
      <c r="IX104" s="8"/>
      <c r="IY104" s="8"/>
      <c r="IZ104" s="8"/>
      <c r="JA104" s="8"/>
      <c r="JB104" s="8"/>
      <c r="JC104" s="8"/>
      <c r="JD104" s="8"/>
      <c r="JE104" s="8"/>
      <c r="JF104" s="8"/>
      <c r="JG104" s="8"/>
      <c r="JH104" s="8"/>
      <c r="JI104" s="8"/>
      <c r="JJ104" s="8"/>
      <c r="JK104" s="8"/>
      <c r="JL104" s="8"/>
      <c r="JM104" s="8"/>
      <c r="JN104" s="8"/>
      <c r="JO104" s="8"/>
      <c r="JP104" s="8"/>
      <c r="JQ104" s="8"/>
      <c r="JR104" s="8"/>
      <c r="JS104" s="8"/>
      <c r="JT104" s="8"/>
      <c r="JU104" s="8"/>
      <c r="JV104" s="8"/>
      <c r="JW104" s="84"/>
      <c r="JX104" s="77">
        <f t="shared" si="312"/>
        <v>0</v>
      </c>
      <c r="KA104" s="100"/>
      <c r="KB104" s="75" t="s">
        <v>1</v>
      </c>
      <c r="KC104" s="83"/>
      <c r="KD104" s="8"/>
      <c r="KE104" s="8"/>
      <c r="KF104" s="8"/>
      <c r="KG104" s="8"/>
      <c r="KH104" s="8"/>
      <c r="KI104" s="8"/>
      <c r="KJ104" s="8"/>
      <c r="KK104" s="8"/>
      <c r="KL104" s="8"/>
      <c r="KM104" s="8"/>
      <c r="KN104" s="8"/>
      <c r="KO104" s="8"/>
      <c r="KP104" s="8"/>
      <c r="KQ104" s="8"/>
      <c r="KR104" s="8"/>
      <c r="KS104" s="8"/>
      <c r="KT104" s="8"/>
      <c r="KU104" s="8"/>
      <c r="KV104" s="8"/>
      <c r="KW104" s="8"/>
      <c r="KX104" s="8"/>
      <c r="KY104" s="8"/>
      <c r="KZ104" s="8"/>
      <c r="LA104" s="8"/>
      <c r="LB104" s="8"/>
      <c r="LC104" s="8"/>
      <c r="LD104" s="8"/>
      <c r="LE104" s="8"/>
      <c r="LF104" s="8"/>
      <c r="LG104" s="84"/>
      <c r="LH104" s="77">
        <f t="shared" si="319"/>
        <v>0</v>
      </c>
    </row>
    <row r="105" spans="2:320" ht="15" customHeight="1">
      <c r="B105">
        <f ca="1">SUMIF(E$3:AH$3,"&lt;="&amp;B5,E105:AH105)</f>
        <v>0</v>
      </c>
      <c r="C105" s="98" t="str">
        <f>IF(Summary!$B$64&lt;&gt;"",IF(AND(Summary!$D$64&lt;&gt;"",DATE(YEAR(Summary!$D$64),MONTH(Summary!$D$64),1)&lt;DATE(YEAR(E3),MONTH(E3),1)),"not on board",IF(Summary!$B$64&lt;&gt;"",IF(AND(Summary!$C$64&lt;&gt;"",DATE(YEAR(Summary!$C$64),MONTH(Summary!$C$64),1)&lt;=DATE(YEAR(E3),MONTH(E3),1)),Summary!$B$64,"not on board"),"")),"")</f>
        <v/>
      </c>
      <c r="D105" s="74" t="s">
        <v>17</v>
      </c>
      <c r="E105" s="85"/>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86"/>
      <c r="AI105" s="76">
        <f t="shared" ref="AI105:AI106" si="320">SUM(E105:AH105)</f>
        <v>0</v>
      </c>
      <c r="AK105">
        <f ca="1">SUMIF(AN$3:BR$3,"&lt;="&amp;B5,AN105:BR105)</f>
        <v>0</v>
      </c>
      <c r="AL105" s="98" t="str">
        <f>IF(Summary!$B$64&lt;&gt;"",IF(AND(Summary!$D$64&lt;&gt;"",DATE(YEAR(Summary!$D$64),MONTH(Summary!$D$64),1)&lt;DATE(YEAR(AN3),MONTH(AN3),1)),"not on board",IF(Summary!$B$64&lt;&gt;"",IF(AND(Summary!$C$64&lt;&gt;"",DATE(YEAR(Summary!$C$64),MONTH(Summary!$C$64),1)&lt;=DATE(YEAR(AN3),MONTH(AN3),1)),Summary!$B$64,"not on board"),"")),"")</f>
        <v/>
      </c>
      <c r="AM105" s="74" t="s">
        <v>17</v>
      </c>
      <c r="AN105" s="85"/>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86"/>
      <c r="BS105" s="76">
        <f t="shared" ref="BS105:BS106" si="321">SUM(AN105:BR105)</f>
        <v>0</v>
      </c>
      <c r="BU105">
        <f ca="1">SUMIF(BX$3:DA$3,"&lt;="&amp;B5,BX105:DA105)</f>
        <v>0</v>
      </c>
      <c r="BV105" s="98" t="str">
        <f>IF(Summary!$B$64&lt;&gt;"",IF(AND(Summary!$D$64&lt;&gt;"",DATE(YEAR(Summary!$D$64),MONTH(Summary!$D$64),1)&lt;DATE(YEAR(BX3),MONTH(BX3),1)),"not on board",IF(Summary!$B$64&lt;&gt;"",IF(AND(Summary!$C$64&lt;&gt;"",DATE(YEAR(Summary!$C$64),MONTH(Summary!$C$64),1)&lt;=DATE(YEAR(BX3),MONTH(BX3),1)),Summary!$B$64,"not on board"),"")),"")</f>
        <v/>
      </c>
      <c r="BW105" s="74" t="s">
        <v>17</v>
      </c>
      <c r="BX105" s="85"/>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86"/>
      <c r="DB105" s="76">
        <f t="shared" si="307"/>
        <v>0</v>
      </c>
      <c r="DD105">
        <f ca="1">SUMIF(DG$3:EK$3,"&lt;="&amp;B5,DG105:EK105)</f>
        <v>0</v>
      </c>
      <c r="DE105" s="98" t="str">
        <f>IF(Summary!$B$64&lt;&gt;"",IF(AND(Summary!$D$64&lt;&gt;"",DATE(YEAR(Summary!$D$64),MONTH(Summary!$D$64),1)&lt;DATE(YEAR(DG3),MONTH(DG3),1)),"not on board",IF(Summary!$B$64&lt;&gt;"",IF(AND(Summary!$C$64&lt;&gt;"",DATE(YEAR(Summary!$C$64),MONTH(Summary!$C$64),1)&lt;=DATE(YEAR(DG3),MONTH(DG3),1)),Summary!$B$64,"not on board"),"")),"")</f>
        <v/>
      </c>
      <c r="DF105" s="74" t="s">
        <v>17</v>
      </c>
      <c r="DG105" s="85"/>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86"/>
      <c r="EL105" s="76">
        <f t="shared" ref="EL105:EL106" si="322">SUM(DG105:EK105)</f>
        <v>0</v>
      </c>
      <c r="EN105">
        <f ca="1">SUMIF(EQ$3:FU$3,"&lt;="&amp;B5,EQ105:FU105)</f>
        <v>0</v>
      </c>
      <c r="EO105" s="98" t="str">
        <f>IF(Summary!$B$64&lt;&gt;"",IF(AND(Summary!$D$64&lt;&gt;"",DATE(YEAR(Summary!$D$64),MONTH(Summary!$D$64),1)&lt;DATE(YEAR(EQ3),MONTH(EQ3),1)),"not on board",IF(Summary!$B$64&lt;&gt;"",IF(AND(Summary!$C$64&lt;&gt;"",DATE(YEAR(Summary!$C$64),MONTH(Summary!$C$64),1)&lt;=DATE(YEAR(EQ3),MONTH(EQ3),1)),Summary!$B$64,"not on board"),"")),"")</f>
        <v/>
      </c>
      <c r="EP105" s="74" t="s">
        <v>17</v>
      </c>
      <c r="EQ105" s="85"/>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86"/>
      <c r="FV105" s="76">
        <f t="shared" ref="FV105:FV106" si="323">SUM(EQ105:FU105)</f>
        <v>0</v>
      </c>
      <c r="FX105">
        <f ca="1">SUMIF(GA$3:HD$3,"&lt;="&amp;B5,GA105:HD105)</f>
        <v>0</v>
      </c>
      <c r="FY105" s="98" t="str">
        <f>IF(Summary!$B$64&lt;&gt;"",IF(AND(Summary!$D$64&lt;&gt;"",DATE(YEAR(Summary!$D$64),MONTH(Summary!$D$64),1)&lt;DATE(YEAR(GA3),MONTH(GA3),1)),"not on board",IF(Summary!$B$64&lt;&gt;"",IF(AND(Summary!$C$64&lt;&gt;"",DATE(YEAR(Summary!$C$64),MONTH(Summary!$C$64),1)&lt;=DATE(YEAR(GA3),MONTH(GA3),1)),Summary!$B$64,"not on board"),"")),"")</f>
        <v/>
      </c>
      <c r="FZ105" s="74" t="s">
        <v>17</v>
      </c>
      <c r="GA105" s="85"/>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86"/>
      <c r="HE105" s="76">
        <f t="shared" si="310"/>
        <v>0</v>
      </c>
      <c r="HG105">
        <f ca="1">SUMIF(HJ$3:IN$3,"&lt;="&amp;B5,HJ105:IN105)</f>
        <v>0</v>
      </c>
      <c r="HH105" s="98" t="str">
        <f>IF(Summary!$B$64&lt;&gt;"",IF(AND(Summary!$D$64&lt;&gt;"",DATE(YEAR(Summary!$D$64),MONTH(Summary!$D$64),1)&lt;DATE(YEAR(HJ3),MONTH(HJ3),1)),"not on board",IF(Summary!$B$64&lt;&gt;"",IF(AND(Summary!$C$64&lt;&gt;"",DATE(YEAR(Summary!$C$64),MONTH(Summary!$C$64),1)&lt;=DATE(YEAR(HJ3),MONTH(HJ3),1)),Summary!$B$64,"not on board"),"")),"")</f>
        <v/>
      </c>
      <c r="HI105" s="74" t="s">
        <v>17</v>
      </c>
      <c r="HJ105" s="85"/>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86"/>
      <c r="IO105" s="76">
        <f t="shared" ref="IO105:IO106" si="324">SUM(HJ105:IN105)</f>
        <v>0</v>
      </c>
      <c r="IQ105">
        <f ca="1">SUMIF(IT$3:JW$3,"&lt;="&amp;B5,IT105:JW105)</f>
        <v>0</v>
      </c>
      <c r="IR105" s="98" t="str">
        <f>IF(Summary!$B$64&lt;&gt;"",IF(AND(Summary!$D$64&lt;&gt;"",DATE(YEAR(Summary!$D$64),MONTH(Summary!$D$64),1)&lt;DATE(YEAR(IT3),MONTH(IT3),1)),"not on board",IF(Summary!$B$64&lt;&gt;"",IF(AND(Summary!$C$64&lt;&gt;"",DATE(YEAR(Summary!$C$64),MONTH(Summary!$C$64),1)&lt;=DATE(YEAR(IT3),MONTH(IT3),1)),Summary!$B$64,"not on board"),"")),"")</f>
        <v/>
      </c>
      <c r="IS105" s="74" t="s">
        <v>17</v>
      </c>
      <c r="IT105" s="85"/>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86"/>
      <c r="JX105" s="76">
        <f t="shared" si="312"/>
        <v>0</v>
      </c>
      <c r="JZ105">
        <f ca="1">SUMIF(KC$3:LG$3,"&lt;="&amp;B5,KC105:LG105)</f>
        <v>0</v>
      </c>
      <c r="KA105" s="98" t="str">
        <f>IF(Summary!$B$64&lt;&gt;"",IF(AND(Summary!$D$64&lt;&gt;"",DATE(YEAR(Summary!$D$64),MONTH(Summary!$D$64),1)&lt;DATE(YEAR(KC3),MONTH(KC3),1)),"not on board",IF(Summary!$B$64&lt;&gt;"",IF(AND(Summary!$C$64&lt;&gt;"",DATE(YEAR(Summary!$C$64),MONTH(Summary!$C$64),1)&lt;=DATE(YEAR(KC3),MONTH(KC3),1)),Summary!$B$64,"not on board"),"")),"")</f>
        <v/>
      </c>
      <c r="KB105" s="74" t="s">
        <v>17</v>
      </c>
      <c r="KC105" s="85"/>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86"/>
      <c r="LH105" s="76">
        <f t="shared" ref="LH105:LH106" si="325">SUM(KC105:LG105)</f>
        <v>0</v>
      </c>
    </row>
    <row r="106" spans="2:320">
      <c r="B106">
        <f ca="1">SUM(B105,AK105,BU105,DD105,EN105,FX105,HG105,IQ105,JZ105)</f>
        <v>0</v>
      </c>
      <c r="C106" s="100"/>
      <c r="D106" s="75" t="s">
        <v>1</v>
      </c>
      <c r="E106" s="83"/>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4"/>
      <c r="AI106" s="77">
        <f t="shared" si="320"/>
        <v>0</v>
      </c>
      <c r="AL106" s="100"/>
      <c r="AM106" s="75" t="s">
        <v>1</v>
      </c>
      <c r="AN106" s="83"/>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4"/>
      <c r="BS106" s="77">
        <f t="shared" si="321"/>
        <v>0</v>
      </c>
      <c r="BV106" s="100"/>
      <c r="BW106" s="75" t="s">
        <v>1</v>
      </c>
      <c r="BX106" s="83"/>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4"/>
      <c r="DB106" s="77">
        <f t="shared" si="307"/>
        <v>0</v>
      </c>
      <c r="DE106" s="100"/>
      <c r="DF106" s="75" t="s">
        <v>1</v>
      </c>
      <c r="DG106" s="83"/>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4"/>
      <c r="EL106" s="77">
        <f t="shared" si="322"/>
        <v>0</v>
      </c>
      <c r="EO106" s="100"/>
      <c r="EP106" s="75" t="s">
        <v>1</v>
      </c>
      <c r="EQ106" s="83"/>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4"/>
      <c r="FV106" s="77">
        <f t="shared" si="323"/>
        <v>0</v>
      </c>
      <c r="FY106" s="100"/>
      <c r="FZ106" s="75" t="s">
        <v>1</v>
      </c>
      <c r="GA106" s="83"/>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4"/>
      <c r="HE106" s="77">
        <f t="shared" si="310"/>
        <v>0</v>
      </c>
      <c r="HH106" s="100"/>
      <c r="HI106" s="75" t="s">
        <v>1</v>
      </c>
      <c r="HJ106" s="83"/>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4"/>
      <c r="IO106" s="77">
        <f t="shared" si="324"/>
        <v>0</v>
      </c>
      <c r="IR106" s="100"/>
      <c r="IS106" s="75" t="s">
        <v>1</v>
      </c>
      <c r="IT106" s="83"/>
      <c r="IU106" s="8"/>
      <c r="IV106" s="8"/>
      <c r="IW106" s="8"/>
      <c r="IX106" s="8"/>
      <c r="IY106" s="8"/>
      <c r="IZ106" s="8"/>
      <c r="JA106" s="8"/>
      <c r="JB106" s="8"/>
      <c r="JC106" s="8"/>
      <c r="JD106" s="8"/>
      <c r="JE106" s="8"/>
      <c r="JF106" s="8"/>
      <c r="JG106" s="8"/>
      <c r="JH106" s="8"/>
      <c r="JI106" s="8"/>
      <c r="JJ106" s="8"/>
      <c r="JK106" s="8"/>
      <c r="JL106" s="8"/>
      <c r="JM106" s="8"/>
      <c r="JN106" s="8"/>
      <c r="JO106" s="8"/>
      <c r="JP106" s="8"/>
      <c r="JQ106" s="8"/>
      <c r="JR106" s="8"/>
      <c r="JS106" s="8"/>
      <c r="JT106" s="8"/>
      <c r="JU106" s="8"/>
      <c r="JV106" s="8"/>
      <c r="JW106" s="84"/>
      <c r="JX106" s="77">
        <f t="shared" si="312"/>
        <v>0</v>
      </c>
      <c r="KA106" s="100"/>
      <c r="KB106" s="75" t="s">
        <v>1</v>
      </c>
      <c r="KC106" s="83"/>
      <c r="KD106" s="8"/>
      <c r="KE106" s="8"/>
      <c r="KF106" s="8"/>
      <c r="KG106" s="8"/>
      <c r="KH106" s="8"/>
      <c r="KI106" s="8"/>
      <c r="KJ106" s="8"/>
      <c r="KK106" s="8"/>
      <c r="KL106" s="8"/>
      <c r="KM106" s="8"/>
      <c r="KN106" s="8"/>
      <c r="KO106" s="8"/>
      <c r="KP106" s="8"/>
      <c r="KQ106" s="8"/>
      <c r="KR106" s="8"/>
      <c r="KS106" s="8"/>
      <c r="KT106" s="8"/>
      <c r="KU106" s="8"/>
      <c r="KV106" s="8"/>
      <c r="KW106" s="8"/>
      <c r="KX106" s="8"/>
      <c r="KY106" s="8"/>
      <c r="KZ106" s="8"/>
      <c r="LA106" s="8"/>
      <c r="LB106" s="8"/>
      <c r="LC106" s="8"/>
      <c r="LD106" s="8"/>
      <c r="LE106" s="8"/>
      <c r="LF106" s="8"/>
      <c r="LG106" s="84"/>
      <c r="LH106" s="77">
        <f t="shared" si="325"/>
        <v>0</v>
      </c>
    </row>
    <row r="107" spans="2:320" ht="15" customHeight="1">
      <c r="B107">
        <f ca="1">SUMIF(E$3:AH$3,"&lt;="&amp;B5,E107:AH107)</f>
        <v>0</v>
      </c>
      <c r="C107" s="98" t="str">
        <f>IF(Summary!$B$65&lt;&gt;"",IF(AND(Summary!$D$65&lt;&gt;"",DATE(YEAR(Summary!$D$65),MONTH(Summary!$D$65),1)&lt;DATE(YEAR(E3),MONTH(E3),1)),"not on board",IF(Summary!$B$65&lt;&gt;"",IF(AND(Summary!$C$65&lt;&gt;"",DATE(YEAR(Summary!$C$65),MONTH(Summary!$C$65),1)&lt;=DATE(YEAR(E3),MONTH(E3),1)),Summary!$B$65,"not on board"),"")),"")</f>
        <v/>
      </c>
      <c r="D107" s="74" t="s">
        <v>17</v>
      </c>
      <c r="E107" s="85"/>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86"/>
      <c r="AI107" s="76">
        <f t="shared" ref="AI107:AI108" si="326">SUM(E107:AH107)</f>
        <v>0</v>
      </c>
      <c r="AK107">
        <f ca="1">SUMIF(AN$3:BR$3,"&lt;="&amp;B5,AN107:BR107)</f>
        <v>0</v>
      </c>
      <c r="AL107" s="98" t="str">
        <f>IF(Summary!$B$65&lt;&gt;"",IF(AND(Summary!$D$65&lt;&gt;"",DATE(YEAR(Summary!$D$65),MONTH(Summary!$D$65),1)&lt;DATE(YEAR(AN3),MONTH(AN3),1)),"not on board",IF(Summary!$B$65&lt;&gt;"",IF(AND(Summary!$C$65&lt;&gt;"",DATE(YEAR(Summary!$C$65),MONTH(Summary!$C$65),1)&lt;=DATE(YEAR(AN3),MONTH(AN3),1)),Summary!$B$65,"not on board"),"")),"")</f>
        <v/>
      </c>
      <c r="AM107" s="74" t="s">
        <v>17</v>
      </c>
      <c r="AN107" s="85"/>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86"/>
      <c r="BS107" s="76">
        <f t="shared" ref="BS107:BS108" si="327">SUM(AN107:BR107)</f>
        <v>0</v>
      </c>
      <c r="BU107">
        <f ca="1">SUMIF(BX$3:DA$3,"&lt;="&amp;B5,BX107:DA107)</f>
        <v>0</v>
      </c>
      <c r="BV107" s="98" t="str">
        <f>IF(Summary!$B$65&lt;&gt;"",IF(AND(Summary!$D$65&lt;&gt;"",DATE(YEAR(Summary!$D$65),MONTH(Summary!$D$65),1)&lt;DATE(YEAR(BX3),MONTH(BX3),1)),"not on board",IF(Summary!$B$65&lt;&gt;"",IF(AND(Summary!$C$65&lt;&gt;"",DATE(YEAR(Summary!$C$65),MONTH(Summary!$C$65),1)&lt;=DATE(YEAR(BX3),MONTH(BX3),1)),Summary!$B$65,"not on board"),"")),"")</f>
        <v/>
      </c>
      <c r="BW107" s="74" t="s">
        <v>17</v>
      </c>
      <c r="BX107" s="85"/>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86"/>
      <c r="DB107" s="76">
        <f t="shared" si="307"/>
        <v>0</v>
      </c>
      <c r="DD107">
        <f ca="1">SUMIF(DG$3:EK$3,"&lt;="&amp;B5,DG107:EK107)</f>
        <v>0</v>
      </c>
      <c r="DE107" s="98" t="str">
        <f>IF(Summary!$B$65&lt;&gt;"",IF(AND(Summary!$D$65&lt;&gt;"",DATE(YEAR(Summary!$D$65),MONTH(Summary!$D$65),1)&lt;DATE(YEAR(DG3),MONTH(DG3),1)),"not on board",IF(Summary!$B$65&lt;&gt;"",IF(AND(Summary!$C$65&lt;&gt;"",DATE(YEAR(Summary!$C$65),MONTH(Summary!$C$65),1)&lt;=DATE(YEAR(DG3),MONTH(DG3),1)),Summary!$B$65,"not on board"),"")),"")</f>
        <v/>
      </c>
      <c r="DF107" s="74" t="s">
        <v>17</v>
      </c>
      <c r="DG107" s="85"/>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86"/>
      <c r="EL107" s="76">
        <f t="shared" ref="EL107:EL108" si="328">SUM(DG107:EK107)</f>
        <v>0</v>
      </c>
      <c r="EN107">
        <f ca="1">SUMIF(EQ$3:FU$3,"&lt;="&amp;B5,EQ107:FU107)</f>
        <v>0</v>
      </c>
      <c r="EO107" s="98" t="str">
        <f>IF(Summary!$B$65&lt;&gt;"",IF(AND(Summary!$D$65&lt;&gt;"",DATE(YEAR(Summary!$D$65),MONTH(Summary!$D$65),1)&lt;DATE(YEAR(EQ3),MONTH(EQ3),1)),"not on board",IF(Summary!$B$65&lt;&gt;"",IF(AND(Summary!$C$65&lt;&gt;"",DATE(YEAR(Summary!$C$65),MONTH(Summary!$C$65),1)&lt;=DATE(YEAR(EQ3),MONTH(EQ3),1)),Summary!$B$65,"not on board"),"")),"")</f>
        <v/>
      </c>
      <c r="EP107" s="74" t="s">
        <v>17</v>
      </c>
      <c r="EQ107" s="85"/>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86"/>
      <c r="FV107" s="76">
        <f t="shared" ref="FV107:FV108" si="329">SUM(EQ107:FU107)</f>
        <v>0</v>
      </c>
      <c r="FX107">
        <f ca="1">SUMIF(GA$3:HD$3,"&lt;="&amp;B5,GA107:HD107)</f>
        <v>0</v>
      </c>
      <c r="FY107" s="98" t="str">
        <f>IF(Summary!$B$65&lt;&gt;"",IF(AND(Summary!$D$65&lt;&gt;"",DATE(YEAR(Summary!$D$65),MONTH(Summary!$D$65),1)&lt;DATE(YEAR(GA3),MONTH(GA3),1)),"not on board",IF(Summary!$B$65&lt;&gt;"",IF(AND(Summary!$C$65&lt;&gt;"",DATE(YEAR(Summary!$C$65),MONTH(Summary!$C$65),1)&lt;=DATE(YEAR(GA3),MONTH(GA3),1)),Summary!$B$65,"not on board"),"")),"")</f>
        <v/>
      </c>
      <c r="FZ107" s="74" t="s">
        <v>17</v>
      </c>
      <c r="GA107" s="85"/>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86"/>
      <c r="HE107" s="76">
        <f t="shared" si="310"/>
        <v>0</v>
      </c>
      <c r="HG107">
        <f ca="1">SUMIF(HJ$3:IN$3,"&lt;="&amp;B5,HJ107:IN107)</f>
        <v>0</v>
      </c>
      <c r="HH107" s="98" t="str">
        <f>IF(Summary!$B$65&lt;&gt;"",IF(AND(Summary!$D$65&lt;&gt;"",DATE(YEAR(Summary!$D$65),MONTH(Summary!$D$65),1)&lt;DATE(YEAR(HJ3),MONTH(HJ3),1)),"not on board",IF(Summary!$B$65&lt;&gt;"",IF(AND(Summary!$C$65&lt;&gt;"",DATE(YEAR(Summary!$C$65),MONTH(Summary!$C$65),1)&lt;=DATE(YEAR(HJ3),MONTH(HJ3),1)),Summary!$B$65,"not on board"),"")),"")</f>
        <v/>
      </c>
      <c r="HI107" s="74" t="s">
        <v>17</v>
      </c>
      <c r="HJ107" s="85"/>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86"/>
      <c r="IO107" s="76">
        <f t="shared" ref="IO107:IO108" si="330">SUM(HJ107:IN107)</f>
        <v>0</v>
      </c>
      <c r="IQ107">
        <f ca="1">SUMIF(IT$3:JW$3,"&lt;="&amp;B5,IT107:JW107)</f>
        <v>0</v>
      </c>
      <c r="IR107" s="98" t="str">
        <f>IF(Summary!$B$65&lt;&gt;"",IF(AND(Summary!$D$65&lt;&gt;"",DATE(YEAR(Summary!$D$65),MONTH(Summary!$D$65),1)&lt;DATE(YEAR(IT3),MONTH(IT3),1)),"not on board",IF(Summary!$B$65&lt;&gt;"",IF(AND(Summary!$C$65&lt;&gt;"",DATE(YEAR(Summary!$C$65),MONTH(Summary!$C$65),1)&lt;=DATE(YEAR(IT3),MONTH(IT3),1)),Summary!$B$65,"not on board"),"")),"")</f>
        <v/>
      </c>
      <c r="IS107" s="74" t="s">
        <v>17</v>
      </c>
      <c r="IT107" s="85"/>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86"/>
      <c r="JX107" s="76">
        <f t="shared" si="312"/>
        <v>0</v>
      </c>
      <c r="JZ107">
        <f ca="1">SUMIF(KC$3:LG$3,"&lt;="&amp;B5,KC107:LG107)</f>
        <v>0</v>
      </c>
      <c r="KA107" s="98" t="str">
        <f>IF(Summary!$B$65&lt;&gt;"",IF(AND(Summary!$D$65&lt;&gt;"",DATE(YEAR(Summary!$D$65),MONTH(Summary!$D$65),1)&lt;DATE(YEAR(KC3),MONTH(KC3),1)),"not on board",IF(Summary!$B$65&lt;&gt;"",IF(AND(Summary!$C$65&lt;&gt;"",DATE(YEAR(Summary!$C$65),MONTH(Summary!$C$65),1)&lt;=DATE(YEAR(KC3),MONTH(KC3),1)),Summary!$B$65,"not on board"),"")),"")</f>
        <v/>
      </c>
      <c r="KB107" s="74" t="s">
        <v>17</v>
      </c>
      <c r="KC107" s="85"/>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86"/>
      <c r="LH107" s="76">
        <f t="shared" ref="LH107:LH108" si="331">SUM(KC107:LG107)</f>
        <v>0</v>
      </c>
    </row>
    <row r="108" spans="2:320">
      <c r="B108">
        <f ca="1">SUM(B107,AK107,BU107,DD107,EN107,FX107,HG107,IQ107,JZ107)</f>
        <v>0</v>
      </c>
      <c r="C108" s="100"/>
      <c r="D108" s="75" t="s">
        <v>1</v>
      </c>
      <c r="E108" s="83"/>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4"/>
      <c r="AI108" s="77">
        <f t="shared" si="326"/>
        <v>0</v>
      </c>
      <c r="AL108" s="100"/>
      <c r="AM108" s="75" t="s">
        <v>1</v>
      </c>
      <c r="AN108" s="83"/>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4"/>
      <c r="BS108" s="77">
        <f t="shared" si="327"/>
        <v>0</v>
      </c>
      <c r="BV108" s="100"/>
      <c r="BW108" s="75" t="s">
        <v>1</v>
      </c>
      <c r="BX108" s="83"/>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4"/>
      <c r="DB108" s="77">
        <f t="shared" si="307"/>
        <v>0</v>
      </c>
      <c r="DE108" s="100"/>
      <c r="DF108" s="75" t="s">
        <v>1</v>
      </c>
      <c r="DG108" s="83"/>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4"/>
      <c r="EL108" s="77">
        <f t="shared" si="328"/>
        <v>0</v>
      </c>
      <c r="EO108" s="100"/>
      <c r="EP108" s="75" t="s">
        <v>1</v>
      </c>
      <c r="EQ108" s="83"/>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4"/>
      <c r="FV108" s="77">
        <f t="shared" si="329"/>
        <v>0</v>
      </c>
      <c r="FY108" s="100"/>
      <c r="FZ108" s="75" t="s">
        <v>1</v>
      </c>
      <c r="GA108" s="83"/>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4"/>
      <c r="HE108" s="77">
        <f t="shared" si="310"/>
        <v>0</v>
      </c>
      <c r="HH108" s="100"/>
      <c r="HI108" s="75" t="s">
        <v>1</v>
      </c>
      <c r="HJ108" s="83"/>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4"/>
      <c r="IO108" s="77">
        <f t="shared" si="330"/>
        <v>0</v>
      </c>
      <c r="IR108" s="100"/>
      <c r="IS108" s="75" t="s">
        <v>1</v>
      </c>
      <c r="IT108" s="83"/>
      <c r="IU108" s="8"/>
      <c r="IV108" s="8"/>
      <c r="IW108" s="8"/>
      <c r="IX108" s="8"/>
      <c r="IY108" s="8"/>
      <c r="IZ108" s="8"/>
      <c r="JA108" s="8"/>
      <c r="JB108" s="8"/>
      <c r="JC108" s="8"/>
      <c r="JD108" s="8"/>
      <c r="JE108" s="8"/>
      <c r="JF108" s="8"/>
      <c r="JG108" s="8"/>
      <c r="JH108" s="8"/>
      <c r="JI108" s="8"/>
      <c r="JJ108" s="8"/>
      <c r="JK108" s="8"/>
      <c r="JL108" s="8"/>
      <c r="JM108" s="8"/>
      <c r="JN108" s="8"/>
      <c r="JO108" s="8"/>
      <c r="JP108" s="8"/>
      <c r="JQ108" s="8"/>
      <c r="JR108" s="8"/>
      <c r="JS108" s="8"/>
      <c r="JT108" s="8"/>
      <c r="JU108" s="8"/>
      <c r="JV108" s="8"/>
      <c r="JW108" s="84"/>
      <c r="JX108" s="77">
        <f t="shared" si="312"/>
        <v>0</v>
      </c>
      <c r="KA108" s="100"/>
      <c r="KB108" s="75" t="s">
        <v>1</v>
      </c>
      <c r="KC108" s="83"/>
      <c r="KD108" s="8"/>
      <c r="KE108" s="8"/>
      <c r="KF108" s="8"/>
      <c r="KG108" s="8"/>
      <c r="KH108" s="8"/>
      <c r="KI108" s="8"/>
      <c r="KJ108" s="8"/>
      <c r="KK108" s="8"/>
      <c r="KL108" s="8"/>
      <c r="KM108" s="8"/>
      <c r="KN108" s="8"/>
      <c r="KO108" s="8"/>
      <c r="KP108" s="8"/>
      <c r="KQ108" s="8"/>
      <c r="KR108" s="8"/>
      <c r="KS108" s="8"/>
      <c r="KT108" s="8"/>
      <c r="KU108" s="8"/>
      <c r="KV108" s="8"/>
      <c r="KW108" s="8"/>
      <c r="KX108" s="8"/>
      <c r="KY108" s="8"/>
      <c r="KZ108" s="8"/>
      <c r="LA108" s="8"/>
      <c r="LB108" s="8"/>
      <c r="LC108" s="8"/>
      <c r="LD108" s="8"/>
      <c r="LE108" s="8"/>
      <c r="LF108" s="8"/>
      <c r="LG108" s="84"/>
      <c r="LH108" s="77">
        <f t="shared" si="331"/>
        <v>0</v>
      </c>
    </row>
    <row r="109" spans="2:320" ht="15" customHeight="1">
      <c r="B109">
        <f ca="1">SUMIF(E$3:AH$3,"&lt;="&amp;B5,E109:AH109)</f>
        <v>0</v>
      </c>
      <c r="C109" s="98" t="str">
        <f>IF(Summary!$B$66&lt;&gt;"",IF(AND(Summary!$D$66&lt;&gt;"",DATE(YEAR(Summary!$D$66),MONTH(Summary!$D$66),1)&lt;DATE(YEAR(E3),MONTH(E3),1)),"not on board",IF(Summary!$B$66&lt;&gt;"",IF(AND(Summary!$C$66&lt;&gt;"",DATE(YEAR(Summary!$C$66),MONTH(Summary!$C$66),1)&lt;=DATE(YEAR(E3),MONTH(E3),1)),Summary!$B$66,"not on board"),"")),"")</f>
        <v/>
      </c>
      <c r="D109" s="74" t="s">
        <v>17</v>
      </c>
      <c r="E109" s="85"/>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86"/>
      <c r="AI109" s="76">
        <f t="shared" ref="AI109:AI110" si="332">SUM(E109:AH109)</f>
        <v>0</v>
      </c>
      <c r="AK109">
        <f ca="1">SUMIF(AN$3:BR$3,"&lt;="&amp;B5,AN109:BR109)</f>
        <v>0</v>
      </c>
      <c r="AL109" s="98" t="str">
        <f>IF(Summary!$B$66&lt;&gt;"",IF(AND(Summary!$D$66&lt;&gt;"",DATE(YEAR(Summary!$D$66),MONTH(Summary!$D$66),1)&lt;DATE(YEAR(AN3),MONTH(AN3),1)),"not on board",IF(Summary!$B$66&lt;&gt;"",IF(AND(Summary!$C$66&lt;&gt;"",DATE(YEAR(Summary!$C$66),MONTH(Summary!$C$66),1)&lt;=DATE(YEAR(AN3),MONTH(AN3),1)),Summary!$B$66,"not on board"),"")),"")</f>
        <v/>
      </c>
      <c r="AM109" s="74" t="s">
        <v>17</v>
      </c>
      <c r="AN109" s="85"/>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86"/>
      <c r="BS109" s="76">
        <f t="shared" ref="BS109:BS110" si="333">SUM(AN109:BR109)</f>
        <v>0</v>
      </c>
      <c r="BU109">
        <f ca="1">SUMIF(BX$3:DA$3,"&lt;="&amp;B5,BX109:DA109)</f>
        <v>0</v>
      </c>
      <c r="BV109" s="98" t="str">
        <f>IF(Summary!$B$66&lt;&gt;"",IF(AND(Summary!$D$66&lt;&gt;"",DATE(YEAR(Summary!$D$66),MONTH(Summary!$D$66),1)&lt;DATE(YEAR(BX3),MONTH(BX3),1)),"not on board",IF(Summary!$B$66&lt;&gt;"",IF(AND(Summary!$C$66&lt;&gt;"",DATE(YEAR(Summary!$C$66),MONTH(Summary!$C$66),1)&lt;=DATE(YEAR(BX3),MONTH(BX3),1)),Summary!$B$66,"not on board"),"")),"")</f>
        <v/>
      </c>
      <c r="BW109" s="74" t="s">
        <v>17</v>
      </c>
      <c r="BX109" s="85"/>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86"/>
      <c r="DB109" s="76">
        <f t="shared" si="307"/>
        <v>0</v>
      </c>
      <c r="DD109">
        <f ca="1">SUMIF(DG$3:EK$3,"&lt;="&amp;B5,DG109:EK109)</f>
        <v>0</v>
      </c>
      <c r="DE109" s="98" t="str">
        <f>IF(Summary!$B$66&lt;&gt;"",IF(AND(Summary!$D$66&lt;&gt;"",DATE(YEAR(Summary!$D$66),MONTH(Summary!$D$66),1)&lt;DATE(YEAR(DG3),MONTH(DG3),1)),"not on board",IF(Summary!$B$66&lt;&gt;"",IF(AND(Summary!$C$66&lt;&gt;"",DATE(YEAR(Summary!$C$66),MONTH(Summary!$C$66),1)&lt;=DATE(YEAR(DG3),MONTH(DG3),1)),Summary!$B$66,"not on board"),"")),"")</f>
        <v/>
      </c>
      <c r="DF109" s="74" t="s">
        <v>17</v>
      </c>
      <c r="DG109" s="85"/>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86"/>
      <c r="EL109" s="76">
        <f t="shared" ref="EL109:EL110" si="334">SUM(DG109:EK109)</f>
        <v>0</v>
      </c>
      <c r="EN109">
        <f ca="1">SUMIF(EQ$3:FU$3,"&lt;="&amp;B5,EQ109:FU109)</f>
        <v>0</v>
      </c>
      <c r="EO109" s="98" t="str">
        <f>IF(Summary!$B$66&lt;&gt;"",IF(AND(Summary!$D$66&lt;&gt;"",DATE(YEAR(Summary!$D$66),MONTH(Summary!$D$66),1)&lt;DATE(YEAR(EQ3),MONTH(EQ3),1)),"not on board",IF(Summary!$B$66&lt;&gt;"",IF(AND(Summary!$C$66&lt;&gt;"",DATE(YEAR(Summary!$C$66),MONTH(Summary!$C$66),1)&lt;=DATE(YEAR(EQ3),MONTH(EQ3),1)),Summary!$B$66,"not on board"),"")),"")</f>
        <v/>
      </c>
      <c r="EP109" s="74" t="s">
        <v>17</v>
      </c>
      <c r="EQ109" s="85"/>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86"/>
      <c r="FV109" s="76">
        <f t="shared" ref="FV109:FV110" si="335">SUM(EQ109:FU109)</f>
        <v>0</v>
      </c>
      <c r="FX109">
        <f ca="1">SUMIF(GA$3:HD$3,"&lt;="&amp;B5,GA109:HD109)</f>
        <v>0</v>
      </c>
      <c r="FY109" s="98" t="str">
        <f>IF(Summary!$B$66&lt;&gt;"",IF(AND(Summary!$D$66&lt;&gt;"",DATE(YEAR(Summary!$D$66),MONTH(Summary!$D$66),1)&lt;DATE(YEAR(GA3),MONTH(GA3),1)),"not on board",IF(Summary!$B$66&lt;&gt;"",IF(AND(Summary!$C$66&lt;&gt;"",DATE(YEAR(Summary!$C$66),MONTH(Summary!$C$66),1)&lt;=DATE(YEAR(GA3),MONTH(GA3),1)),Summary!$B$66,"not on board"),"")),"")</f>
        <v/>
      </c>
      <c r="FZ109" s="74" t="s">
        <v>17</v>
      </c>
      <c r="GA109" s="85"/>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86"/>
      <c r="HE109" s="76">
        <f t="shared" si="310"/>
        <v>0</v>
      </c>
      <c r="HG109">
        <f ca="1">SUMIF(HJ$3:IN$3,"&lt;="&amp;B5,HJ109:IN109)</f>
        <v>0</v>
      </c>
      <c r="HH109" s="98" t="str">
        <f>IF(Summary!$B$66&lt;&gt;"",IF(AND(Summary!$D$66&lt;&gt;"",DATE(YEAR(Summary!$D$66),MONTH(Summary!$D$66),1)&lt;DATE(YEAR(HJ3),MONTH(HJ3),1)),"not on board",IF(Summary!$B$66&lt;&gt;"",IF(AND(Summary!$C$66&lt;&gt;"",DATE(YEAR(Summary!$C$66),MONTH(Summary!$C$66),1)&lt;=DATE(YEAR(HJ3),MONTH(HJ3),1)),Summary!$B$66,"not on board"),"")),"")</f>
        <v/>
      </c>
      <c r="HI109" s="74" t="s">
        <v>17</v>
      </c>
      <c r="HJ109" s="85"/>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86"/>
      <c r="IO109" s="76">
        <f t="shared" ref="IO109:IO110" si="336">SUM(HJ109:IN109)</f>
        <v>0</v>
      </c>
      <c r="IQ109">
        <f ca="1">SUMIF(IT$3:JW$3,"&lt;="&amp;B5,IT109:JW109)</f>
        <v>0</v>
      </c>
      <c r="IR109" s="98" t="str">
        <f>IF(Summary!$B$66&lt;&gt;"",IF(AND(Summary!$D$66&lt;&gt;"",DATE(YEAR(Summary!$D$66),MONTH(Summary!$D$66),1)&lt;DATE(YEAR(IT3),MONTH(IT3),1)),"not on board",IF(Summary!$B$66&lt;&gt;"",IF(AND(Summary!$C$66&lt;&gt;"",DATE(YEAR(Summary!$C$66),MONTH(Summary!$C$66),1)&lt;=DATE(YEAR(IT3),MONTH(IT3),1)),Summary!$B$66,"not on board"),"")),"")</f>
        <v/>
      </c>
      <c r="IS109" s="74" t="s">
        <v>17</v>
      </c>
      <c r="IT109" s="85"/>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86"/>
      <c r="JX109" s="76">
        <f t="shared" si="312"/>
        <v>0</v>
      </c>
      <c r="JZ109">
        <f ca="1">SUMIF(KC$3:LG$3,"&lt;="&amp;B5,KC109:LG109)</f>
        <v>0</v>
      </c>
      <c r="KA109" s="98" t="str">
        <f>IF(Summary!$B$66&lt;&gt;"",IF(AND(Summary!$D$66&lt;&gt;"",DATE(YEAR(Summary!$D$66),MONTH(Summary!$D$66),1)&lt;DATE(YEAR(KC3),MONTH(KC3),1)),"not on board",IF(Summary!$B$66&lt;&gt;"",IF(AND(Summary!$C$66&lt;&gt;"",DATE(YEAR(Summary!$C$66),MONTH(Summary!$C$66),1)&lt;=DATE(YEAR(KC3),MONTH(KC3),1)),Summary!$B$66,"not on board"),"")),"")</f>
        <v/>
      </c>
      <c r="KB109" s="74" t="s">
        <v>17</v>
      </c>
      <c r="KC109" s="85"/>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86"/>
      <c r="LH109" s="76">
        <f t="shared" ref="LH109:LH110" si="337">SUM(KC109:LG109)</f>
        <v>0</v>
      </c>
    </row>
    <row r="110" spans="2:320">
      <c r="B110">
        <f ca="1">SUM(B109,AK109,BU109,DD109,EN109,FX109,HG109,IQ109,JZ109)</f>
        <v>0</v>
      </c>
      <c r="C110" s="100"/>
      <c r="D110" s="75" t="s">
        <v>1</v>
      </c>
      <c r="E110" s="83"/>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4"/>
      <c r="AI110" s="77">
        <f t="shared" si="332"/>
        <v>0</v>
      </c>
      <c r="AL110" s="100"/>
      <c r="AM110" s="75" t="s">
        <v>1</v>
      </c>
      <c r="AN110" s="83"/>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4"/>
      <c r="BS110" s="77">
        <f t="shared" si="333"/>
        <v>0</v>
      </c>
      <c r="BV110" s="100"/>
      <c r="BW110" s="75" t="s">
        <v>1</v>
      </c>
      <c r="BX110" s="83"/>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4"/>
      <c r="DB110" s="77">
        <f t="shared" si="307"/>
        <v>0</v>
      </c>
      <c r="DE110" s="100"/>
      <c r="DF110" s="75" t="s">
        <v>1</v>
      </c>
      <c r="DG110" s="83"/>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4"/>
      <c r="EL110" s="77">
        <f t="shared" si="334"/>
        <v>0</v>
      </c>
      <c r="EO110" s="100"/>
      <c r="EP110" s="75" t="s">
        <v>1</v>
      </c>
      <c r="EQ110" s="83"/>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4"/>
      <c r="FV110" s="77">
        <f t="shared" si="335"/>
        <v>0</v>
      </c>
      <c r="FY110" s="100"/>
      <c r="FZ110" s="75" t="s">
        <v>1</v>
      </c>
      <c r="GA110" s="83"/>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4"/>
      <c r="HE110" s="77">
        <f t="shared" si="310"/>
        <v>0</v>
      </c>
      <c r="HH110" s="100"/>
      <c r="HI110" s="75" t="s">
        <v>1</v>
      </c>
      <c r="HJ110" s="83"/>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4"/>
      <c r="IO110" s="77">
        <f t="shared" si="336"/>
        <v>0</v>
      </c>
      <c r="IR110" s="100"/>
      <c r="IS110" s="75" t="s">
        <v>1</v>
      </c>
      <c r="IT110" s="83"/>
      <c r="IU110" s="8"/>
      <c r="IV110" s="8"/>
      <c r="IW110" s="8"/>
      <c r="IX110" s="8"/>
      <c r="IY110" s="8"/>
      <c r="IZ110" s="8"/>
      <c r="JA110" s="8"/>
      <c r="JB110" s="8"/>
      <c r="JC110" s="8"/>
      <c r="JD110" s="8"/>
      <c r="JE110" s="8"/>
      <c r="JF110" s="8"/>
      <c r="JG110" s="8"/>
      <c r="JH110" s="8"/>
      <c r="JI110" s="8"/>
      <c r="JJ110" s="8"/>
      <c r="JK110" s="8"/>
      <c r="JL110" s="8"/>
      <c r="JM110" s="8"/>
      <c r="JN110" s="8"/>
      <c r="JO110" s="8"/>
      <c r="JP110" s="8"/>
      <c r="JQ110" s="8"/>
      <c r="JR110" s="8"/>
      <c r="JS110" s="8"/>
      <c r="JT110" s="8"/>
      <c r="JU110" s="8"/>
      <c r="JV110" s="8"/>
      <c r="JW110" s="84"/>
      <c r="JX110" s="77">
        <f t="shared" si="312"/>
        <v>0</v>
      </c>
      <c r="KA110" s="100"/>
      <c r="KB110" s="75" t="s">
        <v>1</v>
      </c>
      <c r="KC110" s="83"/>
      <c r="KD110" s="8"/>
      <c r="KE110" s="8"/>
      <c r="KF110" s="8"/>
      <c r="KG110" s="8"/>
      <c r="KH110" s="8"/>
      <c r="KI110" s="8"/>
      <c r="KJ110" s="8"/>
      <c r="KK110" s="8"/>
      <c r="KL110" s="8"/>
      <c r="KM110" s="8"/>
      <c r="KN110" s="8"/>
      <c r="KO110" s="8"/>
      <c r="KP110" s="8"/>
      <c r="KQ110" s="8"/>
      <c r="KR110" s="8"/>
      <c r="KS110" s="8"/>
      <c r="KT110" s="8"/>
      <c r="KU110" s="8"/>
      <c r="KV110" s="8"/>
      <c r="KW110" s="8"/>
      <c r="KX110" s="8"/>
      <c r="KY110" s="8"/>
      <c r="KZ110" s="8"/>
      <c r="LA110" s="8"/>
      <c r="LB110" s="8"/>
      <c r="LC110" s="8"/>
      <c r="LD110" s="8"/>
      <c r="LE110" s="8"/>
      <c r="LF110" s="8"/>
      <c r="LG110" s="84"/>
      <c r="LH110" s="77">
        <f t="shared" si="337"/>
        <v>0</v>
      </c>
    </row>
    <row r="111" spans="2:320" ht="15" customHeight="1">
      <c r="B111">
        <f ca="1">SUMIF(E$3:AH$3,"&lt;="&amp;B5,E111:AH111)</f>
        <v>0</v>
      </c>
      <c r="C111" s="98" t="str">
        <f>IF(Summary!$B$67&lt;&gt;"",IF(AND(Summary!$D$67&lt;&gt;"",DATE(YEAR(Summary!$D$67),MONTH(Summary!$D$67),1)&lt;DATE(YEAR(E3),MONTH(E3),1)),"not on board",IF(Summary!$B$67&lt;&gt;"",IF(AND(Summary!$C$67&lt;&gt;"",DATE(YEAR(Summary!$C$67),MONTH(Summary!$C$67),1)&lt;=DATE(YEAR(E3),MONTH(E3),1)),Summary!$B$67,"not on board"),"")),"")</f>
        <v/>
      </c>
      <c r="D111" s="74" t="s">
        <v>17</v>
      </c>
      <c r="E111" s="85"/>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86"/>
      <c r="AI111" s="76">
        <f t="shared" ref="AI111:AI112" si="338">SUM(E111:AH111)</f>
        <v>0</v>
      </c>
      <c r="AK111">
        <f ca="1">SUMIF(AN$3:BR$3,"&lt;="&amp;B5,AN111:BR111)</f>
        <v>0</v>
      </c>
      <c r="AL111" s="98" t="str">
        <f>IF(Summary!$B$67&lt;&gt;"",IF(AND(Summary!$D$67&lt;&gt;"",DATE(YEAR(Summary!$D$67),MONTH(Summary!$D$67),1)&lt;DATE(YEAR(AN3),MONTH(AN3),1)),"not on board",IF(Summary!$B$67&lt;&gt;"",IF(AND(Summary!$C$67&lt;&gt;"",DATE(YEAR(Summary!$C$67),MONTH(Summary!$C$67),1)&lt;=DATE(YEAR(AN3),MONTH(AN3),1)),Summary!$B$67,"not on board"),"")),"")</f>
        <v/>
      </c>
      <c r="AM111" s="74" t="s">
        <v>17</v>
      </c>
      <c r="AN111" s="85"/>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86"/>
      <c r="BS111" s="76">
        <f t="shared" ref="BS111:BS112" si="339">SUM(AN111:BR111)</f>
        <v>0</v>
      </c>
      <c r="BU111">
        <f ca="1">SUMIF(BX$3:DA$3,"&lt;="&amp;B5,BX111:DA111)</f>
        <v>0</v>
      </c>
      <c r="BV111" s="98" t="str">
        <f>IF(Summary!$B$67&lt;&gt;"",IF(AND(Summary!$D$67&lt;&gt;"",DATE(YEAR(Summary!$D$67),MONTH(Summary!$D$67),1)&lt;DATE(YEAR(BX3),MONTH(BX3),1)),"not on board",IF(Summary!$B$67&lt;&gt;"",IF(AND(Summary!$C$67&lt;&gt;"",DATE(YEAR(Summary!$C$67),MONTH(Summary!$C$67),1)&lt;=DATE(YEAR(BX3),MONTH(BX3),1)),Summary!$B$67,"not on board"),"")),"")</f>
        <v/>
      </c>
      <c r="BW111" s="74" t="s">
        <v>17</v>
      </c>
      <c r="BX111" s="85"/>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86"/>
      <c r="DB111" s="76">
        <f t="shared" si="307"/>
        <v>0</v>
      </c>
      <c r="DD111">
        <f ca="1">SUMIF(DG$3:EK$3,"&lt;="&amp;B5,DG111:EK111)</f>
        <v>0</v>
      </c>
      <c r="DE111" s="98" t="str">
        <f>IF(Summary!$B$67&lt;&gt;"",IF(AND(Summary!$D$67&lt;&gt;"",DATE(YEAR(Summary!$D$67),MONTH(Summary!$D$67),1)&lt;DATE(YEAR(DG3),MONTH(DG3),1)),"not on board",IF(Summary!$B$67&lt;&gt;"",IF(AND(Summary!$C$67&lt;&gt;"",DATE(YEAR(Summary!$C$67),MONTH(Summary!$C$67),1)&lt;=DATE(YEAR(DG3),MONTH(DG3),1)),Summary!$B$67,"not on board"),"")),"")</f>
        <v/>
      </c>
      <c r="DF111" s="74" t="s">
        <v>17</v>
      </c>
      <c r="DG111" s="85"/>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86"/>
      <c r="EL111" s="76">
        <f t="shared" ref="EL111:EL112" si="340">SUM(DG111:EK111)</f>
        <v>0</v>
      </c>
      <c r="EN111">
        <f ca="1">SUMIF(EQ$3:FU$3,"&lt;="&amp;B5,EQ111:FU111)</f>
        <v>0</v>
      </c>
      <c r="EO111" s="98" t="str">
        <f>IF(Summary!$B$67&lt;&gt;"",IF(AND(Summary!$D$67&lt;&gt;"",DATE(YEAR(Summary!$D$67),MONTH(Summary!$D$67),1)&lt;DATE(YEAR(EQ3),MONTH(EQ3),1)),"not on board",IF(Summary!$B$67&lt;&gt;"",IF(AND(Summary!$C$67&lt;&gt;"",DATE(YEAR(Summary!$C$67),MONTH(Summary!$C$67),1)&lt;=DATE(YEAR(EQ3),MONTH(EQ3),1)),Summary!$B$67,"not on board"),"")),"")</f>
        <v/>
      </c>
      <c r="EP111" s="74" t="s">
        <v>17</v>
      </c>
      <c r="EQ111" s="85"/>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86"/>
      <c r="FV111" s="76">
        <f t="shared" ref="FV111:FV112" si="341">SUM(EQ111:FU111)</f>
        <v>0</v>
      </c>
      <c r="FX111">
        <f ca="1">SUMIF(GA$3:HD$3,"&lt;="&amp;B5,GA111:HD111)</f>
        <v>0</v>
      </c>
      <c r="FY111" s="98" t="str">
        <f>IF(Summary!$B$67&lt;&gt;"",IF(AND(Summary!$D$67&lt;&gt;"",DATE(YEAR(Summary!$D$67),MONTH(Summary!$D$67),1)&lt;DATE(YEAR(GA3),MONTH(GA3),1)),"not on board",IF(Summary!$B$67&lt;&gt;"",IF(AND(Summary!$C$67&lt;&gt;"",DATE(YEAR(Summary!$C$67),MONTH(Summary!$C$67),1)&lt;=DATE(YEAR(GA3),MONTH(GA3),1)),Summary!$B$67,"not on board"),"")),"")</f>
        <v/>
      </c>
      <c r="FZ111" s="74" t="s">
        <v>17</v>
      </c>
      <c r="GA111" s="85"/>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86"/>
      <c r="HE111" s="76">
        <f t="shared" si="310"/>
        <v>0</v>
      </c>
      <c r="HG111">
        <f ca="1">SUMIF(HJ$3:IN$3,"&lt;="&amp;B5,HJ111:IN111)</f>
        <v>0</v>
      </c>
      <c r="HH111" s="98" t="str">
        <f>IF(Summary!$B$67&lt;&gt;"",IF(AND(Summary!$D$67&lt;&gt;"",DATE(YEAR(Summary!$D$67),MONTH(Summary!$D$67),1)&lt;DATE(YEAR(HJ3),MONTH(HJ3),1)),"not on board",IF(Summary!$B$67&lt;&gt;"",IF(AND(Summary!$C$67&lt;&gt;"",DATE(YEAR(Summary!$C$67),MONTH(Summary!$C$67),1)&lt;=DATE(YEAR(HJ3),MONTH(HJ3),1)),Summary!$B$67,"not on board"),"")),"")</f>
        <v/>
      </c>
      <c r="HI111" s="74" t="s">
        <v>17</v>
      </c>
      <c r="HJ111" s="85"/>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86"/>
      <c r="IO111" s="76">
        <f t="shared" ref="IO111:IO112" si="342">SUM(HJ111:IN111)</f>
        <v>0</v>
      </c>
      <c r="IQ111">
        <f ca="1">SUMIF(IT$3:JW$3,"&lt;="&amp;B5,IT111:JW111)</f>
        <v>0</v>
      </c>
      <c r="IR111" s="98" t="str">
        <f>IF(Summary!$B$67&lt;&gt;"",IF(AND(Summary!$D$67&lt;&gt;"",DATE(YEAR(Summary!$D$67),MONTH(Summary!$D$67),1)&lt;DATE(YEAR(IT3),MONTH(IT3),1)),"not on board",IF(Summary!$B$67&lt;&gt;"",IF(AND(Summary!$C$67&lt;&gt;"",DATE(YEAR(Summary!$C$67),MONTH(Summary!$C$67),1)&lt;=DATE(YEAR(IT3),MONTH(IT3),1)),Summary!$B$67,"not on board"),"")),"")</f>
        <v/>
      </c>
      <c r="IS111" s="74" t="s">
        <v>17</v>
      </c>
      <c r="IT111" s="85"/>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86"/>
      <c r="JX111" s="76">
        <f t="shared" si="312"/>
        <v>0</v>
      </c>
      <c r="JZ111">
        <f ca="1">SUMIF(KC$3:LG$3,"&lt;="&amp;B5,KC111:LG111)</f>
        <v>0</v>
      </c>
      <c r="KA111" s="98" t="str">
        <f>IF(Summary!$B$67&lt;&gt;"",IF(AND(Summary!$D$67&lt;&gt;"",DATE(YEAR(Summary!$D$67),MONTH(Summary!$D$67),1)&lt;DATE(YEAR(KC3),MONTH(KC3),1)),"not on board",IF(Summary!$B$67&lt;&gt;"",IF(AND(Summary!$C$67&lt;&gt;"",DATE(YEAR(Summary!$C$67),MONTH(Summary!$C$67),1)&lt;=DATE(YEAR(KC3),MONTH(KC3),1)),Summary!$B$67,"not on board"),"")),"")</f>
        <v/>
      </c>
      <c r="KB111" s="74" t="s">
        <v>17</v>
      </c>
      <c r="KC111" s="85"/>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86"/>
      <c r="LH111" s="76">
        <f t="shared" ref="LH111:LH112" si="343">SUM(KC111:LG111)</f>
        <v>0</v>
      </c>
    </row>
    <row r="112" spans="2:320">
      <c r="B112">
        <f ca="1">SUM(B111,AK111,BU111,DD111,EN111,FX111,HG111,IQ111,JZ111)</f>
        <v>0</v>
      </c>
      <c r="C112" s="100"/>
      <c r="D112" s="75" t="s">
        <v>1</v>
      </c>
      <c r="E112" s="83"/>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4"/>
      <c r="AI112" s="77">
        <f t="shared" si="338"/>
        <v>0</v>
      </c>
      <c r="AL112" s="100"/>
      <c r="AM112" s="75" t="s">
        <v>1</v>
      </c>
      <c r="AN112" s="83"/>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4"/>
      <c r="BS112" s="77">
        <f t="shared" si="339"/>
        <v>0</v>
      </c>
      <c r="BV112" s="100"/>
      <c r="BW112" s="75" t="s">
        <v>1</v>
      </c>
      <c r="BX112" s="83"/>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4"/>
      <c r="DB112" s="77">
        <f t="shared" si="307"/>
        <v>0</v>
      </c>
      <c r="DE112" s="100"/>
      <c r="DF112" s="75" t="s">
        <v>1</v>
      </c>
      <c r="DG112" s="83"/>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4"/>
      <c r="EL112" s="77">
        <f t="shared" si="340"/>
        <v>0</v>
      </c>
      <c r="EO112" s="100"/>
      <c r="EP112" s="75" t="s">
        <v>1</v>
      </c>
      <c r="EQ112" s="83"/>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4"/>
      <c r="FV112" s="77">
        <f t="shared" si="341"/>
        <v>0</v>
      </c>
      <c r="FY112" s="100"/>
      <c r="FZ112" s="75" t="s">
        <v>1</v>
      </c>
      <c r="GA112" s="83"/>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4"/>
      <c r="HE112" s="77">
        <f t="shared" si="310"/>
        <v>0</v>
      </c>
      <c r="HH112" s="100"/>
      <c r="HI112" s="75" t="s">
        <v>1</v>
      </c>
      <c r="HJ112" s="83"/>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4"/>
      <c r="IO112" s="77">
        <f t="shared" si="342"/>
        <v>0</v>
      </c>
      <c r="IR112" s="100"/>
      <c r="IS112" s="75" t="s">
        <v>1</v>
      </c>
      <c r="IT112" s="83"/>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
      <c r="JW112" s="84"/>
      <c r="JX112" s="77">
        <f t="shared" si="312"/>
        <v>0</v>
      </c>
      <c r="KA112" s="100"/>
      <c r="KB112" s="75" t="s">
        <v>1</v>
      </c>
      <c r="KC112" s="83"/>
      <c r="KD112" s="8"/>
      <c r="KE112" s="8"/>
      <c r="KF112" s="8"/>
      <c r="KG112" s="8"/>
      <c r="KH112" s="8"/>
      <c r="KI112" s="8"/>
      <c r="KJ112" s="8"/>
      <c r="KK112" s="8"/>
      <c r="KL112" s="8"/>
      <c r="KM112" s="8"/>
      <c r="KN112" s="8"/>
      <c r="KO112" s="8"/>
      <c r="KP112" s="8"/>
      <c r="KQ112" s="8"/>
      <c r="KR112" s="8"/>
      <c r="KS112" s="8"/>
      <c r="KT112" s="8"/>
      <c r="KU112" s="8"/>
      <c r="KV112" s="8"/>
      <c r="KW112" s="8"/>
      <c r="KX112" s="8"/>
      <c r="KY112" s="8"/>
      <c r="KZ112" s="8"/>
      <c r="LA112" s="8"/>
      <c r="LB112" s="8"/>
      <c r="LC112" s="8"/>
      <c r="LD112" s="8"/>
      <c r="LE112" s="8"/>
      <c r="LF112" s="8"/>
      <c r="LG112" s="84"/>
      <c r="LH112" s="77">
        <f t="shared" si="343"/>
        <v>0</v>
      </c>
    </row>
    <row r="113" spans="2:320" ht="15" customHeight="1">
      <c r="B113">
        <f ca="1">SUMIF(E$3:AH$3,"&lt;="&amp;B5,E113:AH113)</f>
        <v>0</v>
      </c>
      <c r="C113" s="98" t="str">
        <f>IF(Summary!$B$68&lt;&gt;"",IF(AND(Summary!$D$68&lt;&gt;"",DATE(YEAR(Summary!$D$68),MONTH(Summary!$D$68),1)&lt;DATE(YEAR(E3),MONTH(E3),1)),"not on board",IF(Summary!$B$68&lt;&gt;"",IF(AND(Summary!$C$68&lt;&gt;"",DATE(YEAR(Summary!$C$68),MONTH(Summary!$C$68),1)&lt;=DATE(YEAR(E3),MONTH(E3),1)),Summary!$B$68,"not on board"),"")),"")</f>
        <v/>
      </c>
      <c r="D113" s="74" t="s">
        <v>17</v>
      </c>
      <c r="E113" s="85"/>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86"/>
      <c r="AI113" s="76">
        <f t="shared" ref="AI113:AI114" si="344">SUM(E113:AH113)</f>
        <v>0</v>
      </c>
      <c r="AK113">
        <f ca="1">SUMIF(AN$3:BR$3,"&lt;="&amp;B5,AN113:BR113)</f>
        <v>0</v>
      </c>
      <c r="AL113" s="98" t="str">
        <f>IF(Summary!$B$68&lt;&gt;"",IF(AND(Summary!$D$68&lt;&gt;"",DATE(YEAR(Summary!$D$68),MONTH(Summary!$D$68),1)&lt;DATE(YEAR(AN3),MONTH(AN3),1)),"not on board",IF(Summary!$B$68&lt;&gt;"",IF(AND(Summary!$C$68&lt;&gt;"",DATE(YEAR(Summary!$C$68),MONTH(Summary!$C$68),1)&lt;=DATE(YEAR(AN3),MONTH(AN3),1)),Summary!$B$68,"not on board"),"")),"")</f>
        <v/>
      </c>
      <c r="AM113" s="74" t="s">
        <v>17</v>
      </c>
      <c r="AN113" s="85"/>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86"/>
      <c r="BS113" s="76">
        <f t="shared" ref="BS113:BS114" si="345">SUM(AN113:BR113)</f>
        <v>0</v>
      </c>
      <c r="BU113">
        <f ca="1">SUMIF(BX$3:DA$3,"&lt;="&amp;B5,BX113:DA113)</f>
        <v>0</v>
      </c>
      <c r="BV113" s="98" t="str">
        <f>IF(Summary!$B$68&lt;&gt;"",IF(AND(Summary!$D$68&lt;&gt;"",DATE(YEAR(Summary!$D$68),MONTH(Summary!$D$68),1)&lt;DATE(YEAR(BX3),MONTH(BX3),1)),"not on board",IF(Summary!$B$68&lt;&gt;"",IF(AND(Summary!$C$68&lt;&gt;"",DATE(YEAR(Summary!$C$68),MONTH(Summary!$C$68),1)&lt;=DATE(YEAR(BX3),MONTH(BX3),1)),Summary!$B$68,"not on board"),"")),"")</f>
        <v/>
      </c>
      <c r="BW113" s="74" t="s">
        <v>17</v>
      </c>
      <c r="BX113" s="85"/>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86"/>
      <c r="DB113" s="76">
        <f t="shared" si="307"/>
        <v>0</v>
      </c>
      <c r="DD113">
        <f ca="1">SUMIF(DG$3:EK$3,"&lt;="&amp;B5,DG113:EK113)</f>
        <v>0</v>
      </c>
      <c r="DE113" s="98" t="str">
        <f>IF(Summary!$B$68&lt;&gt;"",IF(AND(Summary!$D$68&lt;&gt;"",DATE(YEAR(Summary!$D$68),MONTH(Summary!$D$68),1)&lt;DATE(YEAR(DG3),MONTH(DG3),1)),"not on board",IF(Summary!$B$68&lt;&gt;"",IF(AND(Summary!$C$68&lt;&gt;"",DATE(YEAR(Summary!$C$68),MONTH(Summary!$C$68),1)&lt;=DATE(YEAR(DG3),MONTH(DG3),1)),Summary!$B$68,"not on board"),"")),"")</f>
        <v/>
      </c>
      <c r="DF113" s="74" t="s">
        <v>17</v>
      </c>
      <c r="DG113" s="85"/>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86"/>
      <c r="EL113" s="76">
        <f t="shared" ref="EL113:EL114" si="346">SUM(DG113:EK113)</f>
        <v>0</v>
      </c>
      <c r="EN113">
        <f ca="1">SUMIF(EQ$3:FU$3,"&lt;="&amp;B5,EQ113:FU113)</f>
        <v>0</v>
      </c>
      <c r="EO113" s="98" t="str">
        <f>IF(Summary!$B$68&lt;&gt;"",IF(AND(Summary!$D$68&lt;&gt;"",DATE(YEAR(Summary!$D$68),MONTH(Summary!$D$68),1)&lt;DATE(YEAR(EQ3),MONTH(EQ3),1)),"not on board",IF(Summary!$B$68&lt;&gt;"",IF(AND(Summary!$C$68&lt;&gt;"",DATE(YEAR(Summary!$C$68),MONTH(Summary!$C$68),1)&lt;=DATE(YEAR(EQ3),MONTH(EQ3),1)),Summary!$B$68,"not on board"),"")),"")</f>
        <v/>
      </c>
      <c r="EP113" s="74" t="s">
        <v>17</v>
      </c>
      <c r="EQ113" s="85"/>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86"/>
      <c r="FV113" s="76">
        <f t="shared" ref="FV113:FV114" si="347">SUM(EQ113:FU113)</f>
        <v>0</v>
      </c>
      <c r="FX113">
        <f ca="1">SUMIF(GA$3:HD$3,"&lt;="&amp;B5,GA113:HD113)</f>
        <v>0</v>
      </c>
      <c r="FY113" s="98" t="str">
        <f>IF(Summary!$B$68&lt;&gt;"",IF(AND(Summary!$D$68&lt;&gt;"",DATE(YEAR(Summary!$D$68),MONTH(Summary!$D$68),1)&lt;DATE(YEAR(GA3),MONTH(GA3),1)),"not on board",IF(Summary!$B$68&lt;&gt;"",IF(AND(Summary!$C$68&lt;&gt;"",DATE(YEAR(Summary!$C$68),MONTH(Summary!$C$68),1)&lt;=DATE(YEAR(GA3),MONTH(GA3),1)),Summary!$B$68,"not on board"),"")),"")</f>
        <v/>
      </c>
      <c r="FZ113" s="74" t="s">
        <v>17</v>
      </c>
      <c r="GA113" s="85"/>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86"/>
      <c r="HE113" s="76">
        <f t="shared" si="310"/>
        <v>0</v>
      </c>
      <c r="HG113">
        <f ca="1">SUMIF(HJ$3:IN$3,"&lt;="&amp;B5,HJ113:IN113)</f>
        <v>0</v>
      </c>
      <c r="HH113" s="98" t="str">
        <f>IF(Summary!$B$68&lt;&gt;"",IF(AND(Summary!$D$68&lt;&gt;"",DATE(YEAR(Summary!$D$68),MONTH(Summary!$D$68),1)&lt;DATE(YEAR(HJ3),MONTH(HJ3),1)),"not on board",IF(Summary!$B$68&lt;&gt;"",IF(AND(Summary!$C$68&lt;&gt;"",DATE(YEAR(Summary!$C$68),MONTH(Summary!$C$68),1)&lt;=DATE(YEAR(HJ3),MONTH(HJ3),1)),Summary!$B$68,"not on board"),"")),"")</f>
        <v/>
      </c>
      <c r="HI113" s="74" t="s">
        <v>17</v>
      </c>
      <c r="HJ113" s="85"/>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86"/>
      <c r="IO113" s="76">
        <f t="shared" ref="IO113:IO114" si="348">SUM(HJ113:IN113)</f>
        <v>0</v>
      </c>
      <c r="IQ113">
        <f ca="1">SUMIF(IT$3:JW$3,"&lt;="&amp;B5,IT113:JW113)</f>
        <v>0</v>
      </c>
      <c r="IR113" s="98" t="str">
        <f>IF(Summary!$B$68&lt;&gt;"",IF(AND(Summary!$D$68&lt;&gt;"",DATE(YEAR(Summary!$D$68),MONTH(Summary!$D$68),1)&lt;DATE(YEAR(IT3),MONTH(IT3),1)),"not on board",IF(Summary!$B$68&lt;&gt;"",IF(AND(Summary!$C$68&lt;&gt;"",DATE(YEAR(Summary!$C$68),MONTH(Summary!$C$68),1)&lt;=DATE(YEAR(IT3),MONTH(IT3),1)),Summary!$B$68,"not on board"),"")),"")</f>
        <v/>
      </c>
      <c r="IS113" s="74" t="s">
        <v>17</v>
      </c>
      <c r="IT113" s="85"/>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86"/>
      <c r="JX113" s="76">
        <f t="shared" si="312"/>
        <v>0</v>
      </c>
      <c r="JZ113">
        <f ca="1">SUMIF(KC$3:LG$3,"&lt;="&amp;B5,KC113:LG113)</f>
        <v>0</v>
      </c>
      <c r="KA113" s="98" t="str">
        <f>IF(Summary!$B$68&lt;&gt;"",IF(AND(Summary!$D$68&lt;&gt;"",DATE(YEAR(Summary!$D$68),MONTH(Summary!$D$68),1)&lt;DATE(YEAR(KC3),MONTH(KC3),1)),"not on board",IF(Summary!$B$68&lt;&gt;"",IF(AND(Summary!$C$68&lt;&gt;"",DATE(YEAR(Summary!$C$68),MONTH(Summary!$C$68),1)&lt;=DATE(YEAR(KC3),MONTH(KC3),1)),Summary!$B$68,"not on board"),"")),"")</f>
        <v/>
      </c>
      <c r="KB113" s="74" t="s">
        <v>17</v>
      </c>
      <c r="KC113" s="85"/>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86"/>
      <c r="LH113" s="76">
        <f t="shared" ref="LH113:LH114" si="349">SUM(KC113:LG113)</f>
        <v>0</v>
      </c>
    </row>
    <row r="114" spans="2:320">
      <c r="B114">
        <f ca="1">SUM(B113,AK113,BU113,DD113,EN113,FX113,HG113,IQ113,JZ113)</f>
        <v>0</v>
      </c>
      <c r="C114" s="100"/>
      <c r="D114" s="75" t="s">
        <v>1</v>
      </c>
      <c r="E114" s="83"/>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4"/>
      <c r="AI114" s="77">
        <f t="shared" si="344"/>
        <v>0</v>
      </c>
      <c r="AL114" s="100"/>
      <c r="AM114" s="75" t="s">
        <v>1</v>
      </c>
      <c r="AN114" s="83"/>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4"/>
      <c r="BS114" s="77">
        <f t="shared" si="345"/>
        <v>0</v>
      </c>
      <c r="BV114" s="100"/>
      <c r="BW114" s="75" t="s">
        <v>1</v>
      </c>
      <c r="BX114" s="83"/>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4"/>
      <c r="DB114" s="77">
        <f t="shared" si="307"/>
        <v>0</v>
      </c>
      <c r="DE114" s="100"/>
      <c r="DF114" s="75" t="s">
        <v>1</v>
      </c>
      <c r="DG114" s="83"/>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4"/>
      <c r="EL114" s="77">
        <f t="shared" si="346"/>
        <v>0</v>
      </c>
      <c r="EO114" s="100"/>
      <c r="EP114" s="75" t="s">
        <v>1</v>
      </c>
      <c r="EQ114" s="83"/>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4"/>
      <c r="FV114" s="77">
        <f t="shared" si="347"/>
        <v>0</v>
      </c>
      <c r="FY114" s="100"/>
      <c r="FZ114" s="75" t="s">
        <v>1</v>
      </c>
      <c r="GA114" s="83"/>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4"/>
      <c r="HE114" s="77">
        <f t="shared" si="310"/>
        <v>0</v>
      </c>
      <c r="HH114" s="100"/>
      <c r="HI114" s="75" t="s">
        <v>1</v>
      </c>
      <c r="HJ114" s="83"/>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4"/>
      <c r="IO114" s="77">
        <f t="shared" si="348"/>
        <v>0</v>
      </c>
      <c r="IR114" s="100"/>
      <c r="IS114" s="75" t="s">
        <v>1</v>
      </c>
      <c r="IT114" s="83"/>
      <c r="IU114" s="8"/>
      <c r="IV114" s="8"/>
      <c r="IW114" s="8"/>
      <c r="IX114" s="8"/>
      <c r="IY114" s="8"/>
      <c r="IZ114" s="8"/>
      <c r="JA114" s="8"/>
      <c r="JB114" s="8"/>
      <c r="JC114" s="8"/>
      <c r="JD114" s="8"/>
      <c r="JE114" s="8"/>
      <c r="JF114" s="8"/>
      <c r="JG114" s="8"/>
      <c r="JH114" s="8"/>
      <c r="JI114" s="8"/>
      <c r="JJ114" s="8"/>
      <c r="JK114" s="8"/>
      <c r="JL114" s="8"/>
      <c r="JM114" s="8"/>
      <c r="JN114" s="8"/>
      <c r="JO114" s="8"/>
      <c r="JP114" s="8"/>
      <c r="JQ114" s="8"/>
      <c r="JR114" s="8"/>
      <c r="JS114" s="8"/>
      <c r="JT114" s="8"/>
      <c r="JU114" s="8"/>
      <c r="JV114" s="8"/>
      <c r="JW114" s="84"/>
      <c r="JX114" s="77">
        <f t="shared" si="312"/>
        <v>0</v>
      </c>
      <c r="KA114" s="100"/>
      <c r="KB114" s="75" t="s">
        <v>1</v>
      </c>
      <c r="KC114" s="83"/>
      <c r="KD114" s="8"/>
      <c r="KE114" s="8"/>
      <c r="KF114" s="8"/>
      <c r="KG114" s="8"/>
      <c r="KH114" s="8"/>
      <c r="KI114" s="8"/>
      <c r="KJ114" s="8"/>
      <c r="KK114" s="8"/>
      <c r="KL114" s="8"/>
      <c r="KM114" s="8"/>
      <c r="KN114" s="8"/>
      <c r="KO114" s="8"/>
      <c r="KP114" s="8"/>
      <c r="KQ114" s="8"/>
      <c r="KR114" s="8"/>
      <c r="KS114" s="8"/>
      <c r="KT114" s="8"/>
      <c r="KU114" s="8"/>
      <c r="KV114" s="8"/>
      <c r="KW114" s="8"/>
      <c r="KX114" s="8"/>
      <c r="KY114" s="8"/>
      <c r="KZ114" s="8"/>
      <c r="LA114" s="8"/>
      <c r="LB114" s="8"/>
      <c r="LC114" s="8"/>
      <c r="LD114" s="8"/>
      <c r="LE114" s="8"/>
      <c r="LF114" s="8"/>
      <c r="LG114" s="84"/>
      <c r="LH114" s="77">
        <f t="shared" si="349"/>
        <v>0</v>
      </c>
    </row>
    <row r="115" spans="2:320" ht="15" customHeight="1">
      <c r="B115">
        <f ca="1">SUMIF(E$3:AH$3,"&lt;="&amp;B5,E115:AH115)</f>
        <v>0</v>
      </c>
      <c r="C115" s="98" t="str">
        <f>IF(Summary!$B$69&lt;&gt;"",IF(AND(Summary!$D$69&lt;&gt;"",DATE(YEAR(Summary!$D$69),MONTH(Summary!$D$69),1)&lt;DATE(YEAR(E3),MONTH(E3),1)),"not on board",IF(Summary!$B$69&lt;&gt;"",IF(AND(Summary!$C$69&lt;&gt;"",DATE(YEAR(Summary!$C$69),MONTH(Summary!$C$69),1)&lt;=DATE(YEAR(E3),MONTH(E3),1)),Summary!$B$69,"not on board"),"")),"")</f>
        <v/>
      </c>
      <c r="D115" s="74" t="s">
        <v>17</v>
      </c>
      <c r="E115" s="85"/>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86"/>
      <c r="AI115" s="76">
        <f t="shared" ref="AI115:AI116" si="350">SUM(E115:AH115)</f>
        <v>0</v>
      </c>
      <c r="AK115">
        <f ca="1">SUMIF(AN$3:BR$3,"&lt;="&amp;B5,AN115:BR115)</f>
        <v>0</v>
      </c>
      <c r="AL115" s="98" t="str">
        <f>IF(Summary!$B$69&lt;&gt;"",IF(AND(Summary!$D$69&lt;&gt;"",DATE(YEAR(Summary!$D$69),MONTH(Summary!$D$69),1)&lt;DATE(YEAR(AN3),MONTH(AN3),1)),"not on board",IF(Summary!$B$69&lt;&gt;"",IF(AND(Summary!$C$69&lt;&gt;"",DATE(YEAR(Summary!$C$69),MONTH(Summary!$C$69),1)&lt;=DATE(YEAR(AN3),MONTH(AN3),1)),Summary!$B$69,"not on board"),"")),"")</f>
        <v/>
      </c>
      <c r="AM115" s="74" t="s">
        <v>17</v>
      </c>
      <c r="AN115" s="85"/>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86"/>
      <c r="BS115" s="76">
        <f t="shared" ref="BS115:BS116" si="351">SUM(AN115:BR115)</f>
        <v>0</v>
      </c>
      <c r="BU115">
        <f ca="1">SUMIF(BX$3:DA$3,"&lt;="&amp;B5,BX115:DA115)</f>
        <v>0</v>
      </c>
      <c r="BV115" s="98" t="str">
        <f>IF(Summary!$B$69&lt;&gt;"",IF(AND(Summary!$D$69&lt;&gt;"",DATE(YEAR(Summary!$D$69),MONTH(Summary!$D$69),1)&lt;DATE(YEAR(BX3),MONTH(BX3),1)),"not on board",IF(Summary!$B$69&lt;&gt;"",IF(AND(Summary!$C$69&lt;&gt;"",DATE(YEAR(Summary!$C$69),MONTH(Summary!$C$69),1)&lt;=DATE(YEAR(BX3),MONTH(BX3),1)),Summary!$B$69,"not on board"),"")),"")</f>
        <v/>
      </c>
      <c r="BW115" s="74" t="s">
        <v>17</v>
      </c>
      <c r="BX115" s="85"/>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86"/>
      <c r="DB115" s="76">
        <f t="shared" si="307"/>
        <v>0</v>
      </c>
      <c r="DD115">
        <f ca="1">SUMIF(DG$3:EK$3,"&lt;="&amp;B5,DG115:EK115)</f>
        <v>0</v>
      </c>
      <c r="DE115" s="98" t="str">
        <f>IF(Summary!$B$69&lt;&gt;"",IF(AND(Summary!$D$69&lt;&gt;"",DATE(YEAR(Summary!$D$69),MONTH(Summary!$D$69),1)&lt;DATE(YEAR(DG3),MONTH(DG3),1)),"not on board",IF(Summary!$B$69&lt;&gt;"",IF(AND(Summary!$C$69&lt;&gt;"",DATE(YEAR(Summary!$C$69),MONTH(Summary!$C$69),1)&lt;=DATE(YEAR(DG3),MONTH(DG3),1)),Summary!$B$69,"not on board"),"")),"")</f>
        <v/>
      </c>
      <c r="DF115" s="74" t="s">
        <v>17</v>
      </c>
      <c r="DG115" s="85"/>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86"/>
      <c r="EL115" s="76">
        <f t="shared" ref="EL115:EL116" si="352">SUM(DG115:EK115)</f>
        <v>0</v>
      </c>
      <c r="EN115">
        <f ca="1">SUMIF(EQ$3:FU$3,"&lt;="&amp;B5,EQ115:FU115)</f>
        <v>0</v>
      </c>
      <c r="EO115" s="98" t="str">
        <f>IF(Summary!$B$69&lt;&gt;"",IF(AND(Summary!$D$69&lt;&gt;"",DATE(YEAR(Summary!$D$69),MONTH(Summary!$D$69),1)&lt;DATE(YEAR(EQ3),MONTH(EQ3),1)),"not on board",IF(Summary!$B$69&lt;&gt;"",IF(AND(Summary!$C$69&lt;&gt;"",DATE(YEAR(Summary!$C$69),MONTH(Summary!$C$69),1)&lt;=DATE(YEAR(EQ3),MONTH(EQ3),1)),Summary!$B$69,"not on board"),"")),"")</f>
        <v/>
      </c>
      <c r="EP115" s="74" t="s">
        <v>17</v>
      </c>
      <c r="EQ115" s="85"/>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86"/>
      <c r="FV115" s="76">
        <f t="shared" ref="FV115:FV116" si="353">SUM(EQ115:FU115)</f>
        <v>0</v>
      </c>
      <c r="FX115">
        <f ca="1">SUMIF(GA$3:HD$3,"&lt;="&amp;B5,GA115:HD115)</f>
        <v>0</v>
      </c>
      <c r="FY115" s="98" t="str">
        <f>IF(Summary!$B$69&lt;&gt;"",IF(AND(Summary!$D$69&lt;&gt;"",DATE(YEAR(Summary!$D$69),MONTH(Summary!$D$69),1)&lt;DATE(YEAR(GA3),MONTH(GA3),1)),"not on board",IF(Summary!$B$69&lt;&gt;"",IF(AND(Summary!$C$69&lt;&gt;"",DATE(YEAR(Summary!$C$69),MONTH(Summary!$C$69),1)&lt;=DATE(YEAR(GA3),MONTH(GA3),1)),Summary!$B$69,"not on board"),"")),"")</f>
        <v/>
      </c>
      <c r="FZ115" s="74" t="s">
        <v>17</v>
      </c>
      <c r="GA115" s="85"/>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86"/>
      <c r="HE115" s="76">
        <f t="shared" si="310"/>
        <v>0</v>
      </c>
      <c r="HG115">
        <f ca="1">SUMIF(HJ$3:IN$3,"&lt;="&amp;B5,HJ115:IN115)</f>
        <v>0</v>
      </c>
      <c r="HH115" s="98" t="str">
        <f>IF(Summary!$B$69&lt;&gt;"",IF(AND(Summary!$D$69&lt;&gt;"",DATE(YEAR(Summary!$D$69),MONTH(Summary!$D$69),1)&lt;DATE(YEAR(HJ3),MONTH(HJ3),1)),"not on board",IF(Summary!$B$69&lt;&gt;"",IF(AND(Summary!$C$69&lt;&gt;"",DATE(YEAR(Summary!$C$69),MONTH(Summary!$C$69),1)&lt;=DATE(YEAR(HJ3),MONTH(HJ3),1)),Summary!$B$69,"not on board"),"")),"")</f>
        <v/>
      </c>
      <c r="HI115" s="74" t="s">
        <v>17</v>
      </c>
      <c r="HJ115" s="85"/>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86"/>
      <c r="IO115" s="76">
        <f t="shared" ref="IO115:IO116" si="354">SUM(HJ115:IN115)</f>
        <v>0</v>
      </c>
      <c r="IQ115">
        <f ca="1">SUMIF(IT$3:JW$3,"&lt;="&amp;B5,IT115:JW115)</f>
        <v>0</v>
      </c>
      <c r="IR115" s="98" t="str">
        <f>IF(Summary!$B$69&lt;&gt;"",IF(AND(Summary!$D$69&lt;&gt;"",DATE(YEAR(Summary!$D$69),MONTH(Summary!$D$69),1)&lt;DATE(YEAR(IT3),MONTH(IT3),1)),"not on board",IF(Summary!$B$69&lt;&gt;"",IF(AND(Summary!$C$69&lt;&gt;"",DATE(YEAR(Summary!$C$69),MONTH(Summary!$C$69),1)&lt;=DATE(YEAR(IT3),MONTH(IT3),1)),Summary!$B$69,"not on board"),"")),"")</f>
        <v/>
      </c>
      <c r="IS115" s="74" t="s">
        <v>17</v>
      </c>
      <c r="IT115" s="85"/>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86"/>
      <c r="JX115" s="76">
        <f t="shared" si="312"/>
        <v>0</v>
      </c>
      <c r="JZ115">
        <f ca="1">SUMIF(KC$3:LG$3,"&lt;="&amp;B5,KC115:LG115)</f>
        <v>0</v>
      </c>
      <c r="KA115" s="98" t="str">
        <f>IF(Summary!$B$69&lt;&gt;"",IF(AND(Summary!$D$69&lt;&gt;"",DATE(YEAR(Summary!$D$69),MONTH(Summary!$D$69),1)&lt;DATE(YEAR(KC3),MONTH(KC3),1)),"not on board",IF(Summary!$B$69&lt;&gt;"",IF(AND(Summary!$C$69&lt;&gt;"",DATE(YEAR(Summary!$C$69),MONTH(Summary!$C$69),1)&lt;=DATE(YEAR(KC3),MONTH(KC3),1)),Summary!$B$69,"not on board"),"")),"")</f>
        <v/>
      </c>
      <c r="KB115" s="74" t="s">
        <v>17</v>
      </c>
      <c r="KC115" s="85"/>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9"/>
      <c r="LG115" s="86"/>
      <c r="LH115" s="76">
        <f t="shared" ref="LH115:LH116" si="355">SUM(KC115:LG115)</f>
        <v>0</v>
      </c>
    </row>
    <row r="116" spans="2:320">
      <c r="B116">
        <f ca="1">SUM(B115,AK115,BU115,DD115,EN115,FX115,HG115,IQ115,JZ115)</f>
        <v>0</v>
      </c>
      <c r="C116" s="100"/>
      <c r="D116" s="75" t="s">
        <v>1</v>
      </c>
      <c r="E116" s="83"/>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4"/>
      <c r="AI116" s="77">
        <f t="shared" si="350"/>
        <v>0</v>
      </c>
      <c r="AL116" s="100"/>
      <c r="AM116" s="75" t="s">
        <v>1</v>
      </c>
      <c r="AN116" s="83"/>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4"/>
      <c r="BS116" s="77">
        <f t="shared" si="351"/>
        <v>0</v>
      </c>
      <c r="BV116" s="100"/>
      <c r="BW116" s="75" t="s">
        <v>1</v>
      </c>
      <c r="BX116" s="83"/>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4"/>
      <c r="DB116" s="77">
        <f t="shared" si="307"/>
        <v>0</v>
      </c>
      <c r="DE116" s="100"/>
      <c r="DF116" s="75" t="s">
        <v>1</v>
      </c>
      <c r="DG116" s="83"/>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4"/>
      <c r="EL116" s="77">
        <f t="shared" si="352"/>
        <v>0</v>
      </c>
      <c r="EO116" s="100"/>
      <c r="EP116" s="75" t="s">
        <v>1</v>
      </c>
      <c r="EQ116" s="83"/>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4"/>
      <c r="FV116" s="77">
        <f t="shared" si="353"/>
        <v>0</v>
      </c>
      <c r="FY116" s="100"/>
      <c r="FZ116" s="75" t="s">
        <v>1</v>
      </c>
      <c r="GA116" s="83"/>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4"/>
      <c r="HE116" s="77">
        <f t="shared" si="310"/>
        <v>0</v>
      </c>
      <c r="HH116" s="100"/>
      <c r="HI116" s="75" t="s">
        <v>1</v>
      </c>
      <c r="HJ116" s="83"/>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4"/>
      <c r="IO116" s="77">
        <f t="shared" si="354"/>
        <v>0</v>
      </c>
      <c r="IR116" s="100"/>
      <c r="IS116" s="75" t="s">
        <v>1</v>
      </c>
      <c r="IT116" s="83"/>
      <c r="IU116" s="8"/>
      <c r="IV116" s="8"/>
      <c r="IW116" s="8"/>
      <c r="IX116" s="8"/>
      <c r="IY116" s="8"/>
      <c r="IZ116" s="8"/>
      <c r="JA116" s="8"/>
      <c r="JB116" s="8"/>
      <c r="JC116" s="8"/>
      <c r="JD116" s="8"/>
      <c r="JE116" s="8"/>
      <c r="JF116" s="8"/>
      <c r="JG116" s="8"/>
      <c r="JH116" s="8"/>
      <c r="JI116" s="8"/>
      <c r="JJ116" s="8"/>
      <c r="JK116" s="8"/>
      <c r="JL116" s="8"/>
      <c r="JM116" s="8"/>
      <c r="JN116" s="8"/>
      <c r="JO116" s="8"/>
      <c r="JP116" s="8"/>
      <c r="JQ116" s="8"/>
      <c r="JR116" s="8"/>
      <c r="JS116" s="8"/>
      <c r="JT116" s="8"/>
      <c r="JU116" s="8"/>
      <c r="JV116" s="8"/>
      <c r="JW116" s="84"/>
      <c r="JX116" s="77">
        <f t="shared" si="312"/>
        <v>0</v>
      </c>
      <c r="KA116" s="100"/>
      <c r="KB116" s="75" t="s">
        <v>1</v>
      </c>
      <c r="KC116" s="83"/>
      <c r="KD116" s="8"/>
      <c r="KE116" s="8"/>
      <c r="KF116" s="8"/>
      <c r="KG116" s="8"/>
      <c r="KH116" s="8"/>
      <c r="KI116" s="8"/>
      <c r="KJ116" s="8"/>
      <c r="KK116" s="8"/>
      <c r="KL116" s="8"/>
      <c r="KM116" s="8"/>
      <c r="KN116" s="8"/>
      <c r="KO116" s="8"/>
      <c r="KP116" s="8"/>
      <c r="KQ116" s="8"/>
      <c r="KR116" s="8"/>
      <c r="KS116" s="8"/>
      <c r="KT116" s="8"/>
      <c r="KU116" s="8"/>
      <c r="KV116" s="8"/>
      <c r="KW116" s="8"/>
      <c r="KX116" s="8"/>
      <c r="KY116" s="8"/>
      <c r="KZ116" s="8"/>
      <c r="LA116" s="8"/>
      <c r="LB116" s="8"/>
      <c r="LC116" s="8"/>
      <c r="LD116" s="8"/>
      <c r="LE116" s="8"/>
      <c r="LF116" s="8"/>
      <c r="LG116" s="84"/>
      <c r="LH116" s="77">
        <f t="shared" si="355"/>
        <v>0</v>
      </c>
    </row>
    <row r="117" spans="2:320" ht="15" customHeight="1">
      <c r="B117">
        <f ca="1">SUMIF(E$3:AH$3,"&lt;="&amp;B5,E117:AH117)</f>
        <v>0</v>
      </c>
      <c r="C117" s="98" t="str">
        <f>IF(Summary!$B$70&lt;&gt;"",IF(AND(Summary!$D$70&lt;&gt;"",DATE(YEAR(Summary!$D$70),MONTH(Summary!$D$70),1)&lt;DATE(YEAR(E3),MONTH(E3),1)),"not on board",IF(Summary!$B$70&lt;&gt;"",IF(AND(Summary!$C$70&lt;&gt;"",DATE(YEAR(Summary!$C$70),MONTH(Summary!$C$70),1)&lt;=DATE(YEAR(E3),MONTH(E3),1)),Summary!$B$70,"not on board"),"")),"")</f>
        <v/>
      </c>
      <c r="D117" s="74" t="s">
        <v>17</v>
      </c>
      <c r="E117" s="85"/>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86"/>
      <c r="AI117" s="76">
        <f t="shared" ref="AI117:AI118" si="356">SUM(E117:AH117)</f>
        <v>0</v>
      </c>
      <c r="AK117">
        <f ca="1">SUMIF(AN$3:BR$3,"&lt;="&amp;B5,AN117:BR117)</f>
        <v>0</v>
      </c>
      <c r="AL117" s="98" t="str">
        <f>IF(Summary!$B$70&lt;&gt;"",IF(AND(Summary!$D$70&lt;&gt;"",DATE(YEAR(Summary!$D$70),MONTH(Summary!$D$70),1)&lt;DATE(YEAR(AN3),MONTH(AN3),1)),"not on board",IF(Summary!$B$70&lt;&gt;"",IF(AND(Summary!$C$70&lt;&gt;"",DATE(YEAR(Summary!$C$70),MONTH(Summary!$C$70),1)&lt;=DATE(YEAR(AN3),MONTH(AN3),1)),Summary!$B$70,"not on board"),"")),"")</f>
        <v/>
      </c>
      <c r="AM117" s="74" t="s">
        <v>17</v>
      </c>
      <c r="AN117" s="85"/>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86"/>
      <c r="BS117" s="76">
        <f t="shared" ref="BS117:BS118" si="357">SUM(AN117:BR117)</f>
        <v>0</v>
      </c>
      <c r="BU117">
        <f ca="1">SUMIF(BX$3:DA$3,"&lt;="&amp;B5,BX117:DA117)</f>
        <v>0</v>
      </c>
      <c r="BV117" s="98" t="str">
        <f>IF(Summary!$B$70&lt;&gt;"",IF(AND(Summary!$D$70&lt;&gt;"",DATE(YEAR(Summary!$D$70),MONTH(Summary!$D$70),1)&lt;DATE(YEAR(BX3),MONTH(BX3),1)),"not on board",IF(Summary!$B$70&lt;&gt;"",IF(AND(Summary!$C$70&lt;&gt;"",DATE(YEAR(Summary!$C$70),MONTH(Summary!$C$70),1)&lt;=DATE(YEAR(BX3),MONTH(BX3),1)),Summary!$B$70,"not on board"),"")),"")</f>
        <v/>
      </c>
      <c r="BW117" s="74" t="s">
        <v>17</v>
      </c>
      <c r="BX117" s="85"/>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86"/>
      <c r="DB117" s="76">
        <f t="shared" si="307"/>
        <v>0</v>
      </c>
      <c r="DD117">
        <f ca="1">SUMIF(DG$3:EK$3,"&lt;="&amp;B5,DG117:EK117)</f>
        <v>0</v>
      </c>
      <c r="DE117" s="98" t="str">
        <f>IF(Summary!$B$70&lt;&gt;"",IF(AND(Summary!$D$70&lt;&gt;"",DATE(YEAR(Summary!$D$70),MONTH(Summary!$D$70),1)&lt;DATE(YEAR(DG3),MONTH(DG3),1)),"not on board",IF(Summary!$B$70&lt;&gt;"",IF(AND(Summary!$C$70&lt;&gt;"",DATE(YEAR(Summary!$C$70),MONTH(Summary!$C$70),1)&lt;=DATE(YEAR(DG3),MONTH(DG3),1)),Summary!$B$70,"not on board"),"")),"")</f>
        <v/>
      </c>
      <c r="DF117" s="74" t="s">
        <v>17</v>
      </c>
      <c r="DG117" s="85"/>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86"/>
      <c r="EL117" s="76">
        <f t="shared" ref="EL117:EL118" si="358">SUM(DG117:EK117)</f>
        <v>0</v>
      </c>
      <c r="EN117">
        <f ca="1">SUMIF(EQ$3:FU$3,"&lt;="&amp;B5,EQ117:FU117)</f>
        <v>0</v>
      </c>
      <c r="EO117" s="98" t="str">
        <f>IF(Summary!$B$70&lt;&gt;"",IF(AND(Summary!$D$70&lt;&gt;"",DATE(YEAR(Summary!$D$70),MONTH(Summary!$D$70),1)&lt;DATE(YEAR(EQ3),MONTH(EQ3),1)),"not on board",IF(Summary!$B$70&lt;&gt;"",IF(AND(Summary!$C$70&lt;&gt;"",DATE(YEAR(Summary!$C$70),MONTH(Summary!$C$70),1)&lt;=DATE(YEAR(EQ3),MONTH(EQ3),1)),Summary!$B$70,"not on board"),"")),"")</f>
        <v/>
      </c>
      <c r="EP117" s="74" t="s">
        <v>17</v>
      </c>
      <c r="EQ117" s="85"/>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86"/>
      <c r="FV117" s="76">
        <f t="shared" ref="FV117:FV118" si="359">SUM(EQ117:FU117)</f>
        <v>0</v>
      </c>
      <c r="FX117">
        <f ca="1">SUMIF(GA$3:HD$3,"&lt;="&amp;B5,GA117:HD117)</f>
        <v>0</v>
      </c>
      <c r="FY117" s="98" t="str">
        <f>IF(Summary!$B$70&lt;&gt;"",IF(AND(Summary!$D$70&lt;&gt;"",DATE(YEAR(Summary!$D$70),MONTH(Summary!$D$70),1)&lt;DATE(YEAR(GA3),MONTH(GA3),1)),"not on board",IF(Summary!$B$70&lt;&gt;"",IF(AND(Summary!$C$70&lt;&gt;"",DATE(YEAR(Summary!$C$70),MONTH(Summary!$C$70),1)&lt;=DATE(YEAR(GA3),MONTH(GA3),1)),Summary!$B$70,"not on board"),"")),"")</f>
        <v/>
      </c>
      <c r="FZ117" s="74" t="s">
        <v>17</v>
      </c>
      <c r="GA117" s="85"/>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86"/>
      <c r="HE117" s="76">
        <f t="shared" si="310"/>
        <v>0</v>
      </c>
      <c r="HG117">
        <f ca="1">SUMIF(HJ$3:IN$3,"&lt;="&amp;B5,HJ117:IN117)</f>
        <v>0</v>
      </c>
      <c r="HH117" s="98" t="str">
        <f>IF(Summary!$B$70&lt;&gt;"",IF(AND(Summary!$D$70&lt;&gt;"",DATE(YEAR(Summary!$D$70),MONTH(Summary!$D$70),1)&lt;DATE(YEAR(HJ3),MONTH(HJ3),1)),"not on board",IF(Summary!$B$70&lt;&gt;"",IF(AND(Summary!$C$70&lt;&gt;"",DATE(YEAR(Summary!$C$70),MONTH(Summary!$C$70),1)&lt;=DATE(YEAR(HJ3),MONTH(HJ3),1)),Summary!$B$70,"not on board"),"")),"")</f>
        <v/>
      </c>
      <c r="HI117" s="74" t="s">
        <v>17</v>
      </c>
      <c r="HJ117" s="85"/>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86"/>
      <c r="IO117" s="76">
        <f t="shared" ref="IO117:IO118" si="360">SUM(HJ117:IN117)</f>
        <v>0</v>
      </c>
      <c r="IQ117">
        <f ca="1">SUMIF(IT$3:JW$3,"&lt;="&amp;B5,IT117:JW117)</f>
        <v>0</v>
      </c>
      <c r="IR117" s="98" t="str">
        <f>IF(Summary!$B$70&lt;&gt;"",IF(AND(Summary!$D$70&lt;&gt;"",DATE(YEAR(Summary!$D$70),MONTH(Summary!$D$70),1)&lt;DATE(YEAR(IT3),MONTH(IT3),1)),"not on board",IF(Summary!$B$70&lt;&gt;"",IF(AND(Summary!$C$70&lt;&gt;"",DATE(YEAR(Summary!$C$70),MONTH(Summary!$C$70),1)&lt;=DATE(YEAR(IT3),MONTH(IT3),1)),Summary!$B$70,"not on board"),"")),"")</f>
        <v/>
      </c>
      <c r="IS117" s="74" t="s">
        <v>17</v>
      </c>
      <c r="IT117" s="85"/>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86"/>
      <c r="JX117" s="76">
        <f t="shared" si="312"/>
        <v>0</v>
      </c>
      <c r="JZ117">
        <f ca="1">SUMIF(KC$3:LG$3,"&lt;="&amp;B5,KC117:LG117)</f>
        <v>0</v>
      </c>
      <c r="KA117" s="98" t="str">
        <f>IF(Summary!$B$70&lt;&gt;"",IF(AND(Summary!$D$70&lt;&gt;"",DATE(YEAR(Summary!$D$70),MONTH(Summary!$D$70),1)&lt;DATE(YEAR(KC3),MONTH(KC3),1)),"not on board",IF(Summary!$B$70&lt;&gt;"",IF(AND(Summary!$C$70&lt;&gt;"",DATE(YEAR(Summary!$C$70),MONTH(Summary!$C$70),1)&lt;=DATE(YEAR(KC3),MONTH(KC3),1)),Summary!$B$70,"not on board"),"")),"")</f>
        <v/>
      </c>
      <c r="KB117" s="74" t="s">
        <v>17</v>
      </c>
      <c r="KC117" s="85"/>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9"/>
      <c r="LG117" s="86"/>
      <c r="LH117" s="76">
        <f t="shared" ref="LH117:LH118" si="361">SUM(KC117:LG117)</f>
        <v>0</v>
      </c>
    </row>
    <row r="118" spans="2:320">
      <c r="B118">
        <f ca="1">SUM(B117,AK117,BU117,DD117,EN117,FX117,HG117,IQ117,JZ117)</f>
        <v>0</v>
      </c>
      <c r="C118" s="100"/>
      <c r="D118" s="75" t="s">
        <v>1</v>
      </c>
      <c r="E118" s="83"/>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4"/>
      <c r="AI118" s="77">
        <f t="shared" si="356"/>
        <v>0</v>
      </c>
      <c r="AL118" s="100"/>
      <c r="AM118" s="75" t="s">
        <v>1</v>
      </c>
      <c r="AN118" s="83"/>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4"/>
      <c r="BS118" s="77">
        <f t="shared" si="357"/>
        <v>0</v>
      </c>
      <c r="BV118" s="100"/>
      <c r="BW118" s="75" t="s">
        <v>1</v>
      </c>
      <c r="BX118" s="83"/>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4"/>
      <c r="DB118" s="77">
        <f t="shared" si="307"/>
        <v>0</v>
      </c>
      <c r="DE118" s="100"/>
      <c r="DF118" s="75" t="s">
        <v>1</v>
      </c>
      <c r="DG118" s="83"/>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4"/>
      <c r="EL118" s="77">
        <f t="shared" si="358"/>
        <v>0</v>
      </c>
      <c r="EO118" s="100"/>
      <c r="EP118" s="75" t="s">
        <v>1</v>
      </c>
      <c r="EQ118" s="83"/>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4"/>
      <c r="FV118" s="77">
        <f t="shared" si="359"/>
        <v>0</v>
      </c>
      <c r="FY118" s="100"/>
      <c r="FZ118" s="75" t="s">
        <v>1</v>
      </c>
      <c r="GA118" s="83"/>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4"/>
      <c r="HE118" s="77">
        <f t="shared" si="310"/>
        <v>0</v>
      </c>
      <c r="HH118" s="100"/>
      <c r="HI118" s="75" t="s">
        <v>1</v>
      </c>
      <c r="HJ118" s="83"/>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4"/>
      <c r="IO118" s="77">
        <f t="shared" si="360"/>
        <v>0</v>
      </c>
      <c r="IR118" s="100"/>
      <c r="IS118" s="75" t="s">
        <v>1</v>
      </c>
      <c r="IT118" s="83"/>
      <c r="IU118" s="8"/>
      <c r="IV118" s="8"/>
      <c r="IW118" s="8"/>
      <c r="IX118" s="8"/>
      <c r="IY118" s="8"/>
      <c r="IZ118" s="8"/>
      <c r="JA118" s="8"/>
      <c r="JB118" s="8"/>
      <c r="JC118" s="8"/>
      <c r="JD118" s="8"/>
      <c r="JE118" s="8"/>
      <c r="JF118" s="8"/>
      <c r="JG118" s="8"/>
      <c r="JH118" s="8"/>
      <c r="JI118" s="8"/>
      <c r="JJ118" s="8"/>
      <c r="JK118" s="8"/>
      <c r="JL118" s="8"/>
      <c r="JM118" s="8"/>
      <c r="JN118" s="8"/>
      <c r="JO118" s="8"/>
      <c r="JP118" s="8"/>
      <c r="JQ118" s="8"/>
      <c r="JR118" s="8"/>
      <c r="JS118" s="8"/>
      <c r="JT118" s="8"/>
      <c r="JU118" s="8"/>
      <c r="JV118" s="8"/>
      <c r="JW118" s="84"/>
      <c r="JX118" s="77">
        <f t="shared" si="312"/>
        <v>0</v>
      </c>
      <c r="KA118" s="100"/>
      <c r="KB118" s="75" t="s">
        <v>1</v>
      </c>
      <c r="KC118" s="83"/>
      <c r="KD118" s="8"/>
      <c r="KE118" s="8"/>
      <c r="KF118" s="8"/>
      <c r="KG118" s="8"/>
      <c r="KH118" s="8"/>
      <c r="KI118" s="8"/>
      <c r="KJ118" s="8"/>
      <c r="KK118" s="8"/>
      <c r="KL118" s="8"/>
      <c r="KM118" s="8"/>
      <c r="KN118" s="8"/>
      <c r="KO118" s="8"/>
      <c r="KP118" s="8"/>
      <c r="KQ118" s="8"/>
      <c r="KR118" s="8"/>
      <c r="KS118" s="8"/>
      <c r="KT118" s="8"/>
      <c r="KU118" s="8"/>
      <c r="KV118" s="8"/>
      <c r="KW118" s="8"/>
      <c r="KX118" s="8"/>
      <c r="KY118" s="8"/>
      <c r="KZ118" s="8"/>
      <c r="LA118" s="8"/>
      <c r="LB118" s="8"/>
      <c r="LC118" s="8"/>
      <c r="LD118" s="8"/>
      <c r="LE118" s="8"/>
      <c r="LF118" s="8"/>
      <c r="LG118" s="84"/>
      <c r="LH118" s="77">
        <f t="shared" si="361"/>
        <v>0</v>
      </c>
    </row>
    <row r="119" spans="2:320" ht="15" customHeight="1">
      <c r="B119">
        <f ca="1">SUMIF(E$3:AH$3,"&lt;="&amp;B5,E119:AH119)</f>
        <v>0</v>
      </c>
      <c r="C119" s="98" t="str">
        <f>IF(Summary!$B$71&lt;&gt;"",IF(AND(Summary!$D$71&lt;&gt;"",DATE(YEAR(Summary!$D$71),MONTH(Summary!$D$71),1)&lt;DATE(YEAR(E3),MONTH(E3),1)),"not on board",IF(Summary!$B$71&lt;&gt;"",IF(AND(Summary!$C$71&lt;&gt;"",DATE(YEAR(Summary!$C$71),MONTH(Summary!$C$71),1)&lt;=DATE(YEAR(E3),MONTH(E3),1)),Summary!$B$71,"not on board"),"")),"")</f>
        <v/>
      </c>
      <c r="D119" s="74" t="s">
        <v>17</v>
      </c>
      <c r="E119" s="85"/>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86"/>
      <c r="AI119" s="76">
        <f t="shared" ref="AI119:AI120" si="362">SUM(E119:AH119)</f>
        <v>0</v>
      </c>
      <c r="AK119">
        <f ca="1">SUMIF(AN$3:BR$3,"&lt;="&amp;B5,AN119:BR119)</f>
        <v>0</v>
      </c>
      <c r="AL119" s="98" t="str">
        <f>IF(Summary!$B$71&lt;&gt;"",IF(AND(Summary!$D$71&lt;&gt;"",DATE(YEAR(Summary!$D$71),MONTH(Summary!$D$71),1)&lt;DATE(YEAR(AN3),MONTH(AN3),1)),"not on board",IF(Summary!$B$71&lt;&gt;"",IF(AND(Summary!$C$71&lt;&gt;"",DATE(YEAR(Summary!$C$71),MONTH(Summary!$C$71),1)&lt;=DATE(YEAR(AN3),MONTH(AN3),1)),Summary!$B$71,"not on board"),"")),"")</f>
        <v/>
      </c>
      <c r="AM119" s="74" t="s">
        <v>17</v>
      </c>
      <c r="AN119" s="85"/>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86"/>
      <c r="BS119" s="76">
        <f t="shared" ref="BS119:BS120" si="363">SUM(AN119:BR119)</f>
        <v>0</v>
      </c>
      <c r="BU119">
        <f ca="1">SUMIF(BX$3:DA$3,"&lt;="&amp;B5,BX119:DA119)</f>
        <v>0</v>
      </c>
      <c r="BV119" s="98" t="str">
        <f>IF(Summary!$B$71&lt;&gt;"",IF(AND(Summary!$D$71&lt;&gt;"",DATE(YEAR(Summary!$D$71),MONTH(Summary!$D$71),1)&lt;DATE(YEAR(BX3),MONTH(BX3),1)),"not on board",IF(Summary!$B$71&lt;&gt;"",IF(AND(Summary!$C$71&lt;&gt;"",DATE(YEAR(Summary!$C$71),MONTH(Summary!$C$71),1)&lt;=DATE(YEAR(BX3),MONTH(BX3),1)),Summary!$B$71,"not on board"),"")),"")</f>
        <v/>
      </c>
      <c r="BW119" s="74" t="s">
        <v>17</v>
      </c>
      <c r="BX119" s="85"/>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86"/>
      <c r="DB119" s="76">
        <f t="shared" si="307"/>
        <v>0</v>
      </c>
      <c r="DD119">
        <f ca="1">SUMIF(DG$3:EK$3,"&lt;="&amp;B5,DG119:EK119)</f>
        <v>0</v>
      </c>
      <c r="DE119" s="98" t="str">
        <f>IF(Summary!$B$71&lt;&gt;"",IF(AND(Summary!$D$71&lt;&gt;"",DATE(YEAR(Summary!$D$71),MONTH(Summary!$D$71),1)&lt;DATE(YEAR(DG3),MONTH(DG3),1)),"not on board",IF(Summary!$B$71&lt;&gt;"",IF(AND(Summary!$C$71&lt;&gt;"",DATE(YEAR(Summary!$C$71),MONTH(Summary!$C$71),1)&lt;=DATE(YEAR(DG3),MONTH(DG3),1)),Summary!$B$71,"not on board"),"")),"")</f>
        <v/>
      </c>
      <c r="DF119" s="74" t="s">
        <v>17</v>
      </c>
      <c r="DG119" s="85"/>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86"/>
      <c r="EL119" s="76">
        <f t="shared" ref="EL119:EL120" si="364">SUM(DG119:EK119)</f>
        <v>0</v>
      </c>
      <c r="EN119">
        <f ca="1">SUMIF(EQ$3:FU$3,"&lt;="&amp;B5,EQ119:FU119)</f>
        <v>0</v>
      </c>
      <c r="EO119" s="98" t="str">
        <f>IF(Summary!$B$71&lt;&gt;"",IF(AND(Summary!$D$71&lt;&gt;"",DATE(YEAR(Summary!$D$71),MONTH(Summary!$D$71),1)&lt;DATE(YEAR(EQ3),MONTH(EQ3),1)),"not on board",IF(Summary!$B$71&lt;&gt;"",IF(AND(Summary!$C$71&lt;&gt;"",DATE(YEAR(Summary!$C$71),MONTH(Summary!$C$71),1)&lt;=DATE(YEAR(EQ3),MONTH(EQ3),1)),Summary!$B$71,"not on board"),"")),"")</f>
        <v/>
      </c>
      <c r="EP119" s="74" t="s">
        <v>17</v>
      </c>
      <c r="EQ119" s="85"/>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86"/>
      <c r="FV119" s="76">
        <f t="shared" ref="FV119:FV120" si="365">SUM(EQ119:FU119)</f>
        <v>0</v>
      </c>
      <c r="FX119">
        <f ca="1">SUMIF(GA$3:HD$3,"&lt;="&amp;B5,GA119:HD119)</f>
        <v>0</v>
      </c>
      <c r="FY119" s="98" t="str">
        <f>IF(Summary!$B$71&lt;&gt;"",IF(AND(Summary!$D$71&lt;&gt;"",DATE(YEAR(Summary!$D$71),MONTH(Summary!$D$71),1)&lt;DATE(YEAR(GA3),MONTH(GA3),1)),"not on board",IF(Summary!$B$71&lt;&gt;"",IF(AND(Summary!$C$71&lt;&gt;"",DATE(YEAR(Summary!$C$71),MONTH(Summary!$C$71),1)&lt;=DATE(YEAR(GA3),MONTH(GA3),1)),Summary!$B$71,"not on board"),"")),"")</f>
        <v/>
      </c>
      <c r="FZ119" s="74" t="s">
        <v>17</v>
      </c>
      <c r="GA119" s="85"/>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86"/>
      <c r="HE119" s="76">
        <f t="shared" si="310"/>
        <v>0</v>
      </c>
      <c r="HG119">
        <f ca="1">SUMIF(HJ$3:IN$3,"&lt;="&amp;B5,HJ119:IN119)</f>
        <v>0</v>
      </c>
      <c r="HH119" s="98" t="str">
        <f>IF(Summary!$B$71&lt;&gt;"",IF(AND(Summary!$D$71&lt;&gt;"",DATE(YEAR(Summary!$D$71),MONTH(Summary!$D$71),1)&lt;DATE(YEAR(HJ3),MONTH(HJ3),1)),"not on board",IF(Summary!$B$71&lt;&gt;"",IF(AND(Summary!$C$71&lt;&gt;"",DATE(YEAR(Summary!$C$71),MONTH(Summary!$C$71),1)&lt;=DATE(YEAR(HJ3),MONTH(HJ3),1)),Summary!$B$71,"not on board"),"")),"")</f>
        <v/>
      </c>
      <c r="HI119" s="74" t="s">
        <v>17</v>
      </c>
      <c r="HJ119" s="85"/>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86"/>
      <c r="IO119" s="76">
        <f t="shared" ref="IO119:IO120" si="366">SUM(HJ119:IN119)</f>
        <v>0</v>
      </c>
      <c r="IQ119">
        <f ca="1">SUMIF(IT$3:JW$3,"&lt;="&amp;B5,IT119:JW119)</f>
        <v>0</v>
      </c>
      <c r="IR119" s="98" t="str">
        <f>IF(Summary!$B$71&lt;&gt;"",IF(AND(Summary!$D$71&lt;&gt;"",DATE(YEAR(Summary!$D$71),MONTH(Summary!$D$71),1)&lt;DATE(YEAR(IT3),MONTH(IT3),1)),"not on board",IF(Summary!$B$71&lt;&gt;"",IF(AND(Summary!$C$71&lt;&gt;"",DATE(YEAR(Summary!$C$71),MONTH(Summary!$C$71),1)&lt;=DATE(YEAR(IT3),MONTH(IT3),1)),Summary!$B$71,"not on board"),"")),"")</f>
        <v/>
      </c>
      <c r="IS119" s="74" t="s">
        <v>17</v>
      </c>
      <c r="IT119" s="85"/>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86"/>
      <c r="JX119" s="76">
        <f t="shared" si="312"/>
        <v>0</v>
      </c>
      <c r="JZ119">
        <f ca="1">SUMIF(KC$3:LG$3,"&lt;="&amp;B5,KC119:LG119)</f>
        <v>0</v>
      </c>
      <c r="KA119" s="98" t="str">
        <f>IF(Summary!$B$71&lt;&gt;"",IF(AND(Summary!$D$71&lt;&gt;"",DATE(YEAR(Summary!$D$71),MONTH(Summary!$D$71),1)&lt;DATE(YEAR(KC3),MONTH(KC3),1)),"not on board",IF(Summary!$B$71&lt;&gt;"",IF(AND(Summary!$C$71&lt;&gt;"",DATE(YEAR(Summary!$C$71),MONTH(Summary!$C$71),1)&lt;=DATE(YEAR(KC3),MONTH(KC3),1)),Summary!$B$71,"not on board"),"")),"")</f>
        <v/>
      </c>
      <c r="KB119" s="74" t="s">
        <v>17</v>
      </c>
      <c r="KC119" s="85"/>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9"/>
      <c r="LF119" s="9"/>
      <c r="LG119" s="86"/>
      <c r="LH119" s="76">
        <f t="shared" ref="LH119:LH120" si="367">SUM(KC119:LG119)</f>
        <v>0</v>
      </c>
    </row>
    <row r="120" spans="2:320">
      <c r="B120">
        <f ca="1">SUM(B119,AK119,BU119,DD119,EN119,FX119,HG119,IQ119,JZ119)</f>
        <v>0</v>
      </c>
      <c r="C120" s="100"/>
      <c r="D120" s="75" t="s">
        <v>1</v>
      </c>
      <c r="E120" s="83"/>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4"/>
      <c r="AI120" s="77">
        <f t="shared" si="362"/>
        <v>0</v>
      </c>
      <c r="AL120" s="100"/>
      <c r="AM120" s="75" t="s">
        <v>1</v>
      </c>
      <c r="AN120" s="83"/>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4"/>
      <c r="BS120" s="77">
        <f t="shared" si="363"/>
        <v>0</v>
      </c>
      <c r="BV120" s="100"/>
      <c r="BW120" s="75" t="s">
        <v>1</v>
      </c>
      <c r="BX120" s="83"/>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4"/>
      <c r="DB120" s="77">
        <f t="shared" si="307"/>
        <v>0</v>
      </c>
      <c r="DE120" s="100"/>
      <c r="DF120" s="75" t="s">
        <v>1</v>
      </c>
      <c r="DG120" s="83"/>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4"/>
      <c r="EL120" s="77">
        <f t="shared" si="364"/>
        <v>0</v>
      </c>
      <c r="EO120" s="100"/>
      <c r="EP120" s="75" t="s">
        <v>1</v>
      </c>
      <c r="EQ120" s="83"/>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4"/>
      <c r="FV120" s="77">
        <f t="shared" si="365"/>
        <v>0</v>
      </c>
      <c r="FY120" s="100"/>
      <c r="FZ120" s="75" t="s">
        <v>1</v>
      </c>
      <c r="GA120" s="83"/>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4"/>
      <c r="HE120" s="77">
        <f t="shared" si="310"/>
        <v>0</v>
      </c>
      <c r="HH120" s="100"/>
      <c r="HI120" s="75" t="s">
        <v>1</v>
      </c>
      <c r="HJ120" s="83"/>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4"/>
      <c r="IO120" s="77">
        <f t="shared" si="366"/>
        <v>0</v>
      </c>
      <c r="IR120" s="100"/>
      <c r="IS120" s="75" t="s">
        <v>1</v>
      </c>
      <c r="IT120" s="83"/>
      <c r="IU120" s="8"/>
      <c r="IV120" s="8"/>
      <c r="IW120" s="8"/>
      <c r="IX120" s="8"/>
      <c r="IY120" s="8"/>
      <c r="IZ120" s="8"/>
      <c r="JA120" s="8"/>
      <c r="JB120" s="8"/>
      <c r="JC120" s="8"/>
      <c r="JD120" s="8"/>
      <c r="JE120" s="8"/>
      <c r="JF120" s="8"/>
      <c r="JG120" s="8"/>
      <c r="JH120" s="8"/>
      <c r="JI120" s="8"/>
      <c r="JJ120" s="8"/>
      <c r="JK120" s="8"/>
      <c r="JL120" s="8"/>
      <c r="JM120" s="8"/>
      <c r="JN120" s="8"/>
      <c r="JO120" s="8"/>
      <c r="JP120" s="8"/>
      <c r="JQ120" s="8"/>
      <c r="JR120" s="8"/>
      <c r="JS120" s="8"/>
      <c r="JT120" s="8"/>
      <c r="JU120" s="8"/>
      <c r="JV120" s="8"/>
      <c r="JW120" s="84"/>
      <c r="JX120" s="77">
        <f t="shared" si="312"/>
        <v>0</v>
      </c>
      <c r="KA120" s="100"/>
      <c r="KB120" s="75" t="s">
        <v>1</v>
      </c>
      <c r="KC120" s="83"/>
      <c r="KD120" s="8"/>
      <c r="KE120" s="8"/>
      <c r="KF120" s="8"/>
      <c r="KG120" s="8"/>
      <c r="KH120" s="8"/>
      <c r="KI120" s="8"/>
      <c r="KJ120" s="8"/>
      <c r="KK120" s="8"/>
      <c r="KL120" s="8"/>
      <c r="KM120" s="8"/>
      <c r="KN120" s="8"/>
      <c r="KO120" s="8"/>
      <c r="KP120" s="8"/>
      <c r="KQ120" s="8"/>
      <c r="KR120" s="8"/>
      <c r="KS120" s="8"/>
      <c r="KT120" s="8"/>
      <c r="KU120" s="8"/>
      <c r="KV120" s="8"/>
      <c r="KW120" s="8"/>
      <c r="KX120" s="8"/>
      <c r="KY120" s="8"/>
      <c r="KZ120" s="8"/>
      <c r="LA120" s="8"/>
      <c r="LB120" s="8"/>
      <c r="LC120" s="8"/>
      <c r="LD120" s="8"/>
      <c r="LE120" s="8"/>
      <c r="LF120" s="8"/>
      <c r="LG120" s="84"/>
      <c r="LH120" s="77">
        <f t="shared" si="367"/>
        <v>0</v>
      </c>
    </row>
    <row r="121" spans="2:320" ht="15" customHeight="1">
      <c r="B121">
        <f ca="1">SUMIF(E$3:AH$3,"&lt;="&amp;B5,E121:AH121)</f>
        <v>0</v>
      </c>
      <c r="C121" s="98" t="str">
        <f>IF(Summary!$B$72&lt;&gt;"",IF(AND(Summary!$D$72&lt;&gt;"",DATE(YEAR(Summary!$D$72),MONTH(Summary!$D$72),1)&lt;DATE(YEAR(E3),MONTH(E3),1)),"not on board",IF(Summary!$B$72&lt;&gt;"",IF(AND(Summary!$C$72&lt;&gt;"",DATE(YEAR(Summary!$C$72),MONTH(Summary!$C$72),1)&lt;=DATE(YEAR(E3),MONTH(E3),1)),Summary!$B$72,"not on board"),"")),"")</f>
        <v/>
      </c>
      <c r="D121" s="74" t="s">
        <v>17</v>
      </c>
      <c r="E121" s="85"/>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86"/>
      <c r="AI121" s="76">
        <f t="shared" ref="AI121:AI122" si="368">SUM(E121:AH121)</f>
        <v>0</v>
      </c>
      <c r="AK121">
        <f ca="1">SUMIF(AN$3:BR$3,"&lt;="&amp;B5,AN121:BR121)</f>
        <v>0</v>
      </c>
      <c r="AL121" s="98" t="str">
        <f>IF(Summary!$B$72&lt;&gt;"",IF(AND(Summary!$D$72&lt;&gt;"",DATE(YEAR(Summary!$D$72),MONTH(Summary!$D$72),1)&lt;DATE(YEAR(AN3),MONTH(AN3),1)),"not on board",IF(Summary!$B$72&lt;&gt;"",IF(AND(Summary!$C$72&lt;&gt;"",DATE(YEAR(Summary!$C$72),MONTH(Summary!$C$72),1)&lt;=DATE(YEAR(AN3),MONTH(AN3),1)),Summary!$B$72,"not on board"),"")),"")</f>
        <v/>
      </c>
      <c r="AM121" s="74" t="s">
        <v>17</v>
      </c>
      <c r="AN121" s="85"/>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86"/>
      <c r="BS121" s="76">
        <f t="shared" ref="BS121:BS122" si="369">SUM(AN121:BR121)</f>
        <v>0</v>
      </c>
      <c r="BU121">
        <f ca="1">SUMIF(BX$3:DA$3,"&lt;="&amp;B5,BX121:DA121)</f>
        <v>0</v>
      </c>
      <c r="BV121" s="98" t="str">
        <f>IF(Summary!$B$72&lt;&gt;"",IF(AND(Summary!$D$72&lt;&gt;"",DATE(YEAR(Summary!$D$72),MONTH(Summary!$D$72),1)&lt;DATE(YEAR(BX3),MONTH(BX3),1)),"not on board",IF(Summary!$B$72&lt;&gt;"",IF(AND(Summary!$C$72&lt;&gt;"",DATE(YEAR(Summary!$C$72),MONTH(Summary!$C$72),1)&lt;=DATE(YEAR(BX3),MONTH(BX3),1)),Summary!$B$72,"not on board"),"")),"")</f>
        <v/>
      </c>
      <c r="BW121" s="74" t="s">
        <v>17</v>
      </c>
      <c r="BX121" s="85"/>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86"/>
      <c r="DB121" s="76">
        <f t="shared" si="307"/>
        <v>0</v>
      </c>
      <c r="DD121">
        <f ca="1">SUMIF(DG$3:EK$3,"&lt;="&amp;B5,DG121:EK121)</f>
        <v>0</v>
      </c>
      <c r="DE121" s="98" t="str">
        <f>IF(Summary!$B$72&lt;&gt;"",IF(AND(Summary!$D$72&lt;&gt;"",DATE(YEAR(Summary!$D$72),MONTH(Summary!$D$72),1)&lt;DATE(YEAR(DG3),MONTH(DG3),1)),"not on board",IF(Summary!$B$72&lt;&gt;"",IF(AND(Summary!$C$72&lt;&gt;"",DATE(YEAR(Summary!$C$72),MONTH(Summary!$C$72),1)&lt;=DATE(YEAR(DG3),MONTH(DG3),1)),Summary!$B$72,"not on board"),"")),"")</f>
        <v/>
      </c>
      <c r="DF121" s="74" t="s">
        <v>17</v>
      </c>
      <c r="DG121" s="85"/>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86"/>
      <c r="EL121" s="76">
        <f t="shared" ref="EL121:EL122" si="370">SUM(DG121:EK121)</f>
        <v>0</v>
      </c>
      <c r="EN121">
        <f ca="1">SUMIF(EQ$3:FU$3,"&lt;="&amp;B5,EQ121:FU121)</f>
        <v>0</v>
      </c>
      <c r="EO121" s="98" t="str">
        <f>IF(Summary!$B$72&lt;&gt;"",IF(AND(Summary!$D$72&lt;&gt;"",DATE(YEAR(Summary!$D$72),MONTH(Summary!$D$72),1)&lt;DATE(YEAR(EQ3),MONTH(EQ3),1)),"not on board",IF(Summary!$B$72&lt;&gt;"",IF(AND(Summary!$C$72&lt;&gt;"",DATE(YEAR(Summary!$C$72),MONTH(Summary!$C$72),1)&lt;=DATE(YEAR(EQ3),MONTH(EQ3),1)),Summary!$B$72,"not on board"),"")),"")</f>
        <v/>
      </c>
      <c r="EP121" s="74" t="s">
        <v>17</v>
      </c>
      <c r="EQ121" s="85"/>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86"/>
      <c r="FV121" s="76">
        <f t="shared" ref="FV121:FV122" si="371">SUM(EQ121:FU121)</f>
        <v>0</v>
      </c>
      <c r="FX121">
        <f ca="1">SUMIF(GA$3:HD$3,"&lt;="&amp;B5,GA121:HD121)</f>
        <v>0</v>
      </c>
      <c r="FY121" s="98" t="str">
        <f>IF(Summary!$B$72&lt;&gt;"",IF(AND(Summary!$D$72&lt;&gt;"",DATE(YEAR(Summary!$D$72),MONTH(Summary!$D$72),1)&lt;DATE(YEAR(GA3),MONTH(GA3),1)),"not on board",IF(Summary!$B$72&lt;&gt;"",IF(AND(Summary!$C$72&lt;&gt;"",DATE(YEAR(Summary!$C$72),MONTH(Summary!$C$72),1)&lt;=DATE(YEAR(GA3),MONTH(GA3),1)),Summary!$B$72,"not on board"),"")),"")</f>
        <v/>
      </c>
      <c r="FZ121" s="74" t="s">
        <v>17</v>
      </c>
      <c r="GA121" s="85"/>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86"/>
      <c r="HE121" s="76">
        <f t="shared" si="310"/>
        <v>0</v>
      </c>
      <c r="HG121">
        <f ca="1">SUMIF(HJ$3:IN$3,"&lt;="&amp;B5,HJ121:IN121)</f>
        <v>0</v>
      </c>
      <c r="HH121" s="98" t="str">
        <f>IF(Summary!$B$72&lt;&gt;"",IF(AND(Summary!$D$72&lt;&gt;"",DATE(YEAR(Summary!$D$72),MONTH(Summary!$D$72),1)&lt;DATE(YEAR(HJ3),MONTH(HJ3),1)),"not on board",IF(Summary!$B$72&lt;&gt;"",IF(AND(Summary!$C$72&lt;&gt;"",DATE(YEAR(Summary!$C$72),MONTH(Summary!$C$72),1)&lt;=DATE(YEAR(HJ3),MONTH(HJ3),1)),Summary!$B$72,"not on board"),"")),"")</f>
        <v/>
      </c>
      <c r="HI121" s="74" t="s">
        <v>17</v>
      </c>
      <c r="HJ121" s="85"/>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86"/>
      <c r="IO121" s="76">
        <f t="shared" ref="IO121:IO122" si="372">SUM(HJ121:IN121)</f>
        <v>0</v>
      </c>
      <c r="IQ121">
        <f ca="1">SUMIF(IT$3:JW$3,"&lt;="&amp;B5,IT121:JW121)</f>
        <v>0</v>
      </c>
      <c r="IR121" s="98" t="str">
        <f>IF(Summary!$B$72&lt;&gt;"",IF(AND(Summary!$D$72&lt;&gt;"",DATE(YEAR(Summary!$D$72),MONTH(Summary!$D$72),1)&lt;DATE(YEAR(IT3),MONTH(IT3),1)),"not on board",IF(Summary!$B$72&lt;&gt;"",IF(AND(Summary!$C$72&lt;&gt;"",DATE(YEAR(Summary!$C$72),MONTH(Summary!$C$72),1)&lt;=DATE(YEAR(IT3),MONTH(IT3),1)),Summary!$B$72,"not on board"),"")),"")</f>
        <v/>
      </c>
      <c r="IS121" s="74" t="s">
        <v>17</v>
      </c>
      <c r="IT121" s="85"/>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86"/>
      <c r="JX121" s="76">
        <f t="shared" si="312"/>
        <v>0</v>
      </c>
      <c r="JZ121">
        <f ca="1">SUMIF(KC$3:LG$3,"&lt;="&amp;B5,KC121:LG121)</f>
        <v>0</v>
      </c>
      <c r="KA121" s="98" t="str">
        <f>IF(Summary!$B$72&lt;&gt;"",IF(AND(Summary!$D$72&lt;&gt;"",DATE(YEAR(Summary!$D$72),MONTH(Summary!$D$72),1)&lt;DATE(YEAR(KC3),MONTH(KC3),1)),"not on board",IF(Summary!$B$72&lt;&gt;"",IF(AND(Summary!$C$72&lt;&gt;"",DATE(YEAR(Summary!$C$72),MONTH(Summary!$C$72),1)&lt;=DATE(YEAR(KC3),MONTH(KC3),1)),Summary!$B$72,"not on board"),"")),"")</f>
        <v/>
      </c>
      <c r="KB121" s="74" t="s">
        <v>17</v>
      </c>
      <c r="KC121" s="85"/>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9"/>
      <c r="LG121" s="86"/>
      <c r="LH121" s="76">
        <f t="shared" ref="LH121:LH122" si="373">SUM(KC121:LG121)</f>
        <v>0</v>
      </c>
    </row>
    <row r="122" spans="2:320">
      <c r="B122">
        <f ca="1">SUM(B121,AK121,BU121,DD121,EN121,FX121,HG121,IQ121,JZ121)</f>
        <v>0</v>
      </c>
      <c r="C122" s="100"/>
      <c r="D122" s="75" t="s">
        <v>1</v>
      </c>
      <c r="E122" s="83"/>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4"/>
      <c r="AI122" s="77">
        <f t="shared" si="368"/>
        <v>0</v>
      </c>
      <c r="AL122" s="100"/>
      <c r="AM122" s="75" t="s">
        <v>1</v>
      </c>
      <c r="AN122" s="83"/>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4"/>
      <c r="BS122" s="77">
        <f t="shared" si="369"/>
        <v>0</v>
      </c>
      <c r="BV122" s="100"/>
      <c r="BW122" s="75" t="s">
        <v>1</v>
      </c>
      <c r="BX122" s="83"/>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4"/>
      <c r="DB122" s="77">
        <f t="shared" si="307"/>
        <v>0</v>
      </c>
      <c r="DE122" s="100"/>
      <c r="DF122" s="75" t="s">
        <v>1</v>
      </c>
      <c r="DG122" s="83"/>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4"/>
      <c r="EL122" s="77">
        <f t="shared" si="370"/>
        <v>0</v>
      </c>
      <c r="EO122" s="100"/>
      <c r="EP122" s="75" t="s">
        <v>1</v>
      </c>
      <c r="EQ122" s="83"/>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4"/>
      <c r="FV122" s="77">
        <f t="shared" si="371"/>
        <v>0</v>
      </c>
      <c r="FY122" s="100"/>
      <c r="FZ122" s="75" t="s">
        <v>1</v>
      </c>
      <c r="GA122" s="83"/>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4"/>
      <c r="HE122" s="77">
        <f t="shared" si="310"/>
        <v>0</v>
      </c>
      <c r="HH122" s="100"/>
      <c r="HI122" s="75" t="s">
        <v>1</v>
      </c>
      <c r="HJ122" s="83"/>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4"/>
      <c r="IO122" s="77">
        <f t="shared" si="372"/>
        <v>0</v>
      </c>
      <c r="IR122" s="100"/>
      <c r="IS122" s="75" t="s">
        <v>1</v>
      </c>
      <c r="IT122" s="83"/>
      <c r="IU122" s="8"/>
      <c r="IV122" s="8"/>
      <c r="IW122" s="8"/>
      <c r="IX122" s="8"/>
      <c r="IY122" s="8"/>
      <c r="IZ122" s="8"/>
      <c r="JA122" s="8"/>
      <c r="JB122" s="8"/>
      <c r="JC122" s="8"/>
      <c r="JD122" s="8"/>
      <c r="JE122" s="8"/>
      <c r="JF122" s="8"/>
      <c r="JG122" s="8"/>
      <c r="JH122" s="8"/>
      <c r="JI122" s="8"/>
      <c r="JJ122" s="8"/>
      <c r="JK122" s="8"/>
      <c r="JL122" s="8"/>
      <c r="JM122" s="8"/>
      <c r="JN122" s="8"/>
      <c r="JO122" s="8"/>
      <c r="JP122" s="8"/>
      <c r="JQ122" s="8"/>
      <c r="JR122" s="8"/>
      <c r="JS122" s="8"/>
      <c r="JT122" s="8"/>
      <c r="JU122" s="8"/>
      <c r="JV122" s="8"/>
      <c r="JW122" s="84"/>
      <c r="JX122" s="77">
        <f t="shared" si="312"/>
        <v>0</v>
      </c>
      <c r="KA122" s="100"/>
      <c r="KB122" s="75" t="s">
        <v>1</v>
      </c>
      <c r="KC122" s="83"/>
      <c r="KD122" s="8"/>
      <c r="KE122" s="8"/>
      <c r="KF122" s="8"/>
      <c r="KG122" s="8"/>
      <c r="KH122" s="8"/>
      <c r="KI122" s="8"/>
      <c r="KJ122" s="8"/>
      <c r="KK122" s="8"/>
      <c r="KL122" s="8"/>
      <c r="KM122" s="8"/>
      <c r="KN122" s="8"/>
      <c r="KO122" s="8"/>
      <c r="KP122" s="8"/>
      <c r="KQ122" s="8"/>
      <c r="KR122" s="8"/>
      <c r="KS122" s="8"/>
      <c r="KT122" s="8"/>
      <c r="KU122" s="8"/>
      <c r="KV122" s="8"/>
      <c r="KW122" s="8"/>
      <c r="KX122" s="8"/>
      <c r="KY122" s="8"/>
      <c r="KZ122" s="8"/>
      <c r="LA122" s="8"/>
      <c r="LB122" s="8"/>
      <c r="LC122" s="8"/>
      <c r="LD122" s="8"/>
      <c r="LE122" s="8"/>
      <c r="LF122" s="8"/>
      <c r="LG122" s="84"/>
      <c r="LH122" s="77">
        <f t="shared" si="373"/>
        <v>0</v>
      </c>
    </row>
    <row r="123" spans="2:320" ht="15" customHeight="1">
      <c r="B123">
        <f ca="1">SUMIF(E$3:AH$3,"&lt;="&amp;B5,E123:AH123)</f>
        <v>0</v>
      </c>
      <c r="C123" s="98" t="str">
        <f>IF(Summary!$B$73&lt;&gt;"",IF(AND(Summary!$D$73&lt;&gt;"",DATE(YEAR(Summary!$D$73),MONTH(Summary!$D$73),1)&lt;DATE(YEAR(E3),MONTH(E3),1)),"not on board",IF(Summary!$B$73&lt;&gt;"",IF(AND(Summary!$C$73&lt;&gt;"",DATE(YEAR(Summary!$C$73),MONTH(Summary!$C$73),1)&lt;=DATE(YEAR(E3),MONTH(E3),1)),Summary!$B$73,"not on board"),"")),"")</f>
        <v/>
      </c>
      <c r="D123" s="74" t="s">
        <v>17</v>
      </c>
      <c r="E123" s="85"/>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86"/>
      <c r="AI123" s="76">
        <f t="shared" ref="AI123:AI124" si="374">SUM(E123:AH123)</f>
        <v>0</v>
      </c>
      <c r="AK123">
        <f ca="1">SUMIF(AN$3:BR$3,"&lt;="&amp;B5,AN123:BR123)</f>
        <v>0</v>
      </c>
      <c r="AL123" s="98" t="str">
        <f>IF(Summary!$B$73&lt;&gt;"",IF(AND(Summary!$D$73&lt;&gt;"",DATE(YEAR(Summary!$D$73),MONTH(Summary!$D$73),1)&lt;DATE(YEAR(AN3),MONTH(AN3),1)),"not on board",IF(Summary!$B$73&lt;&gt;"",IF(AND(Summary!$C$73&lt;&gt;"",DATE(YEAR(Summary!$C$73),MONTH(Summary!$C$73),1)&lt;=DATE(YEAR(AN3),MONTH(AN3),1)),Summary!$B$73,"not on board"),"")),"")</f>
        <v/>
      </c>
      <c r="AM123" s="74" t="s">
        <v>17</v>
      </c>
      <c r="AN123" s="85"/>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86"/>
      <c r="BS123" s="76">
        <f t="shared" ref="BS123:BS124" si="375">SUM(AN123:BR123)</f>
        <v>0</v>
      </c>
      <c r="BU123">
        <f ca="1">SUMIF(BX$3:DA$3,"&lt;="&amp;B5,BX123:DA123)</f>
        <v>0</v>
      </c>
      <c r="BV123" s="98" t="str">
        <f>IF(Summary!$B$73&lt;&gt;"",IF(AND(Summary!$D$73&lt;&gt;"",DATE(YEAR(Summary!$D$73),MONTH(Summary!$D$73),1)&lt;DATE(YEAR(BX3),MONTH(BX3),1)),"not on board",IF(Summary!$B$73&lt;&gt;"",IF(AND(Summary!$C$73&lt;&gt;"",DATE(YEAR(Summary!$C$73),MONTH(Summary!$C$73),1)&lt;=DATE(YEAR(BX3),MONTH(BX3),1)),Summary!$B$73,"not on board"),"")),"")</f>
        <v/>
      </c>
      <c r="BW123" s="74" t="s">
        <v>17</v>
      </c>
      <c r="BX123" s="85"/>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86"/>
      <c r="DB123" s="76">
        <f t="shared" si="307"/>
        <v>0</v>
      </c>
      <c r="DD123">
        <f ca="1">SUMIF(DG$3:EK$3,"&lt;="&amp;B5,DG123:EK123)</f>
        <v>0</v>
      </c>
      <c r="DE123" s="98" t="str">
        <f>IF(Summary!$B$73&lt;&gt;"",IF(AND(Summary!$D$73&lt;&gt;"",DATE(YEAR(Summary!$D$73),MONTH(Summary!$D$73),1)&lt;DATE(YEAR(DG3),MONTH(DG3),1)),"not on board",IF(Summary!$B$73&lt;&gt;"",IF(AND(Summary!$C$73&lt;&gt;"",DATE(YEAR(Summary!$C$73),MONTH(Summary!$C$73),1)&lt;=DATE(YEAR(DG3),MONTH(DG3),1)),Summary!$B$73,"not on board"),"")),"")</f>
        <v/>
      </c>
      <c r="DF123" s="74" t="s">
        <v>17</v>
      </c>
      <c r="DG123" s="85"/>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86"/>
      <c r="EL123" s="76">
        <f t="shared" ref="EL123:EL124" si="376">SUM(DG123:EK123)</f>
        <v>0</v>
      </c>
      <c r="EN123">
        <f ca="1">SUMIF(EQ$3:FU$3,"&lt;="&amp;B5,EQ123:FU123)</f>
        <v>0</v>
      </c>
      <c r="EO123" s="98" t="str">
        <f>IF(Summary!$B$73&lt;&gt;"",IF(AND(Summary!$D$73&lt;&gt;"",DATE(YEAR(Summary!$D$73),MONTH(Summary!$D$73),1)&lt;DATE(YEAR(EQ3),MONTH(EQ3),1)),"not on board",IF(Summary!$B$73&lt;&gt;"",IF(AND(Summary!$C$73&lt;&gt;"",DATE(YEAR(Summary!$C$73),MONTH(Summary!$C$73),1)&lt;=DATE(YEAR(EQ3),MONTH(EQ3),1)),Summary!$B$73,"not on board"),"")),"")</f>
        <v/>
      </c>
      <c r="EP123" s="74" t="s">
        <v>17</v>
      </c>
      <c r="EQ123" s="85"/>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86"/>
      <c r="FV123" s="76">
        <f t="shared" ref="FV123:FV124" si="377">SUM(EQ123:FU123)</f>
        <v>0</v>
      </c>
      <c r="FX123">
        <f ca="1">SUMIF(GA$3:HD$3,"&lt;="&amp;B5,GA123:HD123)</f>
        <v>0</v>
      </c>
      <c r="FY123" s="98" t="str">
        <f>IF(Summary!$B$73&lt;&gt;"",IF(AND(Summary!$D$73&lt;&gt;"",DATE(YEAR(Summary!$D$73),MONTH(Summary!$D$73),1)&lt;DATE(YEAR(GA3),MONTH(GA3),1)),"not on board",IF(Summary!$B$73&lt;&gt;"",IF(AND(Summary!$C$73&lt;&gt;"",DATE(YEAR(Summary!$C$73),MONTH(Summary!$C$73),1)&lt;=DATE(YEAR(GA3),MONTH(GA3),1)),Summary!$B$73,"not on board"),"")),"")</f>
        <v/>
      </c>
      <c r="FZ123" s="74" t="s">
        <v>17</v>
      </c>
      <c r="GA123" s="85"/>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86"/>
      <c r="HE123" s="76">
        <f t="shared" si="310"/>
        <v>0</v>
      </c>
      <c r="HG123">
        <f ca="1">SUMIF(HJ$3:IN$3,"&lt;="&amp;B5,HJ123:IN123)</f>
        <v>0</v>
      </c>
      <c r="HH123" s="98" t="str">
        <f>IF(Summary!$B$73&lt;&gt;"",IF(AND(Summary!$D$73&lt;&gt;"",DATE(YEAR(Summary!$D$73),MONTH(Summary!$D$73),1)&lt;DATE(YEAR(HJ3),MONTH(HJ3),1)),"not on board",IF(Summary!$B$73&lt;&gt;"",IF(AND(Summary!$C$73&lt;&gt;"",DATE(YEAR(Summary!$C$73),MONTH(Summary!$C$73),1)&lt;=DATE(YEAR(HJ3),MONTH(HJ3),1)),Summary!$B$73,"not on board"),"")),"")</f>
        <v/>
      </c>
      <c r="HI123" s="74" t="s">
        <v>17</v>
      </c>
      <c r="HJ123" s="85"/>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86"/>
      <c r="IO123" s="76">
        <f t="shared" ref="IO123:IO124" si="378">SUM(HJ123:IN123)</f>
        <v>0</v>
      </c>
      <c r="IQ123">
        <f ca="1">SUMIF(IT$3:JW$3,"&lt;="&amp;B5,IT123:JW123)</f>
        <v>0</v>
      </c>
      <c r="IR123" s="98" t="str">
        <f>IF(Summary!$B$73&lt;&gt;"",IF(AND(Summary!$D$73&lt;&gt;"",DATE(YEAR(Summary!$D$73),MONTH(Summary!$D$73),1)&lt;DATE(YEAR(IT3),MONTH(IT3),1)),"not on board",IF(Summary!$B$73&lt;&gt;"",IF(AND(Summary!$C$73&lt;&gt;"",DATE(YEAR(Summary!$C$73),MONTH(Summary!$C$73),1)&lt;=DATE(YEAR(IT3),MONTH(IT3),1)),Summary!$B$73,"not on board"),"")),"")</f>
        <v/>
      </c>
      <c r="IS123" s="74" t="s">
        <v>17</v>
      </c>
      <c r="IT123" s="85"/>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86"/>
      <c r="JX123" s="76">
        <f t="shared" si="312"/>
        <v>0</v>
      </c>
      <c r="JZ123">
        <f ca="1">SUMIF(KC$3:LG$3,"&lt;="&amp;B5,KC123:LG123)</f>
        <v>0</v>
      </c>
      <c r="KA123" s="98" t="str">
        <f>IF(Summary!$B$73&lt;&gt;"",IF(AND(Summary!$D$73&lt;&gt;"",DATE(YEAR(Summary!$D$73),MONTH(Summary!$D$73),1)&lt;DATE(YEAR(KC3),MONTH(KC3),1)),"not on board",IF(Summary!$B$73&lt;&gt;"",IF(AND(Summary!$C$73&lt;&gt;"",DATE(YEAR(Summary!$C$73),MONTH(Summary!$C$73),1)&lt;=DATE(YEAR(KC3),MONTH(KC3),1)),Summary!$B$73,"not on board"),"")),"")</f>
        <v/>
      </c>
      <c r="KB123" s="74" t="s">
        <v>17</v>
      </c>
      <c r="KC123" s="85"/>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86"/>
      <c r="LH123" s="76">
        <f t="shared" ref="LH123:LH124" si="379">SUM(KC123:LG123)</f>
        <v>0</v>
      </c>
    </row>
    <row r="124" spans="2:320" ht="15.75" thickBot="1">
      <c r="B124">
        <f ca="1">SUM(B123,AK123,BU123,DD123,EN123,FX123,HG123,IQ123,JZ123)</f>
        <v>0</v>
      </c>
      <c r="C124" s="99"/>
      <c r="D124" s="75" t="s">
        <v>1</v>
      </c>
      <c r="E124" s="87"/>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9"/>
      <c r="AI124" s="78">
        <f t="shared" si="374"/>
        <v>0</v>
      </c>
      <c r="AL124" s="99"/>
      <c r="AM124" s="75" t="s">
        <v>1</v>
      </c>
      <c r="AN124" s="87"/>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9"/>
      <c r="BS124" s="78">
        <f t="shared" si="375"/>
        <v>0</v>
      </c>
      <c r="BV124" s="99"/>
      <c r="BW124" s="75" t="s">
        <v>1</v>
      </c>
      <c r="BX124" s="87"/>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9"/>
      <c r="DB124" s="78">
        <f t="shared" si="307"/>
        <v>0</v>
      </c>
      <c r="DE124" s="99"/>
      <c r="DF124" s="75" t="s">
        <v>1</v>
      </c>
      <c r="DG124" s="87"/>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9"/>
      <c r="EL124" s="78">
        <f t="shared" si="376"/>
        <v>0</v>
      </c>
      <c r="EO124" s="99"/>
      <c r="EP124" s="75" t="s">
        <v>1</v>
      </c>
      <c r="EQ124" s="87"/>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9"/>
      <c r="FV124" s="78">
        <f t="shared" si="377"/>
        <v>0</v>
      </c>
      <c r="FY124" s="99"/>
      <c r="FZ124" s="75" t="s">
        <v>1</v>
      </c>
      <c r="GA124" s="87"/>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8"/>
      <c r="HD124" s="89"/>
      <c r="HE124" s="78">
        <f t="shared" si="310"/>
        <v>0</v>
      </c>
      <c r="HH124" s="99"/>
      <c r="HI124" s="75" t="s">
        <v>1</v>
      </c>
      <c r="HJ124" s="87"/>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8"/>
      <c r="IM124" s="88"/>
      <c r="IN124" s="89"/>
      <c r="IO124" s="78">
        <f t="shared" si="378"/>
        <v>0</v>
      </c>
      <c r="IR124" s="99"/>
      <c r="IS124" s="75" t="s">
        <v>1</v>
      </c>
      <c r="IT124" s="87"/>
      <c r="IU124" s="88"/>
      <c r="IV124" s="88"/>
      <c r="IW124" s="88"/>
      <c r="IX124" s="88"/>
      <c r="IY124" s="88"/>
      <c r="IZ124" s="88"/>
      <c r="JA124" s="88"/>
      <c r="JB124" s="88"/>
      <c r="JC124" s="88"/>
      <c r="JD124" s="88"/>
      <c r="JE124" s="88"/>
      <c r="JF124" s="88"/>
      <c r="JG124" s="88"/>
      <c r="JH124" s="88"/>
      <c r="JI124" s="88"/>
      <c r="JJ124" s="88"/>
      <c r="JK124" s="88"/>
      <c r="JL124" s="88"/>
      <c r="JM124" s="88"/>
      <c r="JN124" s="88"/>
      <c r="JO124" s="88"/>
      <c r="JP124" s="88"/>
      <c r="JQ124" s="88"/>
      <c r="JR124" s="88"/>
      <c r="JS124" s="88"/>
      <c r="JT124" s="88"/>
      <c r="JU124" s="88"/>
      <c r="JV124" s="88"/>
      <c r="JW124" s="89"/>
      <c r="JX124" s="78">
        <f t="shared" si="312"/>
        <v>0</v>
      </c>
      <c r="KA124" s="99"/>
      <c r="KB124" s="75" t="s">
        <v>1</v>
      </c>
      <c r="KC124" s="87"/>
      <c r="KD124" s="88"/>
      <c r="KE124" s="88"/>
      <c r="KF124" s="88"/>
      <c r="KG124" s="88"/>
      <c r="KH124" s="88"/>
      <c r="KI124" s="88"/>
      <c r="KJ124" s="88"/>
      <c r="KK124" s="88"/>
      <c r="KL124" s="88"/>
      <c r="KM124" s="88"/>
      <c r="KN124" s="88"/>
      <c r="KO124" s="88"/>
      <c r="KP124" s="88"/>
      <c r="KQ124" s="88"/>
      <c r="KR124" s="88"/>
      <c r="KS124" s="88"/>
      <c r="KT124" s="88"/>
      <c r="KU124" s="88"/>
      <c r="KV124" s="88"/>
      <c r="KW124" s="88"/>
      <c r="KX124" s="88"/>
      <c r="KY124" s="88"/>
      <c r="KZ124" s="88"/>
      <c r="LA124" s="88"/>
      <c r="LB124" s="88"/>
      <c r="LC124" s="88"/>
      <c r="LD124" s="88"/>
      <c r="LE124" s="88"/>
      <c r="LF124" s="88"/>
      <c r="LG124" s="89"/>
      <c r="LH124" s="78">
        <f t="shared" si="379"/>
        <v>0</v>
      </c>
    </row>
  </sheetData>
  <sheetProtection password="CE28" sheet="1" objects="1" scenarios="1" selectLockedCells="1"/>
  <mergeCells count="549">
    <mergeCell ref="JM1:JX1"/>
    <mergeCell ref="KW1:LH1"/>
    <mergeCell ref="X1:AI1"/>
    <mergeCell ref="BH1:BS1"/>
    <mergeCell ref="CQ1:DB1"/>
    <mergeCell ref="EA1:EL1"/>
    <mergeCell ref="FK1:FV1"/>
    <mergeCell ref="GT1:HE1"/>
    <mergeCell ref="ID1:IO1"/>
    <mergeCell ref="IR63:IR64"/>
    <mergeCell ref="KA63:KA64"/>
    <mergeCell ref="IR57:IR58"/>
    <mergeCell ref="KA57:KA58"/>
    <mergeCell ref="IR59:IR60"/>
    <mergeCell ref="KA59:KA60"/>
    <mergeCell ref="IR61:IR62"/>
    <mergeCell ref="KA61:KA62"/>
    <mergeCell ref="IR51:IR52"/>
    <mergeCell ref="KA51:KA52"/>
    <mergeCell ref="IR53:IR54"/>
    <mergeCell ref="KA53:KA54"/>
    <mergeCell ref="IR55:IR56"/>
    <mergeCell ref="KA55:KA56"/>
    <mergeCell ref="IR45:IR46"/>
    <mergeCell ref="KA45:KA46"/>
    <mergeCell ref="IR47:IR48"/>
    <mergeCell ref="KA47:KA48"/>
    <mergeCell ref="IR49:IR50"/>
    <mergeCell ref="KA49:KA50"/>
    <mergeCell ref="IR39:IR40"/>
    <mergeCell ref="KA39:KA40"/>
    <mergeCell ref="IR41:IR42"/>
    <mergeCell ref="KA41:KA42"/>
    <mergeCell ref="IR43:IR44"/>
    <mergeCell ref="KA43:KA44"/>
    <mergeCell ref="IR33:IR34"/>
    <mergeCell ref="KA33:KA34"/>
    <mergeCell ref="IR35:IR36"/>
    <mergeCell ref="KA35:KA36"/>
    <mergeCell ref="IR37:IR38"/>
    <mergeCell ref="KA37:KA38"/>
    <mergeCell ref="IR27:IR28"/>
    <mergeCell ref="KA27:KA28"/>
    <mergeCell ref="IR29:IR30"/>
    <mergeCell ref="KA29:KA30"/>
    <mergeCell ref="IR31:IR32"/>
    <mergeCell ref="KA31:KA32"/>
    <mergeCell ref="IR21:IR22"/>
    <mergeCell ref="KA21:KA22"/>
    <mergeCell ref="IR23:IR24"/>
    <mergeCell ref="KA23:KA24"/>
    <mergeCell ref="IR25:IR26"/>
    <mergeCell ref="KA25:KA26"/>
    <mergeCell ref="IR15:IR16"/>
    <mergeCell ref="KA15:KA16"/>
    <mergeCell ref="IR17:IR18"/>
    <mergeCell ref="KA17:KA18"/>
    <mergeCell ref="IR19:IR20"/>
    <mergeCell ref="KA19:KA20"/>
    <mergeCell ref="IR9:IR10"/>
    <mergeCell ref="KA9:KA10"/>
    <mergeCell ref="IR11:IR12"/>
    <mergeCell ref="KA11:KA12"/>
    <mergeCell ref="IR13:IR14"/>
    <mergeCell ref="KA13:KA14"/>
    <mergeCell ref="IR5:IS6"/>
    <mergeCell ref="KA5:KB6"/>
    <mergeCell ref="IR7:IR8"/>
    <mergeCell ref="KA7:KA8"/>
    <mergeCell ref="FY59:FY60"/>
    <mergeCell ref="HH59:HH60"/>
    <mergeCell ref="FY61:FY62"/>
    <mergeCell ref="HH61:HH62"/>
    <mergeCell ref="FY63:FY64"/>
    <mergeCell ref="HH63:HH64"/>
    <mergeCell ref="FY53:FY54"/>
    <mergeCell ref="HH53:HH54"/>
    <mergeCell ref="FY55:FY56"/>
    <mergeCell ref="HH55:HH56"/>
    <mergeCell ref="FY57:FY58"/>
    <mergeCell ref="HH57:HH58"/>
    <mergeCell ref="FY47:FY48"/>
    <mergeCell ref="HH47:HH48"/>
    <mergeCell ref="FY49:FY50"/>
    <mergeCell ref="HH49:HH50"/>
    <mergeCell ref="FY51:FY52"/>
    <mergeCell ref="HH51:HH52"/>
    <mergeCell ref="FY41:FY42"/>
    <mergeCell ref="HH41:HH42"/>
    <mergeCell ref="FY43:FY44"/>
    <mergeCell ref="HH43:HH44"/>
    <mergeCell ref="FY45:FY46"/>
    <mergeCell ref="HH45:HH46"/>
    <mergeCell ref="FY37:FY38"/>
    <mergeCell ref="HH37:HH38"/>
    <mergeCell ref="FY39:FY40"/>
    <mergeCell ref="HH39:HH40"/>
    <mergeCell ref="FY29:FY30"/>
    <mergeCell ref="HH29:HH30"/>
    <mergeCell ref="FY31:FY32"/>
    <mergeCell ref="HH31:HH32"/>
    <mergeCell ref="FY33:FY34"/>
    <mergeCell ref="HH33:HH34"/>
    <mergeCell ref="FY15:FY16"/>
    <mergeCell ref="HH15:HH16"/>
    <mergeCell ref="FY17:FY18"/>
    <mergeCell ref="EO53:EO54"/>
    <mergeCell ref="EO55:EO56"/>
    <mergeCell ref="EO57:EO58"/>
    <mergeCell ref="EO59:EO60"/>
    <mergeCell ref="EO61:EO62"/>
    <mergeCell ref="EO43:EO44"/>
    <mergeCell ref="EO45:EO46"/>
    <mergeCell ref="EO47:EO48"/>
    <mergeCell ref="FY23:FY24"/>
    <mergeCell ref="HH23:HH24"/>
    <mergeCell ref="FY25:FY26"/>
    <mergeCell ref="HH25:HH26"/>
    <mergeCell ref="FY27:FY28"/>
    <mergeCell ref="HH27:HH28"/>
    <mergeCell ref="HH17:HH18"/>
    <mergeCell ref="FY19:FY20"/>
    <mergeCell ref="HH19:HH20"/>
    <mergeCell ref="FY21:FY22"/>
    <mergeCell ref="HH21:HH22"/>
    <mergeCell ref="FY35:FY36"/>
    <mergeCell ref="HH35:HH36"/>
    <mergeCell ref="FY5:FZ6"/>
    <mergeCell ref="HH5:HI6"/>
    <mergeCell ref="FY7:FY8"/>
    <mergeCell ref="HH7:HH8"/>
    <mergeCell ref="FY9:FY10"/>
    <mergeCell ref="HH9:HH10"/>
    <mergeCell ref="FY11:FY12"/>
    <mergeCell ref="HH11:HH12"/>
    <mergeCell ref="FY13:FY14"/>
    <mergeCell ref="HH13:HH14"/>
    <mergeCell ref="DE63:DE64"/>
    <mergeCell ref="EO5:EP6"/>
    <mergeCell ref="EO7:EO8"/>
    <mergeCell ref="EO9:EO10"/>
    <mergeCell ref="EO11:EO12"/>
    <mergeCell ref="EO13:EO14"/>
    <mergeCell ref="EO15:EO16"/>
    <mergeCell ref="EO17:EO18"/>
    <mergeCell ref="EO19:EO20"/>
    <mergeCell ref="EO21:EO22"/>
    <mergeCell ref="EO23:EO24"/>
    <mergeCell ref="EO25:EO26"/>
    <mergeCell ref="EO27:EO28"/>
    <mergeCell ref="EO29:EO30"/>
    <mergeCell ref="EO31:EO32"/>
    <mergeCell ref="DE53:DE54"/>
    <mergeCell ref="EO63:EO64"/>
    <mergeCell ref="DE57:DE58"/>
    <mergeCell ref="DE59:DE60"/>
    <mergeCell ref="DE61:DE62"/>
    <mergeCell ref="DE43:DE44"/>
    <mergeCell ref="DE45:DE46"/>
    <mergeCell ref="DE47:DE48"/>
    <mergeCell ref="DE49:DE50"/>
    <mergeCell ref="DE51:DE52"/>
    <mergeCell ref="EO49:EO50"/>
    <mergeCell ref="EO51:EO52"/>
    <mergeCell ref="DE33:DE34"/>
    <mergeCell ref="DE35:DE36"/>
    <mergeCell ref="DE37:DE38"/>
    <mergeCell ref="DE39:DE40"/>
    <mergeCell ref="DE41:DE42"/>
    <mergeCell ref="EO33:EO34"/>
    <mergeCell ref="EO35:EO36"/>
    <mergeCell ref="EO37:EO38"/>
    <mergeCell ref="EO39:EO40"/>
    <mergeCell ref="EO41:EO42"/>
    <mergeCell ref="BV63:BV64"/>
    <mergeCell ref="DE5:DF6"/>
    <mergeCell ref="DE7:DE8"/>
    <mergeCell ref="DE9:DE10"/>
    <mergeCell ref="DE11:DE12"/>
    <mergeCell ref="DE13:DE14"/>
    <mergeCell ref="DE15:DE16"/>
    <mergeCell ref="DE17:DE18"/>
    <mergeCell ref="DE19:DE20"/>
    <mergeCell ref="DE21:DE22"/>
    <mergeCell ref="DE23:DE24"/>
    <mergeCell ref="DE25:DE26"/>
    <mergeCell ref="DE27:DE28"/>
    <mergeCell ref="DE29:DE30"/>
    <mergeCell ref="DE31:DE32"/>
    <mergeCell ref="BV53:BV54"/>
    <mergeCell ref="BV55:BV56"/>
    <mergeCell ref="BV57:BV58"/>
    <mergeCell ref="DE55:DE56"/>
    <mergeCell ref="BV61:BV62"/>
    <mergeCell ref="BV43:BV44"/>
    <mergeCell ref="BV45:BV46"/>
    <mergeCell ref="BV47:BV48"/>
    <mergeCell ref="BV49:BV50"/>
    <mergeCell ref="BV59:BV60"/>
    <mergeCell ref="BV5:BW6"/>
    <mergeCell ref="BV7:BV8"/>
    <mergeCell ref="BV9:BV10"/>
    <mergeCell ref="BV11:BV12"/>
    <mergeCell ref="BV23:BV24"/>
    <mergeCell ref="BV25:BV26"/>
    <mergeCell ref="BV51:BV52"/>
    <mergeCell ref="BV33:BV34"/>
    <mergeCell ref="BV35:BV36"/>
    <mergeCell ref="BV37:BV38"/>
    <mergeCell ref="BV39:BV40"/>
    <mergeCell ref="BV41:BV42"/>
    <mergeCell ref="BV27:BV28"/>
    <mergeCell ref="BV29:BV30"/>
    <mergeCell ref="BV31:BV32"/>
    <mergeCell ref="AL31:AL32"/>
    <mergeCell ref="BV13:BV14"/>
    <mergeCell ref="BV15:BV16"/>
    <mergeCell ref="BV17:BV18"/>
    <mergeCell ref="BV19:BV20"/>
    <mergeCell ref="BV21:BV22"/>
    <mergeCell ref="AL13:AL14"/>
    <mergeCell ref="AL15:AL16"/>
    <mergeCell ref="AL17:AL18"/>
    <mergeCell ref="AL19:AL20"/>
    <mergeCell ref="AL21:AL22"/>
    <mergeCell ref="AL5:AM6"/>
    <mergeCell ref="AL7:AL8"/>
    <mergeCell ref="AL9:AL10"/>
    <mergeCell ref="AL11:AL12"/>
    <mergeCell ref="AL63:AL64"/>
    <mergeCell ref="AL45:AL46"/>
    <mergeCell ref="AL47:AL48"/>
    <mergeCell ref="AL49:AL50"/>
    <mergeCell ref="AL51:AL52"/>
    <mergeCell ref="AL53:AL54"/>
    <mergeCell ref="AL33:AL34"/>
    <mergeCell ref="AL37:AL38"/>
    <mergeCell ref="AL39:AL40"/>
    <mergeCell ref="AL41:AL42"/>
    <mergeCell ref="AL43:AL44"/>
    <mergeCell ref="AL35:AL36"/>
    <mergeCell ref="AL55:AL56"/>
    <mergeCell ref="AL57:AL58"/>
    <mergeCell ref="AL59:AL60"/>
    <mergeCell ref="AL61:AL62"/>
    <mergeCell ref="AL23:AL24"/>
    <mergeCell ref="AL25:AL26"/>
    <mergeCell ref="AL27:AL28"/>
    <mergeCell ref="AL29:AL30"/>
    <mergeCell ref="C63:C64"/>
    <mergeCell ref="C41:C42"/>
    <mergeCell ref="C43:C44"/>
    <mergeCell ref="C45:C46"/>
    <mergeCell ref="C47:C48"/>
    <mergeCell ref="C49:C50"/>
    <mergeCell ref="C51:C52"/>
    <mergeCell ref="C53:C54"/>
    <mergeCell ref="C55:C56"/>
    <mergeCell ref="C57:C58"/>
    <mergeCell ref="C59:C60"/>
    <mergeCell ref="C61:C62"/>
    <mergeCell ref="C13:C14"/>
    <mergeCell ref="C5:D6"/>
    <mergeCell ref="C7:C8"/>
    <mergeCell ref="C9:C10"/>
    <mergeCell ref="C11:C12"/>
    <mergeCell ref="C39:C40"/>
    <mergeCell ref="C15:C16"/>
    <mergeCell ref="C17:C18"/>
    <mergeCell ref="C19:C20"/>
    <mergeCell ref="C21:C22"/>
    <mergeCell ref="C23:C24"/>
    <mergeCell ref="C25:C26"/>
    <mergeCell ref="C27:C28"/>
    <mergeCell ref="C29:C30"/>
    <mergeCell ref="C31:C32"/>
    <mergeCell ref="C33:C34"/>
    <mergeCell ref="C37:C38"/>
    <mergeCell ref="C35:C36"/>
    <mergeCell ref="C65:C66"/>
    <mergeCell ref="AL65:AL66"/>
    <mergeCell ref="BV65:BV66"/>
    <mergeCell ref="DE65:DE66"/>
    <mergeCell ref="EO65:EO66"/>
    <mergeCell ref="FY65:FY66"/>
    <mergeCell ref="HH65:HH66"/>
    <mergeCell ref="IR65:IR66"/>
    <mergeCell ref="KA65:KA66"/>
    <mergeCell ref="C67:C68"/>
    <mergeCell ref="AL67:AL68"/>
    <mergeCell ref="BV67:BV68"/>
    <mergeCell ref="DE67:DE68"/>
    <mergeCell ref="EO67:EO68"/>
    <mergeCell ref="FY67:FY68"/>
    <mergeCell ref="HH67:HH68"/>
    <mergeCell ref="IR67:IR68"/>
    <mergeCell ref="KA67:KA68"/>
    <mergeCell ref="C69:C70"/>
    <mergeCell ref="AL69:AL70"/>
    <mergeCell ref="BV69:BV70"/>
    <mergeCell ref="DE69:DE70"/>
    <mergeCell ref="EO69:EO70"/>
    <mergeCell ref="FY69:FY70"/>
    <mergeCell ref="HH69:HH70"/>
    <mergeCell ref="IR69:IR70"/>
    <mergeCell ref="KA69:KA70"/>
    <mergeCell ref="C71:C72"/>
    <mergeCell ref="AL71:AL72"/>
    <mergeCell ref="BV71:BV72"/>
    <mergeCell ref="DE71:DE72"/>
    <mergeCell ref="EO71:EO72"/>
    <mergeCell ref="FY71:FY72"/>
    <mergeCell ref="HH71:HH72"/>
    <mergeCell ref="IR71:IR72"/>
    <mergeCell ref="KA71:KA72"/>
    <mergeCell ref="C73:C74"/>
    <mergeCell ref="AL73:AL74"/>
    <mergeCell ref="BV73:BV74"/>
    <mergeCell ref="DE73:DE74"/>
    <mergeCell ref="EO73:EO74"/>
    <mergeCell ref="FY73:FY74"/>
    <mergeCell ref="HH73:HH74"/>
    <mergeCell ref="IR73:IR74"/>
    <mergeCell ref="KA73:KA74"/>
    <mergeCell ref="C75:C76"/>
    <mergeCell ref="AL75:AL76"/>
    <mergeCell ref="BV75:BV76"/>
    <mergeCell ref="DE75:DE76"/>
    <mergeCell ref="EO75:EO76"/>
    <mergeCell ref="FY75:FY76"/>
    <mergeCell ref="HH75:HH76"/>
    <mergeCell ref="IR75:IR76"/>
    <mergeCell ref="KA75:KA76"/>
    <mergeCell ref="C77:C78"/>
    <mergeCell ref="AL77:AL78"/>
    <mergeCell ref="BV77:BV78"/>
    <mergeCell ref="DE77:DE78"/>
    <mergeCell ref="EO77:EO78"/>
    <mergeCell ref="FY77:FY78"/>
    <mergeCell ref="HH77:HH78"/>
    <mergeCell ref="IR77:IR78"/>
    <mergeCell ref="KA77:KA78"/>
    <mergeCell ref="C79:C80"/>
    <mergeCell ref="AL79:AL80"/>
    <mergeCell ref="BV79:BV80"/>
    <mergeCell ref="DE79:DE80"/>
    <mergeCell ref="EO79:EO80"/>
    <mergeCell ref="FY79:FY80"/>
    <mergeCell ref="HH79:HH80"/>
    <mergeCell ref="IR79:IR80"/>
    <mergeCell ref="KA79:KA80"/>
    <mergeCell ref="C81:C82"/>
    <mergeCell ref="AL81:AL82"/>
    <mergeCell ref="BV81:BV82"/>
    <mergeCell ref="DE81:DE82"/>
    <mergeCell ref="EO81:EO82"/>
    <mergeCell ref="FY81:FY82"/>
    <mergeCell ref="HH81:HH82"/>
    <mergeCell ref="IR81:IR82"/>
    <mergeCell ref="KA81:KA82"/>
    <mergeCell ref="C83:C84"/>
    <mergeCell ref="AL83:AL84"/>
    <mergeCell ref="BV83:BV84"/>
    <mergeCell ref="DE83:DE84"/>
    <mergeCell ref="EO83:EO84"/>
    <mergeCell ref="FY83:FY84"/>
    <mergeCell ref="HH83:HH84"/>
    <mergeCell ref="IR83:IR84"/>
    <mergeCell ref="KA83:KA84"/>
    <mergeCell ref="C85:C86"/>
    <mergeCell ref="AL85:AL86"/>
    <mergeCell ref="BV85:BV86"/>
    <mergeCell ref="DE85:DE86"/>
    <mergeCell ref="EO85:EO86"/>
    <mergeCell ref="FY85:FY86"/>
    <mergeCell ref="HH85:HH86"/>
    <mergeCell ref="IR85:IR86"/>
    <mergeCell ref="KA85:KA86"/>
    <mergeCell ref="C87:C88"/>
    <mergeCell ref="AL87:AL88"/>
    <mergeCell ref="BV87:BV88"/>
    <mergeCell ref="DE87:DE88"/>
    <mergeCell ref="EO87:EO88"/>
    <mergeCell ref="FY87:FY88"/>
    <mergeCell ref="HH87:HH88"/>
    <mergeCell ref="IR87:IR88"/>
    <mergeCell ref="KA87:KA88"/>
    <mergeCell ref="C89:C90"/>
    <mergeCell ref="AL89:AL90"/>
    <mergeCell ref="BV89:BV90"/>
    <mergeCell ref="DE89:DE90"/>
    <mergeCell ref="EO89:EO90"/>
    <mergeCell ref="FY89:FY90"/>
    <mergeCell ref="HH89:HH90"/>
    <mergeCell ref="IR89:IR90"/>
    <mergeCell ref="KA89:KA90"/>
    <mergeCell ref="C91:C92"/>
    <mergeCell ref="AL91:AL92"/>
    <mergeCell ref="BV91:BV92"/>
    <mergeCell ref="DE91:DE92"/>
    <mergeCell ref="EO91:EO92"/>
    <mergeCell ref="FY91:FY92"/>
    <mergeCell ref="HH91:HH92"/>
    <mergeCell ref="IR91:IR92"/>
    <mergeCell ref="KA91:KA92"/>
    <mergeCell ref="C93:C94"/>
    <mergeCell ref="AL93:AL94"/>
    <mergeCell ref="BV93:BV94"/>
    <mergeCell ref="DE93:DE94"/>
    <mergeCell ref="EO93:EO94"/>
    <mergeCell ref="FY93:FY94"/>
    <mergeCell ref="HH93:HH94"/>
    <mergeCell ref="IR93:IR94"/>
    <mergeCell ref="KA93:KA94"/>
    <mergeCell ref="C95:C96"/>
    <mergeCell ref="AL95:AL96"/>
    <mergeCell ref="BV95:BV96"/>
    <mergeCell ref="DE95:DE96"/>
    <mergeCell ref="EO95:EO96"/>
    <mergeCell ref="FY95:FY96"/>
    <mergeCell ref="HH95:HH96"/>
    <mergeCell ref="IR95:IR96"/>
    <mergeCell ref="KA95:KA96"/>
    <mergeCell ref="C97:C98"/>
    <mergeCell ref="AL97:AL98"/>
    <mergeCell ref="BV97:BV98"/>
    <mergeCell ref="DE97:DE98"/>
    <mergeCell ref="EO97:EO98"/>
    <mergeCell ref="FY97:FY98"/>
    <mergeCell ref="HH97:HH98"/>
    <mergeCell ref="IR97:IR98"/>
    <mergeCell ref="KA97:KA98"/>
    <mergeCell ref="C99:C100"/>
    <mergeCell ref="AL99:AL100"/>
    <mergeCell ref="BV99:BV100"/>
    <mergeCell ref="DE99:DE100"/>
    <mergeCell ref="EO99:EO100"/>
    <mergeCell ref="FY99:FY100"/>
    <mergeCell ref="HH99:HH100"/>
    <mergeCell ref="IR99:IR100"/>
    <mergeCell ref="KA99:KA100"/>
    <mergeCell ref="C101:C102"/>
    <mergeCell ref="AL101:AL102"/>
    <mergeCell ref="BV101:BV102"/>
    <mergeCell ref="DE101:DE102"/>
    <mergeCell ref="EO101:EO102"/>
    <mergeCell ref="FY101:FY102"/>
    <mergeCell ref="HH101:HH102"/>
    <mergeCell ref="IR101:IR102"/>
    <mergeCell ref="KA101:KA102"/>
    <mergeCell ref="C103:C104"/>
    <mergeCell ref="AL103:AL104"/>
    <mergeCell ref="BV103:BV104"/>
    <mergeCell ref="DE103:DE104"/>
    <mergeCell ref="EO103:EO104"/>
    <mergeCell ref="FY103:FY104"/>
    <mergeCell ref="HH103:HH104"/>
    <mergeCell ref="IR103:IR104"/>
    <mergeCell ref="KA103:KA104"/>
    <mergeCell ref="C105:C106"/>
    <mergeCell ref="AL105:AL106"/>
    <mergeCell ref="BV105:BV106"/>
    <mergeCell ref="DE105:DE106"/>
    <mergeCell ref="EO105:EO106"/>
    <mergeCell ref="FY105:FY106"/>
    <mergeCell ref="HH105:HH106"/>
    <mergeCell ref="IR105:IR106"/>
    <mergeCell ref="KA105:KA106"/>
    <mergeCell ref="C107:C108"/>
    <mergeCell ref="AL107:AL108"/>
    <mergeCell ref="BV107:BV108"/>
    <mergeCell ref="DE107:DE108"/>
    <mergeCell ref="EO107:EO108"/>
    <mergeCell ref="FY107:FY108"/>
    <mergeCell ref="HH107:HH108"/>
    <mergeCell ref="IR107:IR108"/>
    <mergeCell ref="KA107:KA108"/>
    <mergeCell ref="C109:C110"/>
    <mergeCell ref="AL109:AL110"/>
    <mergeCell ref="BV109:BV110"/>
    <mergeCell ref="DE109:DE110"/>
    <mergeCell ref="EO109:EO110"/>
    <mergeCell ref="FY109:FY110"/>
    <mergeCell ref="HH109:HH110"/>
    <mergeCell ref="IR109:IR110"/>
    <mergeCell ref="KA109:KA110"/>
    <mergeCell ref="C111:C112"/>
    <mergeCell ref="AL111:AL112"/>
    <mergeCell ref="BV111:BV112"/>
    <mergeCell ref="DE111:DE112"/>
    <mergeCell ref="EO111:EO112"/>
    <mergeCell ref="FY111:FY112"/>
    <mergeCell ref="HH111:HH112"/>
    <mergeCell ref="IR111:IR112"/>
    <mergeCell ref="KA111:KA112"/>
    <mergeCell ref="C113:C114"/>
    <mergeCell ref="AL113:AL114"/>
    <mergeCell ref="BV113:BV114"/>
    <mergeCell ref="DE113:DE114"/>
    <mergeCell ref="EO113:EO114"/>
    <mergeCell ref="FY113:FY114"/>
    <mergeCell ref="HH113:HH114"/>
    <mergeCell ref="IR113:IR114"/>
    <mergeCell ref="KA113:KA114"/>
    <mergeCell ref="C115:C116"/>
    <mergeCell ref="AL115:AL116"/>
    <mergeCell ref="BV115:BV116"/>
    <mergeCell ref="DE115:DE116"/>
    <mergeCell ref="EO115:EO116"/>
    <mergeCell ref="FY115:FY116"/>
    <mergeCell ref="HH115:HH116"/>
    <mergeCell ref="IR115:IR116"/>
    <mergeCell ref="KA115:KA116"/>
    <mergeCell ref="C117:C118"/>
    <mergeCell ref="AL117:AL118"/>
    <mergeCell ref="BV117:BV118"/>
    <mergeCell ref="DE117:DE118"/>
    <mergeCell ref="EO117:EO118"/>
    <mergeCell ref="FY117:FY118"/>
    <mergeCell ref="HH117:HH118"/>
    <mergeCell ref="IR117:IR118"/>
    <mergeCell ref="KA117:KA118"/>
    <mergeCell ref="C119:C120"/>
    <mergeCell ref="AL119:AL120"/>
    <mergeCell ref="BV119:BV120"/>
    <mergeCell ref="DE119:DE120"/>
    <mergeCell ref="EO119:EO120"/>
    <mergeCell ref="FY119:FY120"/>
    <mergeCell ref="HH119:HH120"/>
    <mergeCell ref="IR119:IR120"/>
    <mergeCell ref="KA119:KA120"/>
    <mergeCell ref="C121:C122"/>
    <mergeCell ref="AL121:AL122"/>
    <mergeCell ref="BV121:BV122"/>
    <mergeCell ref="DE121:DE122"/>
    <mergeCell ref="EO121:EO122"/>
    <mergeCell ref="FY121:FY122"/>
    <mergeCell ref="HH121:HH122"/>
    <mergeCell ref="IR121:IR122"/>
    <mergeCell ref="KA121:KA122"/>
    <mergeCell ref="C123:C124"/>
    <mergeCell ref="AL123:AL124"/>
    <mergeCell ref="BV123:BV124"/>
    <mergeCell ref="DE123:DE124"/>
    <mergeCell ref="EO123:EO124"/>
    <mergeCell ref="FY123:FY124"/>
    <mergeCell ref="HH123:HH124"/>
    <mergeCell ref="IR123:IR124"/>
    <mergeCell ref="KA123:KA124"/>
  </mergeCells>
  <conditionalFormatting sqref="E5:AH5 AN5:BR5 BX5:DA5 DG5:EK5 EQ5:FU5 GA5:HD5 HJ5:IN5 IT5:JW5 KC5:LG5">
    <cfRule type="expression" dxfId="1949" priority="565">
      <formula>OR(E5="sun",E5="sat")</formula>
    </cfRule>
  </conditionalFormatting>
  <conditionalFormatting sqref="E7:AH8">
    <cfRule type="expression" dxfId="1948" priority="539">
      <formula>$C$7="not on board"</formula>
    </cfRule>
  </conditionalFormatting>
  <conditionalFormatting sqref="E9:AH10">
    <cfRule type="expression" dxfId="1947" priority="538">
      <formula>$C$9="not on board"</formula>
    </cfRule>
  </conditionalFormatting>
  <conditionalFormatting sqref="E11:AH12">
    <cfRule type="expression" dxfId="1946" priority="537">
      <formula>$C$11="not on board"</formula>
    </cfRule>
  </conditionalFormatting>
  <conditionalFormatting sqref="E13:AH14">
    <cfRule type="expression" dxfId="1945" priority="536">
      <formula>$C$13="not on board"</formula>
    </cfRule>
  </conditionalFormatting>
  <conditionalFormatting sqref="E15:AH16">
    <cfRule type="expression" dxfId="1944" priority="535">
      <formula>$C$15="not on board"</formula>
    </cfRule>
  </conditionalFormatting>
  <conditionalFormatting sqref="E17:AH18">
    <cfRule type="expression" dxfId="1943" priority="534">
      <formula>$C$17="not on board"</formula>
    </cfRule>
  </conditionalFormatting>
  <conditionalFormatting sqref="E19:AH20">
    <cfRule type="expression" dxfId="1942" priority="533">
      <formula>$C$19="not on board"</formula>
    </cfRule>
  </conditionalFormatting>
  <conditionalFormatting sqref="E21:AH22">
    <cfRule type="expression" dxfId="1941" priority="532">
      <formula>$C$21="not on board"</formula>
    </cfRule>
  </conditionalFormatting>
  <conditionalFormatting sqref="E23:AH24">
    <cfRule type="expression" dxfId="1940" priority="531">
      <formula>$C$23="not on board"</formula>
    </cfRule>
  </conditionalFormatting>
  <conditionalFormatting sqref="E25:AH26">
    <cfRule type="expression" dxfId="1939" priority="530">
      <formula>$C$25="not on board"</formula>
    </cfRule>
  </conditionalFormatting>
  <conditionalFormatting sqref="E27:AH28">
    <cfRule type="expression" dxfId="1938" priority="529">
      <formula>$C$27="not on board"</formula>
    </cfRule>
  </conditionalFormatting>
  <conditionalFormatting sqref="E29:AH30">
    <cfRule type="expression" dxfId="1937" priority="528">
      <formula>$C$29="not on board"</formula>
    </cfRule>
  </conditionalFormatting>
  <conditionalFormatting sqref="E31:AH32">
    <cfRule type="expression" dxfId="1936" priority="527">
      <formula>$C$31="not on board"</formula>
    </cfRule>
  </conditionalFormatting>
  <conditionalFormatting sqref="E33:AH34">
    <cfRule type="expression" dxfId="1935" priority="526">
      <formula>$C$33="not on board"</formula>
    </cfRule>
  </conditionalFormatting>
  <conditionalFormatting sqref="E35:AH36">
    <cfRule type="expression" dxfId="1934" priority="525">
      <formula>$C$35="not on board"</formula>
    </cfRule>
  </conditionalFormatting>
  <conditionalFormatting sqref="E37:AH38">
    <cfRule type="expression" dxfId="1933" priority="524">
      <formula>$C$37="not on board"</formula>
    </cfRule>
  </conditionalFormatting>
  <conditionalFormatting sqref="E39:AH40">
    <cfRule type="expression" dxfId="1932" priority="523">
      <formula>$C$39="not on board"</formula>
    </cfRule>
  </conditionalFormatting>
  <conditionalFormatting sqref="E41:AH42">
    <cfRule type="expression" dxfId="1931" priority="522">
      <formula>$C$41="not on board"</formula>
    </cfRule>
  </conditionalFormatting>
  <conditionalFormatting sqref="E43:AH44">
    <cfRule type="expression" dxfId="1930" priority="521">
      <formula>$C$43="not on board"</formula>
    </cfRule>
  </conditionalFormatting>
  <conditionalFormatting sqref="E45:AH46">
    <cfRule type="expression" dxfId="1929" priority="520">
      <formula>$C$45="not on board"</formula>
    </cfRule>
  </conditionalFormatting>
  <conditionalFormatting sqref="E47:AH48">
    <cfRule type="expression" dxfId="1928" priority="519">
      <formula>$C$47="not on board"</formula>
    </cfRule>
  </conditionalFormatting>
  <conditionalFormatting sqref="E49:AH50">
    <cfRule type="expression" dxfId="1927" priority="518">
      <formula>$C$49="not on board"</formula>
    </cfRule>
  </conditionalFormatting>
  <conditionalFormatting sqref="E51:AH52">
    <cfRule type="expression" dxfId="1926" priority="517">
      <formula>$C$51="not on board"</formula>
    </cfRule>
  </conditionalFormatting>
  <conditionalFormatting sqref="E53:AH54">
    <cfRule type="expression" dxfId="1925" priority="516">
      <formula>$C$53="not on board"</formula>
    </cfRule>
  </conditionalFormatting>
  <conditionalFormatting sqref="E55:AH56">
    <cfRule type="expression" dxfId="1924" priority="515">
      <formula>$C$55="not on board"</formula>
    </cfRule>
  </conditionalFormatting>
  <conditionalFormatting sqref="E57:AH58">
    <cfRule type="expression" dxfId="1923" priority="514">
      <formula>$C$57="not on board"</formula>
    </cfRule>
  </conditionalFormatting>
  <conditionalFormatting sqref="E59:AH60">
    <cfRule type="expression" dxfId="1922" priority="513">
      <formula>$C$59="not on board"</formula>
    </cfRule>
  </conditionalFormatting>
  <conditionalFormatting sqref="E61:AH62">
    <cfRule type="expression" dxfId="1921" priority="512">
      <formula>$C$61="not on board"</formula>
    </cfRule>
  </conditionalFormatting>
  <conditionalFormatting sqref="E63:AH64">
    <cfRule type="expression" dxfId="1920" priority="511">
      <formula>$C$63="not on board"</formula>
    </cfRule>
  </conditionalFormatting>
  <conditionalFormatting sqref="E65:AH66">
    <cfRule type="expression" dxfId="1919" priority="510">
      <formula>$C$65="not on board"</formula>
    </cfRule>
  </conditionalFormatting>
  <conditionalFormatting sqref="E67:AH68">
    <cfRule type="expression" dxfId="1918" priority="509">
      <formula>$C$67="not on board"</formula>
    </cfRule>
  </conditionalFormatting>
  <conditionalFormatting sqref="E69:AH70">
    <cfRule type="expression" dxfId="1917" priority="508">
      <formula>$C$69="not on board"</formula>
    </cfRule>
  </conditionalFormatting>
  <conditionalFormatting sqref="E71:AH72">
    <cfRule type="expression" dxfId="1916" priority="507">
      <formula>$C$71="not on board"</formula>
    </cfRule>
  </conditionalFormatting>
  <conditionalFormatting sqref="E73:AH74">
    <cfRule type="expression" dxfId="1915" priority="506">
      <formula>$C$73="not on board"</formula>
    </cfRule>
  </conditionalFormatting>
  <conditionalFormatting sqref="E75:AH76">
    <cfRule type="expression" dxfId="1914" priority="505">
      <formula>$C$75="not on board"</formula>
    </cfRule>
  </conditionalFormatting>
  <conditionalFormatting sqref="E77:AH78">
    <cfRule type="expression" dxfId="1913" priority="504">
      <formula>$C$77="not on board"</formula>
    </cfRule>
  </conditionalFormatting>
  <conditionalFormatting sqref="E79:AH80">
    <cfRule type="expression" dxfId="1912" priority="503">
      <formula>$C$79="not on board"</formula>
    </cfRule>
  </conditionalFormatting>
  <conditionalFormatting sqref="E81:AH82">
    <cfRule type="expression" dxfId="1911" priority="502">
      <formula>$C$81="not on board"</formula>
    </cfRule>
  </conditionalFormatting>
  <conditionalFormatting sqref="E83:AH84">
    <cfRule type="expression" dxfId="1910" priority="501">
      <formula>$C$83="not on board"</formula>
    </cfRule>
  </conditionalFormatting>
  <conditionalFormatting sqref="E85:AH86">
    <cfRule type="expression" dxfId="1909" priority="500">
      <formula>$C$85="not on board"</formula>
    </cfRule>
  </conditionalFormatting>
  <conditionalFormatting sqref="E87:AH88">
    <cfRule type="expression" dxfId="1908" priority="499">
      <formula>$C$87="not on board"</formula>
    </cfRule>
  </conditionalFormatting>
  <conditionalFormatting sqref="E89:AH90">
    <cfRule type="expression" dxfId="1907" priority="498">
      <formula>$C$89="not on board"</formula>
    </cfRule>
  </conditionalFormatting>
  <conditionalFormatting sqref="E91:AH92">
    <cfRule type="expression" dxfId="1906" priority="497">
      <formula>$C$91="not on board"</formula>
    </cfRule>
  </conditionalFormatting>
  <conditionalFormatting sqref="E93:AH94">
    <cfRule type="expression" dxfId="1905" priority="496">
      <formula>$C$93="not on board"</formula>
    </cfRule>
  </conditionalFormatting>
  <conditionalFormatting sqref="E95:AH96">
    <cfRule type="expression" dxfId="1904" priority="495">
      <formula>$C$95="not on board"</formula>
    </cfRule>
  </conditionalFormatting>
  <conditionalFormatting sqref="E97:AH98">
    <cfRule type="expression" dxfId="1903" priority="494">
      <formula>$C$97="not on board"</formula>
    </cfRule>
  </conditionalFormatting>
  <conditionalFormatting sqref="E99:AH100">
    <cfRule type="expression" dxfId="1902" priority="493">
      <formula>$C$99="not on board"</formula>
    </cfRule>
  </conditionalFormatting>
  <conditionalFormatting sqref="E101:AH102">
    <cfRule type="expression" dxfId="1901" priority="492">
      <formula>$C$101="not on board"</formula>
    </cfRule>
  </conditionalFormatting>
  <conditionalFormatting sqref="E103:AH104">
    <cfRule type="expression" dxfId="1900" priority="491">
      <formula>$C$103="not on board"</formula>
    </cfRule>
  </conditionalFormatting>
  <conditionalFormatting sqref="E105:AH106">
    <cfRule type="expression" dxfId="1899" priority="490">
      <formula>$C$105="not on board"</formula>
    </cfRule>
  </conditionalFormatting>
  <conditionalFormatting sqref="E107:AH108">
    <cfRule type="expression" dxfId="1898" priority="489">
      <formula>$C$107="not on board"</formula>
    </cfRule>
  </conditionalFormatting>
  <conditionalFormatting sqref="E109:AH110">
    <cfRule type="expression" dxfId="1897" priority="488">
      <formula>$C$109="not on board"</formula>
    </cfRule>
  </conditionalFormatting>
  <conditionalFormatting sqref="E111:AH112">
    <cfRule type="expression" dxfId="1896" priority="487">
      <formula>$C$111="not on board"</formula>
    </cfRule>
  </conditionalFormatting>
  <conditionalFormatting sqref="E113:AH114">
    <cfRule type="expression" dxfId="1895" priority="486">
      <formula>$C$113="not on board"</formula>
    </cfRule>
  </conditionalFormatting>
  <conditionalFormatting sqref="E115:AH116">
    <cfRule type="expression" dxfId="1894" priority="485">
      <formula>$C$115="not on board"</formula>
    </cfRule>
  </conditionalFormatting>
  <conditionalFormatting sqref="E117:AH118">
    <cfRule type="expression" dxfId="1893" priority="484">
      <formula>$C$117="not on board"</formula>
    </cfRule>
  </conditionalFormatting>
  <conditionalFormatting sqref="E119:AH120">
    <cfRule type="expression" dxfId="1892" priority="483">
      <formula>$C$119="not on board"</formula>
    </cfRule>
  </conditionalFormatting>
  <conditionalFormatting sqref="E121:AH122">
    <cfRule type="expression" dxfId="1891" priority="482">
      <formula>$C$121="not on board"</formula>
    </cfRule>
  </conditionalFormatting>
  <conditionalFormatting sqref="E123:AH124">
    <cfRule type="expression" dxfId="1890" priority="481">
      <formula>$C$123="not on board"</formula>
    </cfRule>
  </conditionalFormatting>
  <conditionalFormatting sqref="AN7:BR8">
    <cfRule type="expression" dxfId="1889" priority="479">
      <formula>$AL$7="not on board"</formula>
    </cfRule>
  </conditionalFormatting>
  <conditionalFormatting sqref="AN9:BR10">
    <cfRule type="expression" dxfId="1888" priority="478">
      <formula>$AL$9="not on board"</formula>
    </cfRule>
  </conditionalFormatting>
  <conditionalFormatting sqref="AN11:BR12">
    <cfRule type="expression" dxfId="1887" priority="477">
      <formula>$AL$11="not on board"</formula>
    </cfRule>
  </conditionalFormatting>
  <conditionalFormatting sqref="AN13:BR14">
    <cfRule type="expression" dxfId="1886" priority="476">
      <formula>$AL$13="not on board"</formula>
    </cfRule>
  </conditionalFormatting>
  <conditionalFormatting sqref="AN15:BR16">
    <cfRule type="expression" dxfId="1885" priority="475">
      <formula>$AL$15="not on board"</formula>
    </cfRule>
  </conditionalFormatting>
  <conditionalFormatting sqref="AN17:BR18">
    <cfRule type="expression" dxfId="1884" priority="474">
      <formula>$AL$17="not on board"</formula>
    </cfRule>
  </conditionalFormatting>
  <conditionalFormatting sqref="AN19:BR20">
    <cfRule type="expression" dxfId="1883" priority="473">
      <formula>$AL$19="not on board"</formula>
    </cfRule>
  </conditionalFormatting>
  <conditionalFormatting sqref="AN21:BR22">
    <cfRule type="expression" dxfId="1882" priority="472">
      <formula>$AL$21="not on board"</formula>
    </cfRule>
  </conditionalFormatting>
  <conditionalFormatting sqref="AN23:BR24">
    <cfRule type="expression" dxfId="1881" priority="471">
      <formula>$AL$23="not on board"</formula>
    </cfRule>
  </conditionalFormatting>
  <conditionalFormatting sqref="AN25:BR26">
    <cfRule type="expression" dxfId="1880" priority="470">
      <formula>$AL$25="not on board"</formula>
    </cfRule>
  </conditionalFormatting>
  <conditionalFormatting sqref="AN27:BR28">
    <cfRule type="expression" dxfId="1879" priority="469">
      <formula>$AL$27="not on board"</formula>
    </cfRule>
  </conditionalFormatting>
  <conditionalFormatting sqref="AN29:BR30">
    <cfRule type="expression" dxfId="1878" priority="468">
      <formula>$AL$29="not on board"</formula>
    </cfRule>
  </conditionalFormatting>
  <conditionalFormatting sqref="AN31:BR32">
    <cfRule type="expression" dxfId="1877" priority="467">
      <formula>$AL$31="not on board"</formula>
    </cfRule>
  </conditionalFormatting>
  <conditionalFormatting sqref="AN33:BR34">
    <cfRule type="expression" dxfId="1876" priority="466">
      <formula>$AL$33="not on board"</formula>
    </cfRule>
  </conditionalFormatting>
  <conditionalFormatting sqref="AN35:BR36">
    <cfRule type="expression" dxfId="1875" priority="465">
      <formula>$AL$35="not on board"</formula>
    </cfRule>
  </conditionalFormatting>
  <conditionalFormatting sqref="AN37:BR38">
    <cfRule type="expression" dxfId="1874" priority="464">
      <formula>$AL$37="not on board"</formula>
    </cfRule>
  </conditionalFormatting>
  <conditionalFormatting sqref="AN39:BR40">
    <cfRule type="expression" dxfId="1873" priority="463">
      <formula>$AL$39="not on board"</formula>
    </cfRule>
  </conditionalFormatting>
  <conditionalFormatting sqref="AN41:BR42">
    <cfRule type="expression" dxfId="1872" priority="462">
      <formula>$AL$41="not on board"</formula>
    </cfRule>
  </conditionalFormatting>
  <conditionalFormatting sqref="AN43:BR44">
    <cfRule type="expression" dxfId="1871" priority="461">
      <formula>$AL$43="not on board"</formula>
    </cfRule>
  </conditionalFormatting>
  <conditionalFormatting sqref="AN45:BR46">
    <cfRule type="expression" dxfId="1870" priority="460">
      <formula>$AL$45="not on board"</formula>
    </cfRule>
  </conditionalFormatting>
  <conditionalFormatting sqref="AN47:BR48">
    <cfRule type="expression" dxfId="1869" priority="459">
      <formula>$AL$47="not on board"</formula>
    </cfRule>
  </conditionalFormatting>
  <conditionalFormatting sqref="AN49:BR50">
    <cfRule type="expression" dxfId="1868" priority="458">
      <formula>$AL$49="not on board"</formula>
    </cfRule>
  </conditionalFormatting>
  <conditionalFormatting sqref="AN51:BR52">
    <cfRule type="expression" dxfId="1867" priority="457">
      <formula>$AL$51="not on board"</formula>
    </cfRule>
  </conditionalFormatting>
  <conditionalFormatting sqref="AN53:BR54">
    <cfRule type="expression" dxfId="1866" priority="456">
      <formula>$AL$53="not on board"</formula>
    </cfRule>
  </conditionalFormatting>
  <conditionalFormatting sqref="AN55:BR56">
    <cfRule type="expression" dxfId="1865" priority="455">
      <formula>$AL$55="not on board"</formula>
    </cfRule>
  </conditionalFormatting>
  <conditionalFormatting sqref="AN57:BR58">
    <cfRule type="expression" dxfId="1864" priority="454">
      <formula>$AL$57="not on board"</formula>
    </cfRule>
  </conditionalFormatting>
  <conditionalFormatting sqref="AN59:BR60">
    <cfRule type="expression" dxfId="1863" priority="453">
      <formula>$AL$59="not on board"</formula>
    </cfRule>
  </conditionalFormatting>
  <conditionalFormatting sqref="AN61:BR62">
    <cfRule type="expression" dxfId="1862" priority="452">
      <formula>$AL$61="not on board"</formula>
    </cfRule>
  </conditionalFormatting>
  <conditionalFormatting sqref="AN63:BR64">
    <cfRule type="expression" dxfId="1861" priority="451">
      <formula>$AL$63="not on board"</formula>
    </cfRule>
  </conditionalFormatting>
  <conditionalFormatting sqref="AN65:BR66">
    <cfRule type="expression" dxfId="1860" priority="450">
      <formula>$AL$65="not on board"</formula>
    </cfRule>
  </conditionalFormatting>
  <conditionalFormatting sqref="AN67:BR68">
    <cfRule type="expression" dxfId="1859" priority="449">
      <formula>$AL$67="not on board"</formula>
    </cfRule>
  </conditionalFormatting>
  <conditionalFormatting sqref="AN69:BR70">
    <cfRule type="expression" dxfId="1858" priority="448">
      <formula>$AL$69="not on board"</formula>
    </cfRule>
  </conditionalFormatting>
  <conditionalFormatting sqref="AN71:BR72">
    <cfRule type="expression" dxfId="1857" priority="447">
      <formula>$AL$71="not on board"</formula>
    </cfRule>
  </conditionalFormatting>
  <conditionalFormatting sqref="AN73:BR74">
    <cfRule type="expression" dxfId="1856" priority="446">
      <formula>$AL$73="not on board"</formula>
    </cfRule>
  </conditionalFormatting>
  <conditionalFormatting sqref="AN75:BR76">
    <cfRule type="expression" dxfId="1855" priority="445">
      <formula>$AL$75="not on board"</formula>
    </cfRule>
  </conditionalFormatting>
  <conditionalFormatting sqref="AN77:BR78">
    <cfRule type="expression" dxfId="1854" priority="444">
      <formula>$AL$77="not on board"</formula>
    </cfRule>
  </conditionalFormatting>
  <conditionalFormatting sqref="AN79:BR80">
    <cfRule type="expression" dxfId="1853" priority="443">
      <formula>$AL$79="not on board"</formula>
    </cfRule>
  </conditionalFormatting>
  <conditionalFormatting sqref="AN81:BR82">
    <cfRule type="expression" dxfId="1852" priority="442">
      <formula>$AL$81="not on board"</formula>
    </cfRule>
  </conditionalFormatting>
  <conditionalFormatting sqref="AN83:BR84">
    <cfRule type="expression" dxfId="1851" priority="441">
      <formula>$AL$83="not on board"</formula>
    </cfRule>
  </conditionalFormatting>
  <conditionalFormatting sqref="AN85:BR86">
    <cfRule type="expression" dxfId="1850" priority="440">
      <formula>$AL$85="not on board"</formula>
    </cfRule>
  </conditionalFormatting>
  <conditionalFormatting sqref="AN87:BR88">
    <cfRule type="expression" dxfId="1849" priority="439">
      <formula>$AL$87="not on board"</formula>
    </cfRule>
  </conditionalFormatting>
  <conditionalFormatting sqref="AN89:BR90">
    <cfRule type="expression" dxfId="1848" priority="438">
      <formula>$AL$89="not on board"</formula>
    </cfRule>
  </conditionalFormatting>
  <conditionalFormatting sqref="AN91:BR92">
    <cfRule type="expression" dxfId="1847" priority="437">
      <formula>$AL$91="not on board"</formula>
    </cfRule>
  </conditionalFormatting>
  <conditionalFormatting sqref="AN93:BR94">
    <cfRule type="expression" dxfId="1846" priority="436">
      <formula>$AL$93="not on board"</formula>
    </cfRule>
  </conditionalFormatting>
  <conditionalFormatting sqref="AN95:BR96">
    <cfRule type="expression" dxfId="1845" priority="435">
      <formula>$AL$95="not on board"</formula>
    </cfRule>
  </conditionalFormatting>
  <conditionalFormatting sqref="AN97:BR98">
    <cfRule type="expression" dxfId="1844" priority="434">
      <formula>$AL$97="not on board"</formula>
    </cfRule>
  </conditionalFormatting>
  <conditionalFormatting sqref="AN99:BR100">
    <cfRule type="expression" dxfId="1843" priority="433">
      <formula>$AL$99="not on board"</formula>
    </cfRule>
  </conditionalFormatting>
  <conditionalFormatting sqref="AN101:BR102">
    <cfRule type="expression" dxfId="1842" priority="432">
      <formula>$AL$101="not on board"</formula>
    </cfRule>
  </conditionalFormatting>
  <conditionalFormatting sqref="AN103:BR104">
    <cfRule type="expression" dxfId="1841" priority="431">
      <formula>$AL$103="not on board"</formula>
    </cfRule>
  </conditionalFormatting>
  <conditionalFormatting sqref="AN105:BR106">
    <cfRule type="expression" dxfId="1840" priority="430">
      <formula>$AL$105="not on board"</formula>
    </cfRule>
  </conditionalFormatting>
  <conditionalFormatting sqref="AN107:BR108">
    <cfRule type="expression" dxfId="1839" priority="429">
      <formula>$AL$107="not on board"</formula>
    </cfRule>
  </conditionalFormatting>
  <conditionalFormatting sqref="AN109:BR110">
    <cfRule type="expression" dxfId="1838" priority="428">
      <formula>$AL$109="not on board"</formula>
    </cfRule>
  </conditionalFormatting>
  <conditionalFormatting sqref="AN111:BR112">
    <cfRule type="expression" dxfId="1837" priority="427">
      <formula>$AL$111="not on board"</formula>
    </cfRule>
  </conditionalFormatting>
  <conditionalFormatting sqref="AN113:BR114">
    <cfRule type="expression" dxfId="1836" priority="426">
      <formula>$AL$113="not on board"</formula>
    </cfRule>
  </conditionalFormatting>
  <conditionalFormatting sqref="AN115:BR116">
    <cfRule type="expression" dxfId="1835" priority="425">
      <formula>$AL$115="not on board"</formula>
    </cfRule>
  </conditionalFormatting>
  <conditionalFormatting sqref="AN117:BR118">
    <cfRule type="expression" dxfId="1834" priority="424">
      <formula>$AL$117="not on board"</formula>
    </cfRule>
  </conditionalFormatting>
  <conditionalFormatting sqref="AN119:BR120">
    <cfRule type="expression" dxfId="1833" priority="423">
      <formula>$AL$119="not on board"</formula>
    </cfRule>
  </conditionalFormatting>
  <conditionalFormatting sqref="AN121:BR122">
    <cfRule type="expression" dxfId="1832" priority="422">
      <formula>$AL$121="not on board"</formula>
    </cfRule>
  </conditionalFormatting>
  <conditionalFormatting sqref="AN123:BR124">
    <cfRule type="expression" dxfId="1831" priority="421">
      <formula>$AL$123="not on board"</formula>
    </cfRule>
  </conditionalFormatting>
  <conditionalFormatting sqref="BX7:DA8">
    <cfRule type="expression" dxfId="1830" priority="419">
      <formula>$BV$7="not on board"</formula>
    </cfRule>
  </conditionalFormatting>
  <conditionalFormatting sqref="BX9:DA10">
    <cfRule type="expression" dxfId="1829" priority="418">
      <formula>$BV$9="not on board"</formula>
    </cfRule>
  </conditionalFormatting>
  <conditionalFormatting sqref="BX11:DA12">
    <cfRule type="expression" dxfId="1828" priority="417">
      <formula>$BV$11="not on board"</formula>
    </cfRule>
  </conditionalFormatting>
  <conditionalFormatting sqref="BX13:DA14">
    <cfRule type="expression" dxfId="1827" priority="416">
      <formula>$BV$13="not on board"</formula>
    </cfRule>
  </conditionalFormatting>
  <conditionalFormatting sqref="BX15:DA16">
    <cfRule type="expression" dxfId="1826" priority="415">
      <formula>$BV$15="not on board"</formula>
    </cfRule>
  </conditionalFormatting>
  <conditionalFormatting sqref="BX17:DA18">
    <cfRule type="expression" dxfId="1825" priority="414">
      <formula>$BV$17="not on board"</formula>
    </cfRule>
  </conditionalFormatting>
  <conditionalFormatting sqref="BX19:DA20">
    <cfRule type="expression" dxfId="1824" priority="413">
      <formula>$BV$19="not on board"</formula>
    </cfRule>
  </conditionalFormatting>
  <conditionalFormatting sqref="BX21:DA22">
    <cfRule type="expression" dxfId="1823" priority="412">
      <formula>$BV$21="not on board"</formula>
    </cfRule>
  </conditionalFormatting>
  <conditionalFormatting sqref="BX23:DA24">
    <cfRule type="expression" dxfId="1822" priority="411">
      <formula>$BV$23="not on board"</formula>
    </cfRule>
  </conditionalFormatting>
  <conditionalFormatting sqref="BX25:DA26">
    <cfRule type="expression" dxfId="1821" priority="410">
      <formula>$BV$25="not on board"</formula>
    </cfRule>
  </conditionalFormatting>
  <conditionalFormatting sqref="BX27:DA28">
    <cfRule type="expression" dxfId="1820" priority="409">
      <formula>$BV$27="not on board"</formula>
    </cfRule>
  </conditionalFormatting>
  <conditionalFormatting sqref="BX29:DA30">
    <cfRule type="expression" dxfId="1819" priority="408">
      <formula>$BV$29="not on board"</formula>
    </cfRule>
  </conditionalFormatting>
  <conditionalFormatting sqref="BX31:DA32">
    <cfRule type="expression" dxfId="1818" priority="407">
      <formula>$BV$31="not on board"</formula>
    </cfRule>
  </conditionalFormatting>
  <conditionalFormatting sqref="BX33:DA34">
    <cfRule type="expression" dxfId="1817" priority="406">
      <formula>$BV$33="not on board"</formula>
    </cfRule>
  </conditionalFormatting>
  <conditionalFormatting sqref="BX35:DA36">
    <cfRule type="expression" dxfId="1816" priority="405">
      <formula>$BV$35="not on board"</formula>
    </cfRule>
  </conditionalFormatting>
  <conditionalFormatting sqref="BX37:DA38">
    <cfRule type="expression" dxfId="1815" priority="404">
      <formula>$BV$37="not on board"</formula>
    </cfRule>
  </conditionalFormatting>
  <conditionalFormatting sqref="BX39:DA40">
    <cfRule type="expression" dxfId="1814" priority="403">
      <formula>$BV$39="not on board"</formula>
    </cfRule>
  </conditionalFormatting>
  <conditionalFormatting sqref="BX41:DA42">
    <cfRule type="expression" dxfId="1813" priority="402">
      <formula>$BV$41="not on board"</formula>
    </cfRule>
  </conditionalFormatting>
  <conditionalFormatting sqref="BX43:DA44">
    <cfRule type="expression" dxfId="1812" priority="401">
      <formula>$BV$43="not on board"</formula>
    </cfRule>
  </conditionalFormatting>
  <conditionalFormatting sqref="BX45:DA46">
    <cfRule type="expression" dxfId="1811" priority="400">
      <formula>$BV$45="not on board"</formula>
    </cfRule>
  </conditionalFormatting>
  <conditionalFormatting sqref="BX47:DA48">
    <cfRule type="expression" dxfId="1810" priority="399">
      <formula>$BV$47="not on board"</formula>
    </cfRule>
  </conditionalFormatting>
  <conditionalFormatting sqref="BX49:DA50">
    <cfRule type="expression" dxfId="1809" priority="398">
      <formula>$BV$49="not on board"</formula>
    </cfRule>
  </conditionalFormatting>
  <conditionalFormatting sqref="BX51:DA52">
    <cfRule type="expression" dxfId="1808" priority="397">
      <formula>$BV$51="not on board"</formula>
    </cfRule>
  </conditionalFormatting>
  <conditionalFormatting sqref="BX53:DA54">
    <cfRule type="expression" dxfId="1807" priority="396">
      <formula>$BV$53="not on board"</formula>
    </cfRule>
  </conditionalFormatting>
  <conditionalFormatting sqref="BX55:DA56">
    <cfRule type="expression" dxfId="1806" priority="395">
      <formula>$BV$55="not on board"</formula>
    </cfRule>
  </conditionalFormatting>
  <conditionalFormatting sqref="BX57:DA58">
    <cfRule type="expression" dxfId="1805" priority="394">
      <formula>$BV$57="not on board"</formula>
    </cfRule>
  </conditionalFormatting>
  <conditionalFormatting sqref="BX59:DA60">
    <cfRule type="expression" dxfId="1804" priority="393">
      <formula>$BV$59="not on board"</formula>
    </cfRule>
  </conditionalFormatting>
  <conditionalFormatting sqref="BX61:DA62">
    <cfRule type="expression" dxfId="1803" priority="392">
      <formula>$BV$61="not on board"</formula>
    </cfRule>
  </conditionalFormatting>
  <conditionalFormatting sqref="BX63:DA64">
    <cfRule type="expression" dxfId="1802" priority="391">
      <formula>$BV$63="not on board"</formula>
    </cfRule>
  </conditionalFormatting>
  <conditionalFormatting sqref="BX65:DA66">
    <cfRule type="expression" dxfId="1801" priority="390">
      <formula>$BV$65="not on board"</formula>
    </cfRule>
  </conditionalFormatting>
  <conditionalFormatting sqref="BX67:DA68">
    <cfRule type="expression" dxfId="1800" priority="389">
      <formula>$BV$67="not on board"</formula>
    </cfRule>
  </conditionalFormatting>
  <conditionalFormatting sqref="BX69:DA70">
    <cfRule type="expression" dxfId="1799" priority="388">
      <formula>$BV$69="not on board"</formula>
    </cfRule>
  </conditionalFormatting>
  <conditionalFormatting sqref="BX71:DA72">
    <cfRule type="expression" dxfId="1798" priority="387">
      <formula>$BV$71="not on board"</formula>
    </cfRule>
  </conditionalFormatting>
  <conditionalFormatting sqref="BX73:DA74">
    <cfRule type="expression" dxfId="1797" priority="386">
      <formula>$BV$73="not on board"</formula>
    </cfRule>
  </conditionalFormatting>
  <conditionalFormatting sqref="BX75:DA76">
    <cfRule type="expression" dxfId="1796" priority="385">
      <formula>$BV$75="not on board"</formula>
    </cfRule>
  </conditionalFormatting>
  <conditionalFormatting sqref="BX77:DA78">
    <cfRule type="expression" dxfId="1795" priority="384">
      <formula>$BV$77="not on board"</formula>
    </cfRule>
  </conditionalFormatting>
  <conditionalFormatting sqref="BX79:DA80">
    <cfRule type="expression" dxfId="1794" priority="383">
      <formula>$BV$79="not on board"</formula>
    </cfRule>
  </conditionalFormatting>
  <conditionalFormatting sqref="BX81:DA82">
    <cfRule type="expression" dxfId="1793" priority="382">
      <formula>$BV$81="not on board"</formula>
    </cfRule>
  </conditionalFormatting>
  <conditionalFormatting sqref="BX83:DA84">
    <cfRule type="expression" dxfId="1792" priority="381">
      <formula>$BV$83="not on board"</formula>
    </cfRule>
  </conditionalFormatting>
  <conditionalFormatting sqref="BX85:DA86">
    <cfRule type="expression" dxfId="1791" priority="380">
      <formula>$BV$85="not on board"</formula>
    </cfRule>
  </conditionalFormatting>
  <conditionalFormatting sqref="BX87:DA88">
    <cfRule type="expression" dxfId="1790" priority="379">
      <formula>$BV$87="not on board"</formula>
    </cfRule>
  </conditionalFormatting>
  <conditionalFormatting sqref="BX89:DA90">
    <cfRule type="expression" dxfId="1789" priority="378">
      <formula>$BV$89="not on board"</formula>
    </cfRule>
  </conditionalFormatting>
  <conditionalFormatting sqref="BX91:DA92">
    <cfRule type="expression" dxfId="1788" priority="377">
      <formula>$BV$91="not on board"</formula>
    </cfRule>
  </conditionalFormatting>
  <conditionalFormatting sqref="BX93:DA94">
    <cfRule type="expression" dxfId="1787" priority="376">
      <formula>$BV$93="not on board"</formula>
    </cfRule>
  </conditionalFormatting>
  <conditionalFormatting sqref="BX95:DA96">
    <cfRule type="expression" dxfId="1786" priority="375">
      <formula>$BV$95="not on board"</formula>
    </cfRule>
  </conditionalFormatting>
  <conditionalFormatting sqref="BX97:DA98">
    <cfRule type="expression" dxfId="1785" priority="374">
      <formula>$BV$97="not on board"</formula>
    </cfRule>
  </conditionalFormatting>
  <conditionalFormatting sqref="BX99:DA100">
    <cfRule type="expression" dxfId="1784" priority="373">
      <formula>$BV$99="not on board"</formula>
    </cfRule>
  </conditionalFormatting>
  <conditionalFormatting sqref="BX101:DA102">
    <cfRule type="expression" dxfId="1783" priority="372">
      <formula>$BV$101="not on board"</formula>
    </cfRule>
  </conditionalFormatting>
  <conditionalFormatting sqref="BX103:DA104">
    <cfRule type="expression" dxfId="1782" priority="371">
      <formula>$BV$103="not on board"</formula>
    </cfRule>
  </conditionalFormatting>
  <conditionalFormatting sqref="BX105:DA106">
    <cfRule type="expression" dxfId="1781" priority="370">
      <formula>$BV$105="not on board"</formula>
    </cfRule>
  </conditionalFormatting>
  <conditionalFormatting sqref="BX107:DA108">
    <cfRule type="expression" dxfId="1780" priority="369">
      <formula>$BV$107="not on board"</formula>
    </cfRule>
  </conditionalFormatting>
  <conditionalFormatting sqref="BX109:DA110">
    <cfRule type="expression" dxfId="1779" priority="368">
      <formula>$BV$109="not on board"</formula>
    </cfRule>
  </conditionalFormatting>
  <conditionalFormatting sqref="BX111:DA112">
    <cfRule type="expression" dxfId="1778" priority="367">
      <formula>$BV$111="not on board"</formula>
    </cfRule>
  </conditionalFormatting>
  <conditionalFormatting sqref="BX113:DA114">
    <cfRule type="expression" dxfId="1777" priority="366">
      <formula>$BV$113="not on board"</formula>
    </cfRule>
  </conditionalFormatting>
  <conditionalFormatting sqref="BX115:DA116">
    <cfRule type="expression" dxfId="1776" priority="365">
      <formula>$BV$115="not on board"</formula>
    </cfRule>
  </conditionalFormatting>
  <conditionalFormatting sqref="BX117:DA118">
    <cfRule type="expression" dxfId="1775" priority="364">
      <formula>$BV$117="not on board"</formula>
    </cfRule>
  </conditionalFormatting>
  <conditionalFormatting sqref="BX119:DA120">
    <cfRule type="expression" dxfId="1774" priority="363">
      <formula>$BV$119="not on board"</formula>
    </cfRule>
  </conditionalFormatting>
  <conditionalFormatting sqref="BX121:DA122">
    <cfRule type="expression" dxfId="1773" priority="362">
      <formula>$BV$121="not on board"</formula>
    </cfRule>
  </conditionalFormatting>
  <conditionalFormatting sqref="BX123:DA124">
    <cfRule type="expression" dxfId="1772" priority="361">
      <formula>$BV$123="not on board"</formula>
    </cfRule>
  </conditionalFormatting>
  <conditionalFormatting sqref="DG7:EK8">
    <cfRule type="expression" dxfId="1771" priority="359">
      <formula>$DE$7="not on board"</formula>
    </cfRule>
  </conditionalFormatting>
  <conditionalFormatting sqref="DG9:EK10">
    <cfRule type="expression" dxfId="1770" priority="358">
      <formula>$DE$9="not on board"</formula>
    </cfRule>
  </conditionalFormatting>
  <conditionalFormatting sqref="DG11:EK12">
    <cfRule type="expression" dxfId="1769" priority="357">
      <formula>$DE$11="not on board"</formula>
    </cfRule>
  </conditionalFormatting>
  <conditionalFormatting sqref="DG13:EK14">
    <cfRule type="expression" dxfId="1768" priority="356">
      <formula>$DE$13="not on board"</formula>
    </cfRule>
  </conditionalFormatting>
  <conditionalFormatting sqref="DG15:EK16">
    <cfRule type="expression" dxfId="1767" priority="355">
      <formula>$DE$15="not on board"</formula>
    </cfRule>
  </conditionalFormatting>
  <conditionalFormatting sqref="DG17:EK18">
    <cfRule type="expression" dxfId="1766" priority="354">
      <formula>$DE$17="not on board"</formula>
    </cfRule>
  </conditionalFormatting>
  <conditionalFormatting sqref="DG19:EK20">
    <cfRule type="expression" dxfId="1765" priority="353">
      <formula>$DE$19="not on board"</formula>
    </cfRule>
  </conditionalFormatting>
  <conditionalFormatting sqref="DG21:EK22">
    <cfRule type="expression" dxfId="1764" priority="352">
      <formula>$DE$21="not on board"</formula>
    </cfRule>
  </conditionalFormatting>
  <conditionalFormatting sqref="DG23:EK24">
    <cfRule type="expression" dxfId="1763" priority="351">
      <formula>$DE$23="not on board"</formula>
    </cfRule>
  </conditionalFormatting>
  <conditionalFormatting sqref="DG25:EK26">
    <cfRule type="expression" dxfId="1762" priority="350">
      <formula>$DE$25="not on board"</formula>
    </cfRule>
  </conditionalFormatting>
  <conditionalFormatting sqref="DG27:EK28">
    <cfRule type="expression" dxfId="1761" priority="349">
      <formula>$DE$27="not on board"</formula>
    </cfRule>
  </conditionalFormatting>
  <conditionalFormatting sqref="DG29:EK30">
    <cfRule type="expression" dxfId="1760" priority="348">
      <formula>$DE$29="not on board"</formula>
    </cfRule>
  </conditionalFormatting>
  <conditionalFormatting sqref="DG31:EK32">
    <cfRule type="expression" dxfId="1759" priority="347">
      <formula>$DE$31="not on board"</formula>
    </cfRule>
  </conditionalFormatting>
  <conditionalFormatting sqref="DG33:EK34">
    <cfRule type="expression" dxfId="1758" priority="346">
      <formula>$DE$33="not on board"</formula>
    </cfRule>
  </conditionalFormatting>
  <conditionalFormatting sqref="DG35:EK36">
    <cfRule type="expression" dxfId="1757" priority="345">
      <formula>$DE$35="not on board"</formula>
    </cfRule>
  </conditionalFormatting>
  <conditionalFormatting sqref="DG37:EK38">
    <cfRule type="expression" dxfId="1756" priority="344">
      <formula>$DE$37="not on board"</formula>
    </cfRule>
  </conditionalFormatting>
  <conditionalFormatting sqref="DG39:EK40">
    <cfRule type="expression" dxfId="1755" priority="343">
      <formula>$DE$39="not on board"</formula>
    </cfRule>
  </conditionalFormatting>
  <conditionalFormatting sqref="DG41:EK42">
    <cfRule type="expression" dxfId="1754" priority="342">
      <formula>$DE$41="not on board"</formula>
    </cfRule>
  </conditionalFormatting>
  <conditionalFormatting sqref="DG43:EK44">
    <cfRule type="expression" dxfId="1753" priority="341">
      <formula>$DE$43="not on board"</formula>
    </cfRule>
  </conditionalFormatting>
  <conditionalFormatting sqref="DG45:EK46">
    <cfRule type="expression" dxfId="1752" priority="340">
      <formula>$DE$45="not on board"</formula>
    </cfRule>
  </conditionalFormatting>
  <conditionalFormatting sqref="DG47:EK48">
    <cfRule type="expression" dxfId="1751" priority="339">
      <formula>$DE$47="not on board"</formula>
    </cfRule>
  </conditionalFormatting>
  <conditionalFormatting sqref="DG49:EK50">
    <cfRule type="expression" dxfId="1750" priority="338">
      <formula>$DE$49="not on board"</formula>
    </cfRule>
  </conditionalFormatting>
  <conditionalFormatting sqref="DG51:EK52">
    <cfRule type="expression" dxfId="1749" priority="337">
      <formula>$DE$51="not on board"</formula>
    </cfRule>
  </conditionalFormatting>
  <conditionalFormatting sqref="DG53:EK54">
    <cfRule type="expression" dxfId="1748" priority="336">
      <formula>$DE$53="not on board"</formula>
    </cfRule>
  </conditionalFormatting>
  <conditionalFormatting sqref="DG55:EK56">
    <cfRule type="expression" dxfId="1747" priority="335">
      <formula>$DE$55="not on board"</formula>
    </cfRule>
  </conditionalFormatting>
  <conditionalFormatting sqref="DG57:EK58">
    <cfRule type="expression" dxfId="1746" priority="334">
      <formula>$DE$57="not on board"</formula>
    </cfRule>
  </conditionalFormatting>
  <conditionalFormatting sqref="DG59:EK60">
    <cfRule type="expression" dxfId="1745" priority="333">
      <formula>$DE$59="not on board"</formula>
    </cfRule>
  </conditionalFormatting>
  <conditionalFormatting sqref="DG61:EK62">
    <cfRule type="expression" dxfId="1744" priority="332">
      <formula>$DE$61="not on board"</formula>
    </cfRule>
  </conditionalFormatting>
  <conditionalFormatting sqref="DG63:EK64">
    <cfRule type="expression" dxfId="1743" priority="331">
      <formula>$DE$63="not on board"</formula>
    </cfRule>
  </conditionalFormatting>
  <conditionalFormatting sqref="DG65:EK66">
    <cfRule type="expression" dxfId="1742" priority="330">
      <formula>$DE$65="not on board"</formula>
    </cfRule>
  </conditionalFormatting>
  <conditionalFormatting sqref="DG67:EK68">
    <cfRule type="expression" dxfId="1741" priority="329">
      <formula>$DE$67="not on board"</formula>
    </cfRule>
  </conditionalFormatting>
  <conditionalFormatting sqref="DG69:EK70">
    <cfRule type="expression" dxfId="1740" priority="328">
      <formula>$DE$69="not on board"</formula>
    </cfRule>
  </conditionalFormatting>
  <conditionalFormatting sqref="DG71:EK72">
    <cfRule type="expression" dxfId="1739" priority="327">
      <formula>$DE$71="not on board"</formula>
    </cfRule>
  </conditionalFormatting>
  <conditionalFormatting sqref="DG73:EK74">
    <cfRule type="expression" dxfId="1738" priority="326">
      <formula>$DE$73="not on board"</formula>
    </cfRule>
  </conditionalFormatting>
  <conditionalFormatting sqref="DG75:EK76">
    <cfRule type="expression" dxfId="1737" priority="325">
      <formula>$DE$75="not on board"</formula>
    </cfRule>
  </conditionalFormatting>
  <conditionalFormatting sqref="DG77:EK78">
    <cfRule type="expression" dxfId="1736" priority="324">
      <formula>$DE$77="not on board"</formula>
    </cfRule>
  </conditionalFormatting>
  <conditionalFormatting sqref="DG79:EK80">
    <cfRule type="expression" dxfId="1735" priority="323">
      <formula>$DE$79="not on board"</formula>
    </cfRule>
  </conditionalFormatting>
  <conditionalFormatting sqref="DG81:EK82">
    <cfRule type="expression" dxfId="1734" priority="322">
      <formula>$DE$81="not on board"</formula>
    </cfRule>
  </conditionalFormatting>
  <conditionalFormatting sqref="DG83:EK84">
    <cfRule type="expression" dxfId="1733" priority="321">
      <formula>$DE$83="not on board"</formula>
    </cfRule>
  </conditionalFormatting>
  <conditionalFormatting sqref="DG85:EK86">
    <cfRule type="expression" dxfId="1732" priority="320">
      <formula>$DE$85="not on board"</formula>
    </cfRule>
  </conditionalFormatting>
  <conditionalFormatting sqref="DG87:EK88">
    <cfRule type="expression" dxfId="1731" priority="319">
      <formula>$DE$87="not on board"</formula>
    </cfRule>
  </conditionalFormatting>
  <conditionalFormatting sqref="DG89:EK90">
    <cfRule type="expression" dxfId="1730" priority="318">
      <formula>$DE$89="not on board"</formula>
    </cfRule>
  </conditionalFormatting>
  <conditionalFormatting sqref="DG91:EK92">
    <cfRule type="expression" dxfId="1729" priority="317">
      <formula>$DE$91="not on board"</formula>
    </cfRule>
  </conditionalFormatting>
  <conditionalFormatting sqref="DG93:EK94">
    <cfRule type="expression" dxfId="1728" priority="316">
      <formula>$DE$93="not on board"</formula>
    </cfRule>
  </conditionalFormatting>
  <conditionalFormatting sqref="DG95:EK96">
    <cfRule type="expression" dxfId="1727" priority="315">
      <formula>$DE$95="not on board"</formula>
    </cfRule>
  </conditionalFormatting>
  <conditionalFormatting sqref="DG97:EK98">
    <cfRule type="expression" dxfId="1726" priority="314">
      <formula>$DE$97="not on board"</formula>
    </cfRule>
  </conditionalFormatting>
  <conditionalFormatting sqref="DG99:EK100">
    <cfRule type="expression" dxfId="1725" priority="313">
      <formula>$DE$99="not on board"</formula>
    </cfRule>
  </conditionalFormatting>
  <conditionalFormatting sqref="DG101:EK102">
    <cfRule type="expression" dxfId="1724" priority="312">
      <formula>$DE$101="not on board"</formula>
    </cfRule>
  </conditionalFormatting>
  <conditionalFormatting sqref="DG103:EK104">
    <cfRule type="expression" dxfId="1723" priority="311">
      <formula>$DE$103="not on board"</formula>
    </cfRule>
  </conditionalFormatting>
  <conditionalFormatting sqref="DG105:EK106">
    <cfRule type="expression" dxfId="1722" priority="310">
      <formula>$DE$105="not on board"</formula>
    </cfRule>
  </conditionalFormatting>
  <conditionalFormatting sqref="DG107:EK108">
    <cfRule type="expression" dxfId="1721" priority="309">
      <formula>$DE$107="not on board"</formula>
    </cfRule>
  </conditionalFormatting>
  <conditionalFormatting sqref="DG109:EK110">
    <cfRule type="expression" dxfId="1720" priority="308">
      <formula>$DE$109="not on board"</formula>
    </cfRule>
  </conditionalFormatting>
  <conditionalFormatting sqref="DG111:EK112">
    <cfRule type="expression" dxfId="1719" priority="307">
      <formula>$DE$111="not on board"</formula>
    </cfRule>
  </conditionalFormatting>
  <conditionalFormatting sqref="DG113:EK114">
    <cfRule type="expression" dxfId="1718" priority="306">
      <formula>$DE$113="not on board"</formula>
    </cfRule>
  </conditionalFormatting>
  <conditionalFormatting sqref="DG115:EK116">
    <cfRule type="expression" dxfId="1717" priority="305">
      <formula>$DE$115="not on board"</formula>
    </cfRule>
  </conditionalFormatting>
  <conditionalFormatting sqref="DG117:EK118">
    <cfRule type="expression" dxfId="1716" priority="304">
      <formula>$DE$117="not on board"</formula>
    </cfRule>
  </conditionalFormatting>
  <conditionalFormatting sqref="DG119:EK120">
    <cfRule type="expression" dxfId="1715" priority="303">
      <formula>$DE$119="not on board"</formula>
    </cfRule>
  </conditionalFormatting>
  <conditionalFormatting sqref="DG121:EK122">
    <cfRule type="expression" dxfId="1714" priority="302">
      <formula>$DE$121="not on board"</formula>
    </cfRule>
  </conditionalFormatting>
  <conditionalFormatting sqref="DG123:EK124">
    <cfRule type="expression" dxfId="1713" priority="301">
      <formula>$DE$123="not on board"</formula>
    </cfRule>
  </conditionalFormatting>
  <conditionalFormatting sqref="EQ7:FU8">
    <cfRule type="expression" dxfId="1712" priority="299">
      <formula>$EO$7="not on board"</formula>
    </cfRule>
  </conditionalFormatting>
  <conditionalFormatting sqref="EQ9:FU10">
    <cfRule type="expression" dxfId="1711" priority="298">
      <formula>$EO$9="not on board"</formula>
    </cfRule>
  </conditionalFormatting>
  <conditionalFormatting sqref="EQ11:FU12">
    <cfRule type="expression" dxfId="1710" priority="297">
      <formula>$EO$11="not on board"</formula>
    </cfRule>
  </conditionalFormatting>
  <conditionalFormatting sqref="EQ13:FU14">
    <cfRule type="expression" dxfId="1709" priority="296">
      <formula>$EO$13="not on board"</formula>
    </cfRule>
  </conditionalFormatting>
  <conditionalFormatting sqref="EQ15:FU16">
    <cfRule type="expression" dxfId="1708" priority="295">
      <formula>$EO$15="not on board"</formula>
    </cfRule>
  </conditionalFormatting>
  <conditionalFormatting sqref="EQ17:FU18">
    <cfRule type="expression" dxfId="1707" priority="294">
      <formula>$EO$17="not on board"</formula>
    </cfRule>
  </conditionalFormatting>
  <conditionalFormatting sqref="EQ19:FU20">
    <cfRule type="expression" dxfId="1706" priority="293">
      <formula>$EO$19="not on board"</formula>
    </cfRule>
  </conditionalFormatting>
  <conditionalFormatting sqref="EQ21:FU22">
    <cfRule type="expression" dxfId="1705" priority="292">
      <formula>$EO$21="not on board"</formula>
    </cfRule>
  </conditionalFormatting>
  <conditionalFormatting sqref="EQ23:FU24">
    <cfRule type="expression" dxfId="1704" priority="291">
      <formula>$EO$23="not on board"</formula>
    </cfRule>
  </conditionalFormatting>
  <conditionalFormatting sqref="EQ25:FU26">
    <cfRule type="expression" dxfId="1703" priority="290">
      <formula>$EO$25="not on board"</formula>
    </cfRule>
  </conditionalFormatting>
  <conditionalFormatting sqref="EQ27:FU28">
    <cfRule type="expression" dxfId="1702" priority="289">
      <formula>$EO$27="not on board"</formula>
    </cfRule>
  </conditionalFormatting>
  <conditionalFormatting sqref="EQ29:FU30">
    <cfRule type="expression" dxfId="1701" priority="288">
      <formula>$EO$29="not on board"</formula>
    </cfRule>
  </conditionalFormatting>
  <conditionalFormatting sqref="EQ31:FU32">
    <cfRule type="expression" dxfId="1700" priority="287">
      <formula>$EO$31="not on board"</formula>
    </cfRule>
  </conditionalFormatting>
  <conditionalFormatting sqref="EQ33:FU34">
    <cfRule type="expression" dxfId="1699" priority="286">
      <formula>$EO$33="not on board"</formula>
    </cfRule>
  </conditionalFormatting>
  <conditionalFormatting sqref="EQ35:FU36">
    <cfRule type="expression" dxfId="1698" priority="285">
      <formula>$EO$35="not on board"</formula>
    </cfRule>
  </conditionalFormatting>
  <conditionalFormatting sqref="EQ37:FU38">
    <cfRule type="expression" dxfId="1697" priority="284">
      <formula>$EO$37="not on board"</formula>
    </cfRule>
  </conditionalFormatting>
  <conditionalFormatting sqref="EQ39:FU40">
    <cfRule type="expression" dxfId="1696" priority="283">
      <formula>$EO$39="not on board"</formula>
    </cfRule>
  </conditionalFormatting>
  <conditionalFormatting sqref="EQ41:FU42">
    <cfRule type="expression" dxfId="1695" priority="282">
      <formula>$EO$41="not on board"</formula>
    </cfRule>
  </conditionalFormatting>
  <conditionalFormatting sqref="EQ43:FU44">
    <cfRule type="expression" dxfId="1694" priority="281">
      <formula>$EO$43="not on board"</formula>
    </cfRule>
  </conditionalFormatting>
  <conditionalFormatting sqref="EQ45:FU46">
    <cfRule type="expression" dxfId="1693" priority="280">
      <formula>$EO$45="not on board"</formula>
    </cfRule>
  </conditionalFormatting>
  <conditionalFormatting sqref="EQ47:FU48">
    <cfRule type="expression" dxfId="1692" priority="279">
      <formula>$EO$47="not on board"</formula>
    </cfRule>
  </conditionalFormatting>
  <conditionalFormatting sqref="EQ49:FU50">
    <cfRule type="expression" dxfId="1691" priority="278">
      <formula>$EO$49="not on board"</formula>
    </cfRule>
  </conditionalFormatting>
  <conditionalFormatting sqref="EQ51:FU52">
    <cfRule type="expression" dxfId="1690" priority="277">
      <formula>$EO$51="not on board"</formula>
    </cfRule>
  </conditionalFormatting>
  <conditionalFormatting sqref="EQ53:FU54">
    <cfRule type="expression" dxfId="1689" priority="276">
      <formula>$EO$53="not on board"</formula>
    </cfRule>
  </conditionalFormatting>
  <conditionalFormatting sqref="EQ55:FU56">
    <cfRule type="expression" dxfId="1688" priority="275">
      <formula>$EO$55="not on board"</formula>
    </cfRule>
  </conditionalFormatting>
  <conditionalFormatting sqref="EQ57:FU58">
    <cfRule type="expression" dxfId="1687" priority="274">
      <formula>$EO$57="not on board"</formula>
    </cfRule>
  </conditionalFormatting>
  <conditionalFormatting sqref="EQ59:FU60">
    <cfRule type="expression" dxfId="1686" priority="273">
      <formula>$EO$59="not on board"</formula>
    </cfRule>
  </conditionalFormatting>
  <conditionalFormatting sqref="EQ61:FU62">
    <cfRule type="expression" dxfId="1685" priority="272">
      <formula>$EO$61="not on board"</formula>
    </cfRule>
  </conditionalFormatting>
  <conditionalFormatting sqref="EQ63:FU64">
    <cfRule type="expression" dxfId="1684" priority="271">
      <formula>$EO$63="not on board"</formula>
    </cfRule>
  </conditionalFormatting>
  <conditionalFormatting sqref="EQ65:FU66">
    <cfRule type="expression" dxfId="1683" priority="270">
      <formula>$EO$65="not on board"</formula>
    </cfRule>
  </conditionalFormatting>
  <conditionalFormatting sqref="EQ67:FU68">
    <cfRule type="expression" dxfId="1682" priority="269">
      <formula>$EO$67="not on board"</formula>
    </cfRule>
  </conditionalFormatting>
  <conditionalFormatting sqref="EQ69:FU70">
    <cfRule type="expression" dxfId="1681" priority="268">
      <formula>$EO$69="not on board"</formula>
    </cfRule>
  </conditionalFormatting>
  <conditionalFormatting sqref="EQ71:FU72">
    <cfRule type="expression" dxfId="1680" priority="267">
      <formula>$EO$71="not on board"</formula>
    </cfRule>
  </conditionalFormatting>
  <conditionalFormatting sqref="EQ73:FU74">
    <cfRule type="expression" dxfId="1679" priority="266">
      <formula>$EO$73="not on board"</formula>
    </cfRule>
  </conditionalFormatting>
  <conditionalFormatting sqref="EQ75:FU76">
    <cfRule type="expression" dxfId="1678" priority="265">
      <formula>$EO$75="not on board"</formula>
    </cfRule>
  </conditionalFormatting>
  <conditionalFormatting sqref="EQ77:FU78">
    <cfRule type="expression" dxfId="1677" priority="264">
      <formula>$EO$77="not on board"</formula>
    </cfRule>
  </conditionalFormatting>
  <conditionalFormatting sqref="EQ79:FU80">
    <cfRule type="expression" dxfId="1676" priority="263">
      <formula>$EO$79="not on board"</formula>
    </cfRule>
  </conditionalFormatting>
  <conditionalFormatting sqref="EQ81:FU82">
    <cfRule type="expression" dxfId="1675" priority="262">
      <formula>$EO$81="not on board"</formula>
    </cfRule>
  </conditionalFormatting>
  <conditionalFormatting sqref="EQ83:FU84">
    <cfRule type="expression" dxfId="1674" priority="261">
      <formula>$EO$83="not on board"</formula>
    </cfRule>
  </conditionalFormatting>
  <conditionalFormatting sqref="EQ85:FU86">
    <cfRule type="expression" dxfId="1673" priority="260">
      <formula>$EO$85="not on board"</formula>
    </cfRule>
  </conditionalFormatting>
  <conditionalFormatting sqref="EQ87:FU88">
    <cfRule type="expression" dxfId="1672" priority="259">
      <formula>$EO$87="not on board"</formula>
    </cfRule>
  </conditionalFormatting>
  <conditionalFormatting sqref="EQ89:FU90">
    <cfRule type="expression" dxfId="1671" priority="258">
      <formula>$EO$89="not on board"</formula>
    </cfRule>
  </conditionalFormatting>
  <conditionalFormatting sqref="EQ91:FU92">
    <cfRule type="expression" dxfId="1670" priority="257">
      <formula>$EO$91="not on board"</formula>
    </cfRule>
  </conditionalFormatting>
  <conditionalFormatting sqref="EQ93:FU94">
    <cfRule type="expression" dxfId="1669" priority="256">
      <formula>$EO$93="not on board"</formula>
    </cfRule>
  </conditionalFormatting>
  <conditionalFormatting sqref="EQ95:FU96">
    <cfRule type="expression" dxfId="1668" priority="255">
      <formula>$EO$95="not on board"</formula>
    </cfRule>
  </conditionalFormatting>
  <conditionalFormatting sqref="EQ97:FU98">
    <cfRule type="expression" dxfId="1667" priority="254">
      <formula>$EO$97="not on board"</formula>
    </cfRule>
  </conditionalFormatting>
  <conditionalFormatting sqref="EQ99:FU100">
    <cfRule type="expression" dxfId="1666" priority="253">
      <formula>$EO$99="not on board"</formula>
    </cfRule>
  </conditionalFormatting>
  <conditionalFormatting sqref="EQ101:FU102">
    <cfRule type="expression" dxfId="1665" priority="252">
      <formula>$EO$101="not on board"</formula>
    </cfRule>
  </conditionalFormatting>
  <conditionalFormatting sqref="EQ103:FU104">
    <cfRule type="expression" dxfId="1664" priority="251">
      <formula>$EO$103="not on board"</formula>
    </cfRule>
  </conditionalFormatting>
  <conditionalFormatting sqref="EQ105:FU106">
    <cfRule type="expression" dxfId="1663" priority="250">
      <formula>$EO$105="not on board"</formula>
    </cfRule>
  </conditionalFormatting>
  <conditionalFormatting sqref="EQ107:FU108">
    <cfRule type="expression" dxfId="1662" priority="249">
      <formula>$EO$107="not on board"</formula>
    </cfRule>
  </conditionalFormatting>
  <conditionalFormatting sqref="EQ109:FU110">
    <cfRule type="expression" dxfId="1661" priority="248">
      <formula>$EO$109="not on board"</formula>
    </cfRule>
  </conditionalFormatting>
  <conditionalFormatting sqref="EQ111:FU112">
    <cfRule type="expression" dxfId="1660" priority="247">
      <formula>$EO$111="not on board"</formula>
    </cfRule>
  </conditionalFormatting>
  <conditionalFormatting sqref="EQ113:FU114">
    <cfRule type="expression" dxfId="1659" priority="246">
      <formula>$EO$113="not on board"</formula>
    </cfRule>
  </conditionalFormatting>
  <conditionalFormatting sqref="EQ115:FU116">
    <cfRule type="expression" dxfId="1658" priority="245">
      <formula>$EO$115="not on board"</formula>
    </cfRule>
  </conditionalFormatting>
  <conditionalFormatting sqref="EQ117:FU118">
    <cfRule type="expression" dxfId="1657" priority="244">
      <formula>$EO$117="not on board"</formula>
    </cfRule>
  </conditionalFormatting>
  <conditionalFormatting sqref="EQ119:FU120">
    <cfRule type="expression" dxfId="1656" priority="243">
      <formula>$EO$119="not on board"</formula>
    </cfRule>
  </conditionalFormatting>
  <conditionalFormatting sqref="EQ121:FU122">
    <cfRule type="expression" dxfId="1655" priority="242">
      <formula>$EO$121="not on board"</formula>
    </cfRule>
  </conditionalFormatting>
  <conditionalFormatting sqref="EQ123:FU124">
    <cfRule type="expression" dxfId="1654" priority="241">
      <formula>$EO$123="not on board"</formula>
    </cfRule>
  </conditionalFormatting>
  <conditionalFormatting sqref="GA7:HD8">
    <cfRule type="expression" dxfId="1653" priority="239">
      <formula>$FY$7="not on board"</formula>
    </cfRule>
  </conditionalFormatting>
  <conditionalFormatting sqref="GA9:HD10">
    <cfRule type="expression" dxfId="1652" priority="238">
      <formula>$FY$9="not on board"</formula>
    </cfRule>
  </conditionalFormatting>
  <conditionalFormatting sqref="GA11:HD12">
    <cfRule type="expression" dxfId="1651" priority="237">
      <formula>$FY$11="not on board"</formula>
    </cfRule>
  </conditionalFormatting>
  <conditionalFormatting sqref="GA13:HD14">
    <cfRule type="expression" dxfId="1650" priority="236">
      <formula>$FY$13="not on board"</formula>
    </cfRule>
  </conditionalFormatting>
  <conditionalFormatting sqref="GA15:HD16">
    <cfRule type="expression" dxfId="1649" priority="235">
      <formula>$FY$15="not on board"</formula>
    </cfRule>
  </conditionalFormatting>
  <conditionalFormatting sqref="GA17:HD18">
    <cfRule type="expression" dxfId="1648" priority="234">
      <formula>$FY$17="not on board"</formula>
    </cfRule>
  </conditionalFormatting>
  <conditionalFormatting sqref="GA19:HD20">
    <cfRule type="expression" dxfId="1647" priority="233">
      <formula>$FY$19="not on board"</formula>
    </cfRule>
  </conditionalFormatting>
  <conditionalFormatting sqref="GA21:HD22">
    <cfRule type="expression" dxfId="1646" priority="232">
      <formula>$FY$21="not on board"</formula>
    </cfRule>
  </conditionalFormatting>
  <conditionalFormatting sqref="GA23:HD24">
    <cfRule type="expression" dxfId="1645" priority="231">
      <formula>$FY$23="not on board"</formula>
    </cfRule>
  </conditionalFormatting>
  <conditionalFormatting sqref="GA25:HD26">
    <cfRule type="expression" dxfId="1644" priority="230">
      <formula>$FY$25="not on board"</formula>
    </cfRule>
  </conditionalFormatting>
  <conditionalFormatting sqref="GA27:HD28">
    <cfRule type="expression" dxfId="1643" priority="229">
      <formula>$FY$27="not on board"</formula>
    </cfRule>
  </conditionalFormatting>
  <conditionalFormatting sqref="GA29:HD30">
    <cfRule type="expression" dxfId="1642" priority="228">
      <formula>$FY$29="not on board"</formula>
    </cfRule>
  </conditionalFormatting>
  <conditionalFormatting sqref="GA31:HD32">
    <cfRule type="expression" dxfId="1641" priority="227">
      <formula>$FY$31="not on board"</formula>
    </cfRule>
  </conditionalFormatting>
  <conditionalFormatting sqref="GA33:HD34">
    <cfRule type="expression" dxfId="1640" priority="226">
      <formula>$FY$33="not on board"</formula>
    </cfRule>
  </conditionalFormatting>
  <conditionalFormatting sqref="GA35:HD36">
    <cfRule type="expression" dxfId="1639" priority="225">
      <formula>$FY$35="not on board"</formula>
    </cfRule>
  </conditionalFormatting>
  <conditionalFormatting sqref="GA37:HD38">
    <cfRule type="expression" dxfId="1638" priority="224">
      <formula>$FY$37="not on board"</formula>
    </cfRule>
  </conditionalFormatting>
  <conditionalFormatting sqref="GA39:HD40">
    <cfRule type="expression" dxfId="1637" priority="223">
      <formula>$FY$39="not on board"</formula>
    </cfRule>
  </conditionalFormatting>
  <conditionalFormatting sqref="GA41:HD42">
    <cfRule type="expression" dxfId="1636" priority="222">
      <formula>$FY$41="not on board"</formula>
    </cfRule>
  </conditionalFormatting>
  <conditionalFormatting sqref="GA43:HD44">
    <cfRule type="expression" dxfId="1635" priority="221">
      <formula>$FY$43="not on board"</formula>
    </cfRule>
  </conditionalFormatting>
  <conditionalFormatting sqref="GA45:HD46">
    <cfRule type="expression" dxfId="1634" priority="220">
      <formula>$FY$45="not on board"</formula>
    </cfRule>
  </conditionalFormatting>
  <conditionalFormatting sqref="GA47:HD48">
    <cfRule type="expression" dxfId="1633" priority="219">
      <formula>$FY$47="not on board"</formula>
    </cfRule>
  </conditionalFormatting>
  <conditionalFormatting sqref="GA49:HD50">
    <cfRule type="expression" dxfId="1632" priority="218">
      <formula>$FY$49="not on board"</formula>
    </cfRule>
  </conditionalFormatting>
  <conditionalFormatting sqref="GA51:HD52">
    <cfRule type="expression" dxfId="1631" priority="217">
      <formula>$FY$51="not on board"</formula>
    </cfRule>
  </conditionalFormatting>
  <conditionalFormatting sqref="GA53:HD54">
    <cfRule type="expression" dxfId="1630" priority="216">
      <formula>$FY$53="not on board"</formula>
    </cfRule>
  </conditionalFormatting>
  <conditionalFormatting sqref="GA55:HD56">
    <cfRule type="expression" dxfId="1629" priority="215">
      <formula>$FY$55="not on board"</formula>
    </cfRule>
  </conditionalFormatting>
  <conditionalFormatting sqref="GA57:HD58">
    <cfRule type="expression" dxfId="1628" priority="214">
      <formula>$FY$57="not on board"</formula>
    </cfRule>
  </conditionalFormatting>
  <conditionalFormatting sqref="GA59:HD60">
    <cfRule type="expression" dxfId="1627" priority="213">
      <formula>$FY$59="not on board"</formula>
    </cfRule>
  </conditionalFormatting>
  <conditionalFormatting sqref="GA61:HD62">
    <cfRule type="expression" dxfId="1626" priority="212">
      <formula>$FY$61="not on board"</formula>
    </cfRule>
  </conditionalFormatting>
  <conditionalFormatting sqref="GA63:HD64">
    <cfRule type="expression" dxfId="1625" priority="211">
      <formula>$FY$63="not on board"</formula>
    </cfRule>
  </conditionalFormatting>
  <conditionalFormatting sqref="GA65:HD66">
    <cfRule type="expression" dxfId="1624" priority="210">
      <formula>$FY$65="not on board"</formula>
    </cfRule>
  </conditionalFormatting>
  <conditionalFormatting sqref="GA67:HD68">
    <cfRule type="expression" dxfId="1623" priority="209">
      <formula>$FY$67="not on board"</formula>
    </cfRule>
  </conditionalFormatting>
  <conditionalFormatting sqref="GA69:HD70">
    <cfRule type="expression" dxfId="1622" priority="208">
      <formula>$FY$69="not on board"</formula>
    </cfRule>
  </conditionalFormatting>
  <conditionalFormatting sqref="GA71:HD72">
    <cfRule type="expression" dxfId="1621" priority="207">
      <formula>$FY$71="not on board"</formula>
    </cfRule>
  </conditionalFormatting>
  <conditionalFormatting sqref="GA73:HD74">
    <cfRule type="expression" dxfId="1620" priority="206">
      <formula>$FY$73="not on board"</formula>
    </cfRule>
  </conditionalFormatting>
  <conditionalFormatting sqref="GA75:HD76">
    <cfRule type="expression" dxfId="1619" priority="205">
      <formula>$FY$75="not on board"</formula>
    </cfRule>
  </conditionalFormatting>
  <conditionalFormatting sqref="GA77:HD78">
    <cfRule type="expression" dxfId="1618" priority="204">
      <formula>$FY$77="not on board"</formula>
    </cfRule>
  </conditionalFormatting>
  <conditionalFormatting sqref="GA79:HD80">
    <cfRule type="expression" dxfId="1617" priority="203">
      <formula>$FY$79="not on board"</formula>
    </cfRule>
  </conditionalFormatting>
  <conditionalFormatting sqref="GA81:HD82">
    <cfRule type="expression" dxfId="1616" priority="202">
      <formula>$FY$81="not on board"</formula>
    </cfRule>
  </conditionalFormatting>
  <conditionalFormatting sqref="GA83:HD84">
    <cfRule type="expression" dxfId="1615" priority="201">
      <formula>$FY$83="not on board"</formula>
    </cfRule>
  </conditionalFormatting>
  <conditionalFormatting sqref="GA85:HD86">
    <cfRule type="expression" dxfId="1614" priority="200">
      <formula>$FY$85="not on board"</formula>
    </cfRule>
  </conditionalFormatting>
  <conditionalFormatting sqref="GA87:HD88">
    <cfRule type="expression" dxfId="1613" priority="199">
      <formula>$FY$87="not on board"</formula>
    </cfRule>
  </conditionalFormatting>
  <conditionalFormatting sqref="GA89:HD90">
    <cfRule type="expression" dxfId="1612" priority="198">
      <formula>$FY$89="not on board"</formula>
    </cfRule>
  </conditionalFormatting>
  <conditionalFormatting sqref="GA91:HD92">
    <cfRule type="expression" dxfId="1611" priority="197">
      <formula>$FY$91="not on board"</formula>
    </cfRule>
  </conditionalFormatting>
  <conditionalFormatting sqref="GA93:HD94">
    <cfRule type="expression" dxfId="1610" priority="196">
      <formula>$FY$93="not on board"</formula>
    </cfRule>
  </conditionalFormatting>
  <conditionalFormatting sqref="GA95:HD96">
    <cfRule type="expression" dxfId="1609" priority="195">
      <formula>$FY$95="not on board"</formula>
    </cfRule>
  </conditionalFormatting>
  <conditionalFormatting sqref="GA97:HD98">
    <cfRule type="expression" dxfId="1608" priority="194">
      <formula>$FY$97="not on board"</formula>
    </cfRule>
  </conditionalFormatting>
  <conditionalFormatting sqref="GA99:HD100">
    <cfRule type="expression" dxfId="1607" priority="193">
      <formula>$FY$99="not on board"</formula>
    </cfRule>
  </conditionalFormatting>
  <conditionalFormatting sqref="GA101:HD102">
    <cfRule type="expression" dxfId="1606" priority="192">
      <formula>$FY$101="not on board"</formula>
    </cfRule>
  </conditionalFormatting>
  <conditionalFormatting sqref="GA103:HD104">
    <cfRule type="expression" dxfId="1605" priority="191">
      <formula>$FY$103="not on board"</formula>
    </cfRule>
  </conditionalFormatting>
  <conditionalFormatting sqref="GA105:HD106">
    <cfRule type="expression" dxfId="1604" priority="190">
      <formula>$FY$105="not on board"</formula>
    </cfRule>
  </conditionalFormatting>
  <conditionalFormatting sqref="GA107:HD108">
    <cfRule type="expression" dxfId="1603" priority="189">
      <formula>$FY$107="not on board"</formula>
    </cfRule>
  </conditionalFormatting>
  <conditionalFormatting sqref="GA109:HD110">
    <cfRule type="expression" dxfId="1602" priority="188">
      <formula>$FY$109="not on board"</formula>
    </cfRule>
  </conditionalFormatting>
  <conditionalFormatting sqref="GA111:HD112">
    <cfRule type="expression" dxfId="1601" priority="187">
      <formula>$FY$111="not on board"</formula>
    </cfRule>
  </conditionalFormatting>
  <conditionalFormatting sqref="GA113:HD114">
    <cfRule type="expression" dxfId="1600" priority="186">
      <formula>$FY$113="not on board"</formula>
    </cfRule>
  </conditionalFormatting>
  <conditionalFormatting sqref="GA115:HD116">
    <cfRule type="expression" dxfId="1599" priority="185">
      <formula>$FY$115="not on board"</formula>
    </cfRule>
  </conditionalFormatting>
  <conditionalFormatting sqref="GA117:HD118">
    <cfRule type="expression" dxfId="1598" priority="184">
      <formula>$FY$117="not on board"</formula>
    </cfRule>
  </conditionalFormatting>
  <conditionalFormatting sqref="GA119:HD120">
    <cfRule type="expression" dxfId="1597" priority="183">
      <formula>$FY$119="not on board"</formula>
    </cfRule>
  </conditionalFormatting>
  <conditionalFormatting sqref="GA121:HD122">
    <cfRule type="expression" dxfId="1596" priority="182">
      <formula>$FY$121="not on board"</formula>
    </cfRule>
  </conditionalFormatting>
  <conditionalFormatting sqref="GA123:HD124">
    <cfRule type="expression" dxfId="1595" priority="181">
      <formula>$FY$123="not on board"</formula>
    </cfRule>
  </conditionalFormatting>
  <conditionalFormatting sqref="HJ7:IN8">
    <cfRule type="expression" dxfId="1594" priority="179">
      <formula>$HH$7="not on board"</formula>
    </cfRule>
  </conditionalFormatting>
  <conditionalFormatting sqref="HJ9:IN10">
    <cfRule type="expression" dxfId="1593" priority="178">
      <formula>$HH$9="not on board"</formula>
    </cfRule>
  </conditionalFormatting>
  <conditionalFormatting sqref="HJ11:IN12">
    <cfRule type="expression" dxfId="1592" priority="177">
      <formula>$HH$11="not on board"</formula>
    </cfRule>
  </conditionalFormatting>
  <conditionalFormatting sqref="HJ13:IN14">
    <cfRule type="expression" dxfId="1591" priority="176">
      <formula>$HH$13="not on board"</formula>
    </cfRule>
  </conditionalFormatting>
  <conditionalFormatting sqref="HJ15:IN16">
    <cfRule type="expression" dxfId="1590" priority="175">
      <formula>$HH$15="not on board"</formula>
    </cfRule>
  </conditionalFormatting>
  <conditionalFormatting sqref="HJ17:IN18">
    <cfRule type="expression" dxfId="1589" priority="174">
      <formula>$HH$17="not on board"</formula>
    </cfRule>
  </conditionalFormatting>
  <conditionalFormatting sqref="HJ19:IN20">
    <cfRule type="expression" dxfId="1588" priority="173">
      <formula>$HH$19="not on board"</formula>
    </cfRule>
  </conditionalFormatting>
  <conditionalFormatting sqref="HJ21:IN22">
    <cfRule type="expression" dxfId="1587" priority="172">
      <formula>$HH$21="not on board"</formula>
    </cfRule>
  </conditionalFormatting>
  <conditionalFormatting sqref="HJ23:IN24">
    <cfRule type="expression" dxfId="1586" priority="171">
      <formula>$HH$23="not on board"</formula>
    </cfRule>
  </conditionalFormatting>
  <conditionalFormatting sqref="HJ25:IN26">
    <cfRule type="expression" dxfId="1585" priority="170">
      <formula>$HH$25="not on board"</formula>
    </cfRule>
  </conditionalFormatting>
  <conditionalFormatting sqref="HJ27:IN28">
    <cfRule type="expression" dxfId="1584" priority="169">
      <formula>$HH$27="not on board"</formula>
    </cfRule>
  </conditionalFormatting>
  <conditionalFormatting sqref="HJ29:IN30">
    <cfRule type="expression" dxfId="1583" priority="168">
      <formula>$HH$29="not on board"</formula>
    </cfRule>
  </conditionalFormatting>
  <conditionalFormatting sqref="HJ31:IN32">
    <cfRule type="expression" dxfId="1582" priority="167">
      <formula>$HH$31="not on board"</formula>
    </cfRule>
  </conditionalFormatting>
  <conditionalFormatting sqref="HJ33:IN34">
    <cfRule type="expression" dxfId="1581" priority="166">
      <formula>$HH$33="not on board"</formula>
    </cfRule>
  </conditionalFormatting>
  <conditionalFormatting sqref="HJ35:IN36">
    <cfRule type="expression" dxfId="1580" priority="165">
      <formula>$HH$35="not on board"</formula>
    </cfRule>
  </conditionalFormatting>
  <conditionalFormatting sqref="HJ37:IN38">
    <cfRule type="expression" dxfId="1579" priority="164">
      <formula>$HH$37="not on board"</formula>
    </cfRule>
  </conditionalFormatting>
  <conditionalFormatting sqref="HJ39:IN40">
    <cfRule type="expression" dxfId="1578" priority="163">
      <formula>$HH$39="not on board"</formula>
    </cfRule>
  </conditionalFormatting>
  <conditionalFormatting sqref="HJ41:IN42">
    <cfRule type="expression" dxfId="1577" priority="162">
      <formula>$HH$41="not on board"</formula>
    </cfRule>
  </conditionalFormatting>
  <conditionalFormatting sqref="HJ43:IN44">
    <cfRule type="expression" dxfId="1576" priority="161">
      <formula>$HH$43="not on board"</formula>
    </cfRule>
  </conditionalFormatting>
  <conditionalFormatting sqref="HJ45:IN46">
    <cfRule type="expression" dxfId="1575" priority="160">
      <formula>$HH$45="not on board"</formula>
    </cfRule>
  </conditionalFormatting>
  <conditionalFormatting sqref="HJ47:IN48">
    <cfRule type="expression" dxfId="1574" priority="159">
      <formula>$HH$47="not on board"</formula>
    </cfRule>
  </conditionalFormatting>
  <conditionalFormatting sqref="HJ49:IN50">
    <cfRule type="expression" dxfId="1573" priority="158">
      <formula>$HH$49="not on board"</formula>
    </cfRule>
  </conditionalFormatting>
  <conditionalFormatting sqref="HJ51:IN52">
    <cfRule type="expression" dxfId="1572" priority="157">
      <formula>$HH$51="not on board"</formula>
    </cfRule>
  </conditionalFormatting>
  <conditionalFormatting sqref="HJ53:IN54">
    <cfRule type="expression" dxfId="1571" priority="156">
      <formula>$HH$53="not on board"</formula>
    </cfRule>
  </conditionalFormatting>
  <conditionalFormatting sqref="HJ55:IN56">
    <cfRule type="expression" dxfId="1570" priority="155">
      <formula>$HH$55="not on board"</formula>
    </cfRule>
  </conditionalFormatting>
  <conditionalFormatting sqref="HJ57:IN58">
    <cfRule type="expression" dxfId="1569" priority="154">
      <formula>$HH$57="not on board"</formula>
    </cfRule>
  </conditionalFormatting>
  <conditionalFormatting sqref="HJ59:IN60">
    <cfRule type="expression" dxfId="1568" priority="153">
      <formula>$HH$59="not on board"</formula>
    </cfRule>
  </conditionalFormatting>
  <conditionalFormatting sqref="HJ61:IN62">
    <cfRule type="expression" dxfId="1567" priority="152">
      <formula>$HH$61="not on board"</formula>
    </cfRule>
  </conditionalFormatting>
  <conditionalFormatting sqref="HJ63:IN64">
    <cfRule type="expression" dxfId="1566" priority="151">
      <formula>$HH$63="not on board"</formula>
    </cfRule>
  </conditionalFormatting>
  <conditionalFormatting sqref="HJ65:IN66">
    <cfRule type="expression" dxfId="1565" priority="150">
      <formula>$HH$65="not on board"</formula>
    </cfRule>
  </conditionalFormatting>
  <conditionalFormatting sqref="HJ67:IN68">
    <cfRule type="expression" dxfId="1564" priority="149">
      <formula>$HH$67="not on board"</formula>
    </cfRule>
  </conditionalFormatting>
  <conditionalFormatting sqref="HJ69:IN70">
    <cfRule type="expression" dxfId="1563" priority="148">
      <formula>$HH$69="not on board"</formula>
    </cfRule>
  </conditionalFormatting>
  <conditionalFormatting sqref="HJ71:IN72">
    <cfRule type="expression" dxfId="1562" priority="147">
      <formula>$HH$71="not on board"</formula>
    </cfRule>
  </conditionalFormatting>
  <conditionalFormatting sqref="HJ73:IN74">
    <cfRule type="expression" dxfId="1561" priority="146">
      <formula>$HH$73="not on board"</formula>
    </cfRule>
  </conditionalFormatting>
  <conditionalFormatting sqref="HJ75:IN76">
    <cfRule type="expression" dxfId="1560" priority="145">
      <formula>$HH$75="not on board"</formula>
    </cfRule>
  </conditionalFormatting>
  <conditionalFormatting sqref="HJ77:IN78">
    <cfRule type="expression" dxfId="1559" priority="144">
      <formula>$HH$77="not on board"</formula>
    </cfRule>
  </conditionalFormatting>
  <conditionalFormatting sqref="HJ79:IN80">
    <cfRule type="expression" dxfId="1558" priority="143">
      <formula>$HH$79="not on board"</formula>
    </cfRule>
  </conditionalFormatting>
  <conditionalFormatting sqref="HJ81:IN82">
    <cfRule type="expression" dxfId="1557" priority="142">
      <formula>$HH$81="not on board"</formula>
    </cfRule>
  </conditionalFormatting>
  <conditionalFormatting sqref="HJ83:IN84">
    <cfRule type="expression" dxfId="1556" priority="141">
      <formula>$HH$83="not on board"</formula>
    </cfRule>
  </conditionalFormatting>
  <conditionalFormatting sqref="HJ85:IN86">
    <cfRule type="expression" dxfId="1555" priority="140">
      <formula>$HH$85="not on board"</formula>
    </cfRule>
  </conditionalFormatting>
  <conditionalFormatting sqref="HJ87:IN88">
    <cfRule type="expression" dxfId="1554" priority="139">
      <formula>$HH$87="not on board"</formula>
    </cfRule>
  </conditionalFormatting>
  <conditionalFormatting sqref="HJ89:IN90">
    <cfRule type="expression" dxfId="1553" priority="138">
      <formula>$HH$89="not on board"</formula>
    </cfRule>
  </conditionalFormatting>
  <conditionalFormatting sqref="HJ91:IN92">
    <cfRule type="expression" dxfId="1552" priority="137">
      <formula>$HH$91="not on board"</formula>
    </cfRule>
  </conditionalFormatting>
  <conditionalFormatting sqref="HJ93:IN94">
    <cfRule type="expression" dxfId="1551" priority="136">
      <formula>$HH$93="not on board"</formula>
    </cfRule>
  </conditionalFormatting>
  <conditionalFormatting sqref="HJ95:IN96">
    <cfRule type="expression" dxfId="1550" priority="135">
      <formula>$HH$95="not on board"</formula>
    </cfRule>
  </conditionalFormatting>
  <conditionalFormatting sqref="HJ97:IN98">
    <cfRule type="expression" dxfId="1549" priority="134">
      <formula>$HH$97="not on board"</formula>
    </cfRule>
  </conditionalFormatting>
  <conditionalFormatting sqref="HJ99:IN100">
    <cfRule type="expression" dxfId="1548" priority="133">
      <formula>$HH$99="not on board"</formula>
    </cfRule>
  </conditionalFormatting>
  <conditionalFormatting sqref="HJ101:IN102">
    <cfRule type="expression" dxfId="1547" priority="132">
      <formula>$HH$101="not on board"</formula>
    </cfRule>
  </conditionalFormatting>
  <conditionalFormatting sqref="HJ103:IN104">
    <cfRule type="expression" dxfId="1546" priority="131">
      <formula>$HH$103="not on board"</formula>
    </cfRule>
  </conditionalFormatting>
  <conditionalFormatting sqref="HJ105:IN106">
    <cfRule type="expression" dxfId="1545" priority="130">
      <formula>$HH$105="not on board"</formula>
    </cfRule>
  </conditionalFormatting>
  <conditionalFormatting sqref="HJ107:IN108">
    <cfRule type="expression" dxfId="1544" priority="129">
      <formula>$HH$107="not on board"</formula>
    </cfRule>
  </conditionalFormatting>
  <conditionalFormatting sqref="HJ109:IN110">
    <cfRule type="expression" dxfId="1543" priority="128">
      <formula>$HH$109="not on board"</formula>
    </cfRule>
  </conditionalFormatting>
  <conditionalFormatting sqref="HJ111:IN112">
    <cfRule type="expression" dxfId="1542" priority="127">
      <formula>$HH$111="not on board"</formula>
    </cfRule>
  </conditionalFormatting>
  <conditionalFormatting sqref="HJ113:IN114">
    <cfRule type="expression" dxfId="1541" priority="126">
      <formula>$HH$113="not on board"</formula>
    </cfRule>
  </conditionalFormatting>
  <conditionalFormatting sqref="HJ115:IN116">
    <cfRule type="expression" dxfId="1540" priority="125">
      <formula>$HH$115="not on board"</formula>
    </cfRule>
  </conditionalFormatting>
  <conditionalFormatting sqref="HJ117:IN118">
    <cfRule type="expression" dxfId="1539" priority="124">
      <formula>$HH$117="not on board"</formula>
    </cfRule>
  </conditionalFormatting>
  <conditionalFormatting sqref="HJ119:IN120">
    <cfRule type="expression" dxfId="1538" priority="123">
      <formula>$HH$119="not on board"</formula>
    </cfRule>
  </conditionalFormatting>
  <conditionalFormatting sqref="HJ121:IN122">
    <cfRule type="expression" dxfId="1537" priority="122">
      <formula>$HH$121="not on board"</formula>
    </cfRule>
  </conditionalFormatting>
  <conditionalFormatting sqref="HJ123:IN124">
    <cfRule type="expression" dxfId="1536" priority="121">
      <formula>$HH$123="not on board"</formula>
    </cfRule>
  </conditionalFormatting>
  <conditionalFormatting sqref="IT7:JW8">
    <cfRule type="expression" dxfId="1535" priority="119">
      <formula>$IR$7="not on board"</formula>
    </cfRule>
  </conditionalFormatting>
  <conditionalFormatting sqref="IT9:JW10">
    <cfRule type="expression" dxfId="1534" priority="118">
      <formula>$IR$9="not on board"</formula>
    </cfRule>
  </conditionalFormatting>
  <conditionalFormatting sqref="IT11:JW12">
    <cfRule type="expression" dxfId="1533" priority="117">
      <formula>$IR$11="not on board"</formula>
    </cfRule>
  </conditionalFormatting>
  <conditionalFormatting sqref="IT13:JW14">
    <cfRule type="expression" dxfId="1532" priority="116">
      <formula>$IR$13="not on board"</formula>
    </cfRule>
  </conditionalFormatting>
  <conditionalFormatting sqref="IT15:JW16">
    <cfRule type="expression" dxfId="1531" priority="115">
      <formula>$IR$15="not on board"</formula>
    </cfRule>
  </conditionalFormatting>
  <conditionalFormatting sqref="IT17:JW18">
    <cfRule type="expression" dxfId="1530" priority="114">
      <formula>$IR$17="not on board"</formula>
    </cfRule>
  </conditionalFormatting>
  <conditionalFormatting sqref="IT19:JW20">
    <cfRule type="expression" dxfId="1529" priority="113">
      <formula>$IR$19="not on board"</formula>
    </cfRule>
  </conditionalFormatting>
  <conditionalFormatting sqref="IT21:JW22">
    <cfRule type="expression" dxfId="1528" priority="112">
      <formula>$IR$21="not on board"</formula>
    </cfRule>
  </conditionalFormatting>
  <conditionalFormatting sqref="IT23:JW24">
    <cfRule type="expression" dxfId="1527" priority="111">
      <formula>$IR$23="not on board"</formula>
    </cfRule>
  </conditionalFormatting>
  <conditionalFormatting sqref="IT25:JW26">
    <cfRule type="expression" dxfId="1526" priority="110">
      <formula>$IR$25="not on board"</formula>
    </cfRule>
  </conditionalFormatting>
  <conditionalFormatting sqref="IT27:JW28">
    <cfRule type="expression" dxfId="1525" priority="109">
      <formula>$IR$27="not on board"</formula>
    </cfRule>
  </conditionalFormatting>
  <conditionalFormatting sqref="IT29:JW30">
    <cfRule type="expression" dxfId="1524" priority="108">
      <formula>$IR$29="not on board"</formula>
    </cfRule>
  </conditionalFormatting>
  <conditionalFormatting sqref="IT31:JW32">
    <cfRule type="expression" dxfId="1523" priority="107">
      <formula>$IR$31="not on board"</formula>
    </cfRule>
  </conditionalFormatting>
  <conditionalFormatting sqref="IT33:JW34">
    <cfRule type="expression" dxfId="1522" priority="106">
      <formula>$IR$33="not on board"</formula>
    </cfRule>
  </conditionalFormatting>
  <conditionalFormatting sqref="IT35:JW36">
    <cfRule type="expression" dxfId="1521" priority="105">
      <formula>$IR$35="not on board"</formula>
    </cfRule>
  </conditionalFormatting>
  <conditionalFormatting sqref="IT37:JW38">
    <cfRule type="expression" dxfId="1520" priority="104">
      <formula>$IR$37="not on board"</formula>
    </cfRule>
  </conditionalFormatting>
  <conditionalFormatting sqref="IT39:JW40">
    <cfRule type="expression" dxfId="1519" priority="103">
      <formula>$IR$39="not on board"</formula>
    </cfRule>
  </conditionalFormatting>
  <conditionalFormatting sqref="IT41:JW42">
    <cfRule type="expression" dxfId="1518" priority="102">
      <formula>$IR$41="not on board"</formula>
    </cfRule>
  </conditionalFormatting>
  <conditionalFormatting sqref="IT43:JW44">
    <cfRule type="expression" dxfId="1517" priority="101">
      <formula>$IR$43="not on board"</formula>
    </cfRule>
  </conditionalFormatting>
  <conditionalFormatting sqref="IT45:JW46">
    <cfRule type="expression" dxfId="1516" priority="100">
      <formula>$IR$45="not on board"</formula>
    </cfRule>
  </conditionalFormatting>
  <conditionalFormatting sqref="IT47:JW48">
    <cfRule type="expression" dxfId="1515" priority="99">
      <formula>$IR$47="not on board"</formula>
    </cfRule>
  </conditionalFormatting>
  <conditionalFormatting sqref="IT49:JW50">
    <cfRule type="expression" dxfId="1514" priority="98">
      <formula>$IR$49="not on board"</formula>
    </cfRule>
  </conditionalFormatting>
  <conditionalFormatting sqref="IT51:JW52">
    <cfRule type="expression" dxfId="1513" priority="97">
      <formula>$IR$51="not on board"</formula>
    </cfRule>
  </conditionalFormatting>
  <conditionalFormatting sqref="IT53:JW54">
    <cfRule type="expression" dxfId="1512" priority="96">
      <formula>$IR$53="not on board"</formula>
    </cfRule>
  </conditionalFormatting>
  <conditionalFormatting sqref="IT55:JW56">
    <cfRule type="expression" dxfId="1511" priority="95">
      <formula>$IR$55="not on board"</formula>
    </cfRule>
  </conditionalFormatting>
  <conditionalFormatting sqref="IT57:JW58">
    <cfRule type="expression" dxfId="1510" priority="94">
      <formula>$IR$57="not on board"</formula>
    </cfRule>
  </conditionalFormatting>
  <conditionalFormatting sqref="IT59:JW60">
    <cfRule type="expression" dxfId="1509" priority="93">
      <formula>$IR$59="not on board"</formula>
    </cfRule>
  </conditionalFormatting>
  <conditionalFormatting sqref="IT61:JW62">
    <cfRule type="expression" dxfId="1508" priority="92">
      <formula>$IR$61="not on board"</formula>
    </cfRule>
  </conditionalFormatting>
  <conditionalFormatting sqref="IT63:JW64">
    <cfRule type="expression" dxfId="1507" priority="91">
      <formula>$IR$63="not on board"</formula>
    </cfRule>
  </conditionalFormatting>
  <conditionalFormatting sqref="IT65:JW66">
    <cfRule type="expression" dxfId="1506" priority="90">
      <formula>$IR$65="not on board"</formula>
    </cfRule>
  </conditionalFormatting>
  <conditionalFormatting sqref="IT67:JW68">
    <cfRule type="expression" dxfId="1505" priority="89">
      <formula>$IR$67="not on board"</formula>
    </cfRule>
  </conditionalFormatting>
  <conditionalFormatting sqref="IT69:JW70">
    <cfRule type="expression" dxfId="1504" priority="88">
      <formula>$IR$69="not on board"</formula>
    </cfRule>
  </conditionalFormatting>
  <conditionalFormatting sqref="IT71:JW72">
    <cfRule type="expression" dxfId="1503" priority="87">
      <formula>$IR$71="not on board"</formula>
    </cfRule>
  </conditionalFormatting>
  <conditionalFormatting sqref="IT73:JW74">
    <cfRule type="expression" dxfId="1502" priority="86">
      <formula>$IR$73="not on board"</formula>
    </cfRule>
  </conditionalFormatting>
  <conditionalFormatting sqref="IT75:JW76">
    <cfRule type="expression" dxfId="1501" priority="85">
      <formula>$IR$75="not on board"</formula>
    </cfRule>
  </conditionalFormatting>
  <conditionalFormatting sqref="IT77:JW78">
    <cfRule type="expression" dxfId="1500" priority="84">
      <formula>$IR$77="not on board"</formula>
    </cfRule>
  </conditionalFormatting>
  <conditionalFormatting sqref="IT79:JW80">
    <cfRule type="expression" dxfId="1499" priority="83">
      <formula>$IR$79="not on board"</formula>
    </cfRule>
  </conditionalFormatting>
  <conditionalFormatting sqref="IT81:JW82">
    <cfRule type="expression" dxfId="1498" priority="82">
      <formula>$IR$81="not on board"</formula>
    </cfRule>
  </conditionalFormatting>
  <conditionalFormatting sqref="IT83:JW84">
    <cfRule type="expression" dxfId="1497" priority="81">
      <formula>$IR$83="not on board"</formula>
    </cfRule>
  </conditionalFormatting>
  <conditionalFormatting sqref="IT85:JW86">
    <cfRule type="expression" dxfId="1496" priority="80">
      <formula>$IR$85="not on board"</formula>
    </cfRule>
  </conditionalFormatting>
  <conditionalFormatting sqref="IT87:JW88">
    <cfRule type="expression" dxfId="1495" priority="79">
      <formula>$IR$87="not on board"</formula>
    </cfRule>
  </conditionalFormatting>
  <conditionalFormatting sqref="IT89:JW90">
    <cfRule type="expression" dxfId="1494" priority="78">
      <formula>$IR$89="not on board"</formula>
    </cfRule>
  </conditionalFormatting>
  <conditionalFormatting sqref="IT91:JW92">
    <cfRule type="expression" dxfId="1493" priority="77">
      <formula>$IR$91="not on board"</formula>
    </cfRule>
  </conditionalFormatting>
  <conditionalFormatting sqref="IT93:JW94">
    <cfRule type="expression" dxfId="1492" priority="76">
      <formula>$IR$93="not on board"</formula>
    </cfRule>
  </conditionalFormatting>
  <conditionalFormatting sqref="IT95:JW96">
    <cfRule type="expression" dxfId="1491" priority="75">
      <formula>$IR$95="not on board"</formula>
    </cfRule>
  </conditionalFormatting>
  <conditionalFormatting sqref="IT97:JW98">
    <cfRule type="expression" dxfId="1490" priority="74">
      <formula>$IR$97="not on board"</formula>
    </cfRule>
  </conditionalFormatting>
  <conditionalFormatting sqref="IT99:JW100">
    <cfRule type="expression" dxfId="1489" priority="73">
      <formula>$IR$99="not on board"</formula>
    </cfRule>
  </conditionalFormatting>
  <conditionalFormatting sqref="IT101:JW102">
    <cfRule type="expression" dxfId="1488" priority="72">
      <formula>$IR$101="not on board"</formula>
    </cfRule>
  </conditionalFormatting>
  <conditionalFormatting sqref="IT103:JW104">
    <cfRule type="expression" dxfId="1487" priority="71">
      <formula>$IR$103="not on board"</formula>
    </cfRule>
  </conditionalFormatting>
  <conditionalFormatting sqref="IT105:JW106">
    <cfRule type="expression" dxfId="1486" priority="70">
      <formula>$IR$105="not on board"</formula>
    </cfRule>
  </conditionalFormatting>
  <conditionalFormatting sqref="IT107:JW108">
    <cfRule type="expression" dxfId="1485" priority="69">
      <formula>$IR$107="not on board"</formula>
    </cfRule>
  </conditionalFormatting>
  <conditionalFormatting sqref="IT109:JW110">
    <cfRule type="expression" dxfId="1484" priority="68">
      <formula>$IR$109="not on board"</formula>
    </cfRule>
  </conditionalFormatting>
  <conditionalFormatting sqref="IT111:JW112">
    <cfRule type="expression" dxfId="1483" priority="67">
      <formula>$IR$111="not on board"</formula>
    </cfRule>
  </conditionalFormatting>
  <conditionalFormatting sqref="IT113:JW114">
    <cfRule type="expression" dxfId="1482" priority="66">
      <formula>$IR$113="not on board"</formula>
    </cfRule>
  </conditionalFormatting>
  <conditionalFormatting sqref="IT115:JW116">
    <cfRule type="expression" dxfId="1481" priority="65">
      <formula>$IR$115="not on board"</formula>
    </cfRule>
  </conditionalFormatting>
  <conditionalFormatting sqref="IT117:JW118">
    <cfRule type="expression" dxfId="1480" priority="64">
      <formula>$IR$117="not on board"</formula>
    </cfRule>
  </conditionalFormatting>
  <conditionalFormatting sqref="IT119:JW120">
    <cfRule type="expression" dxfId="1479" priority="63">
      <formula>$IR$119="not on board"</formula>
    </cfRule>
  </conditionalFormatting>
  <conditionalFormatting sqref="IT121:JW122">
    <cfRule type="expression" dxfId="1478" priority="62">
      <formula>$IR$121="not on board"</formula>
    </cfRule>
  </conditionalFormatting>
  <conditionalFormatting sqref="IT123:JW124">
    <cfRule type="expression" dxfId="1477" priority="61">
      <formula>$IR$123="not on board"</formula>
    </cfRule>
  </conditionalFormatting>
  <conditionalFormatting sqref="KC7:LG8">
    <cfRule type="expression" dxfId="1476" priority="59">
      <formula>$KA$7="not on board"</formula>
    </cfRule>
  </conditionalFormatting>
  <conditionalFormatting sqref="KC9:LG10">
    <cfRule type="expression" dxfId="1475" priority="58">
      <formula>$KA$9="not on board"</formula>
    </cfRule>
  </conditionalFormatting>
  <conditionalFormatting sqref="KC11:LG12">
    <cfRule type="expression" dxfId="1474" priority="57">
      <formula>$KA$11="not on board"</formula>
    </cfRule>
  </conditionalFormatting>
  <conditionalFormatting sqref="KC13:LG14">
    <cfRule type="expression" dxfId="1473" priority="56">
      <formula>$KA$13="not on board"</formula>
    </cfRule>
  </conditionalFormatting>
  <conditionalFormatting sqref="KC15:LG16">
    <cfRule type="expression" dxfId="1472" priority="55">
      <formula>$KA$15="not on board"</formula>
    </cfRule>
  </conditionalFormatting>
  <conditionalFormatting sqref="KC17:LG18">
    <cfRule type="expression" dxfId="1471" priority="54">
      <formula>$KA$17="not on board"</formula>
    </cfRule>
  </conditionalFormatting>
  <conditionalFormatting sqref="KC19:LG20">
    <cfRule type="expression" dxfId="1470" priority="53">
      <formula>$KA$19="not on board"</formula>
    </cfRule>
  </conditionalFormatting>
  <conditionalFormatting sqref="KC21:LG22">
    <cfRule type="expression" dxfId="1469" priority="52">
      <formula>$KA$21="not on board"</formula>
    </cfRule>
  </conditionalFormatting>
  <conditionalFormatting sqref="KC23:LG24">
    <cfRule type="expression" dxfId="1468" priority="51">
      <formula>$KA$23="not on board"</formula>
    </cfRule>
  </conditionalFormatting>
  <conditionalFormatting sqref="KC25:LG26">
    <cfRule type="expression" dxfId="1467" priority="50">
      <formula>$KA$25="not on board"</formula>
    </cfRule>
  </conditionalFormatting>
  <conditionalFormatting sqref="KC27:LG28">
    <cfRule type="expression" dxfId="1466" priority="49">
      <formula>$KA$27="not on board"</formula>
    </cfRule>
  </conditionalFormatting>
  <conditionalFormatting sqref="KC29:LG30">
    <cfRule type="expression" dxfId="1465" priority="48">
      <formula>$KA$29="not on board"</formula>
    </cfRule>
  </conditionalFormatting>
  <conditionalFormatting sqref="KC31:LG32">
    <cfRule type="expression" dxfId="1464" priority="47">
      <formula>$KA$31="not on board"</formula>
    </cfRule>
  </conditionalFormatting>
  <conditionalFormatting sqref="KC33:LG34">
    <cfRule type="expression" dxfId="1463" priority="46">
      <formula>$KA$33="not on board"</formula>
    </cfRule>
  </conditionalFormatting>
  <conditionalFormatting sqref="KC35:LG36">
    <cfRule type="expression" dxfId="1462" priority="45">
      <formula>$KA$35="not on board"</formula>
    </cfRule>
  </conditionalFormatting>
  <conditionalFormatting sqref="KC37:LG38">
    <cfRule type="expression" dxfId="1461" priority="44">
      <formula>$KA$37="not on board"</formula>
    </cfRule>
  </conditionalFormatting>
  <conditionalFormatting sqref="KC39:LG40">
    <cfRule type="expression" dxfId="1460" priority="43">
      <formula>$KA$39="not on board"</formula>
    </cfRule>
  </conditionalFormatting>
  <conditionalFormatting sqref="KC41:LG42">
    <cfRule type="expression" dxfId="1459" priority="42">
      <formula>$KA$41="not on board"</formula>
    </cfRule>
  </conditionalFormatting>
  <conditionalFormatting sqref="KC43:LG44">
    <cfRule type="expression" dxfId="1458" priority="41">
      <formula>$KA$43="not on board"</formula>
    </cfRule>
  </conditionalFormatting>
  <conditionalFormatting sqref="KC45:LG46">
    <cfRule type="expression" dxfId="1457" priority="40">
      <formula>$KA$45="not on board"</formula>
    </cfRule>
  </conditionalFormatting>
  <conditionalFormatting sqref="KC47:LG48">
    <cfRule type="expression" dxfId="1456" priority="39">
      <formula>$KA$47="not on board"</formula>
    </cfRule>
  </conditionalFormatting>
  <conditionalFormatting sqref="KC49:LG50">
    <cfRule type="expression" dxfId="1455" priority="38">
      <formula>$KA$49="not on board"</formula>
    </cfRule>
  </conditionalFormatting>
  <conditionalFormatting sqref="KC51:LG52">
    <cfRule type="expression" dxfId="1454" priority="37">
      <formula>$KA$51="not on board"</formula>
    </cfRule>
  </conditionalFormatting>
  <conditionalFormatting sqref="KC53:LG54">
    <cfRule type="expression" dxfId="1453" priority="36">
      <formula>$KA$53="not on board"</formula>
    </cfRule>
  </conditionalFormatting>
  <conditionalFormatting sqref="KC55:LG56">
    <cfRule type="expression" dxfId="1452" priority="35">
      <formula>$KA$55="not on board"</formula>
    </cfRule>
  </conditionalFormatting>
  <conditionalFormatting sqref="KC57:LG58">
    <cfRule type="expression" dxfId="1451" priority="34">
      <formula>$KA$57="not on board"</formula>
    </cfRule>
  </conditionalFormatting>
  <conditionalFormatting sqref="KC59:LG60">
    <cfRule type="expression" dxfId="1450" priority="33">
      <formula>$KA$59="not on board"</formula>
    </cfRule>
  </conditionalFormatting>
  <conditionalFormatting sqref="KC61:LG62">
    <cfRule type="expression" dxfId="1449" priority="32">
      <formula>$KA$61="not on board"</formula>
    </cfRule>
  </conditionalFormatting>
  <conditionalFormatting sqref="KC63:LG64">
    <cfRule type="expression" dxfId="1448" priority="31">
      <formula>$KA$63="not on board"</formula>
    </cfRule>
  </conditionalFormatting>
  <conditionalFormatting sqref="KC65:LG66">
    <cfRule type="expression" dxfId="1447" priority="30">
      <formula>$KA$65="not on board"</formula>
    </cfRule>
  </conditionalFormatting>
  <conditionalFormatting sqref="KC67:LG68">
    <cfRule type="expression" dxfId="1446" priority="29">
      <formula>$KA$67="not on board"</formula>
    </cfRule>
  </conditionalFormatting>
  <conditionalFormatting sqref="KC69:LG70">
    <cfRule type="expression" dxfId="1445" priority="28">
      <formula>$KA$69="not on board"</formula>
    </cfRule>
  </conditionalFormatting>
  <conditionalFormatting sqref="KC71:LG72">
    <cfRule type="expression" dxfId="1444" priority="27">
      <formula>$KA$71="not on board"</formula>
    </cfRule>
  </conditionalFormatting>
  <conditionalFormatting sqref="KC73:LG74">
    <cfRule type="expression" dxfId="1443" priority="26">
      <formula>$KA$73="not on board"</formula>
    </cfRule>
  </conditionalFormatting>
  <conditionalFormatting sqref="KC75:LG76">
    <cfRule type="expression" dxfId="1442" priority="25">
      <formula>$KA$75="not on board"</formula>
    </cfRule>
  </conditionalFormatting>
  <conditionalFormatting sqref="KC77:LG78">
    <cfRule type="expression" dxfId="1441" priority="24">
      <formula>$KA$77="not on board"</formula>
    </cfRule>
  </conditionalFormatting>
  <conditionalFormatting sqref="KC79:LG80">
    <cfRule type="expression" dxfId="1440" priority="23">
      <formula>$KA$79="not on board"</formula>
    </cfRule>
  </conditionalFormatting>
  <conditionalFormatting sqref="KC81:LG82">
    <cfRule type="expression" dxfId="1439" priority="22">
      <formula>$KA$81="not on board"</formula>
    </cfRule>
  </conditionalFormatting>
  <conditionalFormatting sqref="KC83:LG84">
    <cfRule type="expression" dxfId="1438" priority="21">
      <formula>$KA$83="not on board"</formula>
    </cfRule>
  </conditionalFormatting>
  <conditionalFormatting sqref="KC85:LG86">
    <cfRule type="expression" dxfId="1437" priority="20">
      <formula>$KA$85="not on board"</formula>
    </cfRule>
  </conditionalFormatting>
  <conditionalFormatting sqref="KC87:LG88">
    <cfRule type="expression" dxfId="1436" priority="19">
      <formula>$KA$87="not on board"</formula>
    </cfRule>
  </conditionalFormatting>
  <conditionalFormatting sqref="KC89:LG90">
    <cfRule type="expression" dxfId="1435" priority="18">
      <formula>$KA$89="not on board"</formula>
    </cfRule>
  </conditionalFormatting>
  <conditionalFormatting sqref="KC91:LG92">
    <cfRule type="expression" dxfId="1434" priority="17">
      <formula>$KA$91="not on board"</formula>
    </cfRule>
  </conditionalFormatting>
  <conditionalFormatting sqref="KC93:LG94">
    <cfRule type="expression" dxfId="1433" priority="16">
      <formula>$KA$93="not on board"</formula>
    </cfRule>
  </conditionalFormatting>
  <conditionalFormatting sqref="KC95:LG96">
    <cfRule type="expression" dxfId="1432" priority="15">
      <formula>$KA$95="not on board"</formula>
    </cfRule>
  </conditionalFormatting>
  <conditionalFormatting sqref="KC97:LG98">
    <cfRule type="expression" dxfId="1431" priority="14">
      <formula>$KA$97="not on board"</formula>
    </cfRule>
  </conditionalFormatting>
  <conditionalFormatting sqref="KC99:LG100">
    <cfRule type="expression" dxfId="1430" priority="13">
      <formula>$KA$99="not on board"</formula>
    </cfRule>
  </conditionalFormatting>
  <conditionalFormatting sqref="KC101:LG102">
    <cfRule type="expression" dxfId="1429" priority="12">
      <formula>$KA$101="not on board"</formula>
    </cfRule>
  </conditionalFormatting>
  <conditionalFormatting sqref="KC103:LG104">
    <cfRule type="expression" dxfId="1428" priority="11">
      <formula>$KA$103="not on board"</formula>
    </cfRule>
  </conditionalFormatting>
  <conditionalFormatting sqref="KC105:LG106">
    <cfRule type="expression" dxfId="1427" priority="10">
      <formula>$KA$105="not on board"</formula>
    </cfRule>
  </conditionalFormatting>
  <conditionalFormatting sqref="KC107:LG108">
    <cfRule type="expression" dxfId="1426" priority="9">
      <formula>$KA$107="not on board"</formula>
    </cfRule>
  </conditionalFormatting>
  <conditionalFormatting sqref="KC109:LG110">
    <cfRule type="expression" dxfId="1425" priority="8">
      <formula>$KA$109="not on board"</formula>
    </cfRule>
  </conditionalFormatting>
  <conditionalFormatting sqref="KC111:LG112">
    <cfRule type="expression" dxfId="1424" priority="7">
      <formula>$KA$111="not on board"</formula>
    </cfRule>
  </conditionalFormatting>
  <conditionalFormatting sqref="KC113:LG114">
    <cfRule type="expression" dxfId="1423" priority="6">
      <formula>$KA$113="not on board"</formula>
    </cfRule>
  </conditionalFormatting>
  <conditionalFormatting sqref="KC115:LG116">
    <cfRule type="expression" dxfId="1422" priority="5">
      <formula>$KA$115="not on board"</formula>
    </cfRule>
  </conditionalFormatting>
  <conditionalFormatting sqref="KC117:LG118">
    <cfRule type="expression" dxfId="1421" priority="4">
      <formula>$KA$117="not on board"</formula>
    </cfRule>
  </conditionalFormatting>
  <conditionalFormatting sqref="KC119:LG120">
    <cfRule type="expression" dxfId="1420" priority="3">
      <formula>$KA$119="not on board"</formula>
    </cfRule>
  </conditionalFormatting>
  <conditionalFormatting sqref="KC121:LG122">
    <cfRule type="expression" dxfId="1419" priority="2">
      <formula>$KA$121="not on board"</formula>
    </cfRule>
  </conditionalFormatting>
  <conditionalFormatting sqref="KC123:LG124">
    <cfRule type="expression" dxfId="1418" priority="1">
      <formula>$KA$123="not on board"</formula>
    </cfRule>
  </conditionalFormatting>
  <dataValidations count="1">
    <dataValidation type="decimal" allowBlank="1" showInputMessage="1" showErrorMessage="1" sqref="E7:AH124 KC7:LG124 BX7:DA124 AN7:BR124 DG7:EK124 EQ7:FU124 GA7:HD124 HJ7:IN124 IT7:JW124">
      <formula1>0</formula1>
      <formula2>24</formula2>
    </dataValidation>
  </dataValidations>
  <pageMargins left="0.25" right="0.25" top="0.25" bottom="0.25" header="0.3" footer="0.3"/>
  <pageSetup scale="50" orientation="portrait" r:id="rId1"/>
  <colBreaks count="8" manualBreakCount="8">
    <brk id="35" max="1048575" man="1"/>
    <brk id="71" max="95" man="1"/>
    <brk id="106" max="95" man="1"/>
    <brk id="142" max="95" man="1"/>
    <brk id="178" max="95" man="1"/>
    <brk id="213" max="95" man="1"/>
    <brk id="249" max="95" man="1"/>
    <brk id="284" max="95" man="1"/>
  </colBreaks>
</worksheet>
</file>

<file path=xl/worksheets/sheet3.xml><?xml version="1.0" encoding="utf-8"?>
<worksheet xmlns="http://schemas.openxmlformats.org/spreadsheetml/2006/main" xmlns:r="http://schemas.openxmlformats.org/officeDocument/2006/relationships">
  <sheetPr>
    <tabColor theme="9" tint="-0.249977111117893"/>
  </sheetPr>
  <dimension ref="B1:PI124"/>
  <sheetViews>
    <sheetView showGridLines="0" zoomScale="70" zoomScaleNormal="70" workbookViewId="0">
      <pane ySplit="6" topLeftCell="A7" activePane="bottomLeft" state="frozenSplit"/>
      <selection activeCell="AO7" sqref="AO7"/>
      <selection pane="bottomLeft" activeCell="E7" sqref="E7"/>
    </sheetView>
  </sheetViews>
  <sheetFormatPr defaultRowHeight="15"/>
  <cols>
    <col min="1" max="1" width="2.85546875" customWidth="1"/>
    <col min="2" max="2" width="2.85546875" hidden="1" customWidth="1"/>
    <col min="3" max="3" width="26" customWidth="1"/>
    <col min="4" max="4" width="18.5703125" customWidth="1"/>
    <col min="5" max="35" width="4.28515625" customWidth="1"/>
    <col min="36" max="36" width="9.140625" customWidth="1"/>
    <col min="37" max="37" width="2.85546875" customWidth="1"/>
    <col min="38" max="38" width="2.85546875" hidden="1" customWidth="1"/>
    <col min="39" max="39" width="26" customWidth="1"/>
    <col min="40" max="40" width="18.7109375" customWidth="1"/>
    <col min="41" max="68" width="4.28515625" customWidth="1"/>
    <col min="70" max="70" width="2.85546875" customWidth="1"/>
    <col min="71" max="71" width="2.85546875" hidden="1" customWidth="1"/>
    <col min="72" max="72" width="26" customWidth="1"/>
    <col min="73" max="73" width="18.7109375" customWidth="1"/>
    <col min="74" max="104" width="4.28515625" customWidth="1"/>
    <col min="105" max="105" width="9.140625" customWidth="1"/>
    <col min="106" max="106" width="2.85546875" customWidth="1"/>
    <col min="107" max="107" width="2.85546875" hidden="1" customWidth="1"/>
    <col min="108" max="108" width="26" customWidth="1"/>
    <col min="109" max="109" width="18.7109375" customWidth="1"/>
    <col min="110" max="139" width="4.28515625" customWidth="1"/>
    <col min="141" max="141" width="2.85546875" customWidth="1"/>
    <col min="142" max="142" width="2.85546875" hidden="1" customWidth="1"/>
    <col min="143" max="143" width="26" customWidth="1"/>
    <col min="144" max="144" width="18.7109375" customWidth="1"/>
    <col min="145" max="175" width="4.28515625" customWidth="1"/>
    <col min="177" max="177" width="2.85546875" customWidth="1"/>
    <col min="178" max="178" width="2.85546875" hidden="1" customWidth="1"/>
    <col min="179" max="179" width="26" customWidth="1"/>
    <col min="180" max="180" width="18.7109375" customWidth="1"/>
    <col min="181" max="210" width="4.28515625" customWidth="1"/>
    <col min="212" max="212" width="2.85546875" customWidth="1"/>
    <col min="213" max="213" width="2.85546875" hidden="1" customWidth="1"/>
    <col min="214" max="214" width="26" customWidth="1"/>
    <col min="215" max="215" width="18.7109375" customWidth="1"/>
    <col min="216" max="246" width="4.28515625" customWidth="1"/>
    <col min="248" max="248" width="2.85546875" customWidth="1"/>
    <col min="249" max="249" width="2.85546875" hidden="1" customWidth="1"/>
    <col min="250" max="250" width="26" customWidth="1"/>
    <col min="251" max="251" width="18.7109375" customWidth="1"/>
    <col min="252" max="282" width="4.28515625" customWidth="1"/>
    <col min="284" max="284" width="2.85546875" customWidth="1"/>
    <col min="285" max="285" width="2.85546875" hidden="1" customWidth="1"/>
    <col min="286" max="286" width="26" customWidth="1"/>
    <col min="287" max="287" width="18.7109375" customWidth="1"/>
    <col min="288" max="317" width="4.28515625" customWidth="1"/>
    <col min="319" max="319" width="2.85546875" customWidth="1"/>
    <col min="320" max="320" width="2.85546875" hidden="1" customWidth="1"/>
    <col min="321" max="321" width="26" customWidth="1"/>
    <col min="322" max="322" width="18.7109375" customWidth="1"/>
    <col min="323" max="353" width="4.28515625" customWidth="1"/>
    <col min="355" max="355" width="2.85546875" customWidth="1"/>
    <col min="356" max="356" width="2.85546875" hidden="1" customWidth="1"/>
    <col min="357" max="357" width="26" customWidth="1"/>
    <col min="358" max="358" width="19" customWidth="1"/>
    <col min="359" max="388" width="4.28515625" customWidth="1"/>
    <col min="390" max="390" width="2.85546875" customWidth="1"/>
    <col min="391" max="391" width="2.85546875" hidden="1" customWidth="1"/>
    <col min="392" max="392" width="26" customWidth="1"/>
    <col min="393" max="393" width="18.7109375" customWidth="1"/>
    <col min="394" max="424" width="4.28515625" customWidth="1"/>
  </cols>
  <sheetData>
    <row r="1" spans="2:425" ht="60" customHeight="1">
      <c r="D1" s="7" t="str">
        <f>Summary!$C$1</f>
        <v>Sick Leave Timekeeping Tool</v>
      </c>
      <c r="Y1" s="105" t="str">
        <f>IF(Summary!$C$3&lt;&gt;"",Summary!$C$3,"")</f>
        <v/>
      </c>
      <c r="Z1" s="105"/>
      <c r="AA1" s="105"/>
      <c r="AB1" s="105"/>
      <c r="AC1" s="105"/>
      <c r="AD1" s="105"/>
      <c r="AE1" s="105"/>
      <c r="AF1" s="105"/>
      <c r="AG1" s="105"/>
      <c r="AH1" s="105"/>
      <c r="AI1" s="105"/>
      <c r="AJ1" s="105"/>
      <c r="AN1" s="7" t="str">
        <f>Summary!$C$1</f>
        <v>Sick Leave Timekeeping Tool</v>
      </c>
      <c r="BH1" s="105" t="str">
        <f>IF(Summary!$C$3&lt;&gt;"",Summary!$C$3,"")</f>
        <v/>
      </c>
      <c r="BI1" s="105"/>
      <c r="BJ1" s="105"/>
      <c r="BK1" s="105"/>
      <c r="BL1" s="105"/>
      <c r="BM1" s="105"/>
      <c r="BN1" s="105"/>
      <c r="BO1" s="105"/>
      <c r="BP1" s="105"/>
      <c r="BQ1" s="105"/>
      <c r="BU1" s="7" t="str">
        <f>Summary!$C$1</f>
        <v>Sick Leave Timekeeping Tool</v>
      </c>
      <c r="CP1" s="105" t="str">
        <f>IF(Summary!$C$3&lt;&gt;"",Summary!$C$3,"")</f>
        <v/>
      </c>
      <c r="CQ1" s="105"/>
      <c r="CR1" s="105"/>
      <c r="CS1" s="105"/>
      <c r="CT1" s="105"/>
      <c r="CU1" s="105"/>
      <c r="CV1" s="105"/>
      <c r="CW1" s="105"/>
      <c r="CX1" s="105"/>
      <c r="CY1" s="105"/>
      <c r="CZ1" s="105"/>
      <c r="DA1" s="105"/>
      <c r="DE1" s="7" t="str">
        <f>Summary!$C$1</f>
        <v>Sick Leave Timekeeping Tool</v>
      </c>
      <c r="DY1" s="105" t="str">
        <f>IF(Summary!$C$3&lt;&gt;"",Summary!$C$3,"")</f>
        <v/>
      </c>
      <c r="DZ1" s="105"/>
      <c r="EA1" s="105"/>
      <c r="EB1" s="105"/>
      <c r="EC1" s="105"/>
      <c r="ED1" s="105"/>
      <c r="EE1" s="105"/>
      <c r="EF1" s="105"/>
      <c r="EG1" s="105"/>
      <c r="EH1" s="105"/>
      <c r="EI1" s="105"/>
      <c r="EJ1" s="105"/>
      <c r="EN1" s="7" t="str">
        <f>Summary!$C$1</f>
        <v>Sick Leave Timekeeping Tool</v>
      </c>
      <c r="FI1" s="105" t="str">
        <f>IF(Summary!$C$3&lt;&gt;"",Summary!$C$3,"")</f>
        <v/>
      </c>
      <c r="FJ1" s="105"/>
      <c r="FK1" s="105"/>
      <c r="FL1" s="105"/>
      <c r="FM1" s="105"/>
      <c r="FN1" s="105"/>
      <c r="FO1" s="105"/>
      <c r="FP1" s="105"/>
      <c r="FQ1" s="105"/>
      <c r="FR1" s="105"/>
      <c r="FS1" s="105"/>
      <c r="FT1" s="105"/>
      <c r="FX1" s="7" t="str">
        <f>Summary!$C$1</f>
        <v>Sick Leave Timekeeping Tool</v>
      </c>
      <c r="GR1" s="105" t="str">
        <f>IF(Summary!$C$3&lt;&gt;"",Summary!$C$3,"")</f>
        <v/>
      </c>
      <c r="GS1" s="105"/>
      <c r="GT1" s="105"/>
      <c r="GU1" s="105"/>
      <c r="GV1" s="105"/>
      <c r="GW1" s="105"/>
      <c r="GX1" s="105"/>
      <c r="GY1" s="105"/>
      <c r="GZ1" s="105"/>
      <c r="HA1" s="105"/>
      <c r="HB1" s="105"/>
      <c r="HC1" s="105"/>
      <c r="HG1" s="7" t="str">
        <f>Summary!$C$1</f>
        <v>Sick Leave Timekeeping Tool</v>
      </c>
      <c r="IB1" s="105" t="str">
        <f>IF(Summary!$C$3&lt;&gt;"",Summary!$C$3,"")</f>
        <v/>
      </c>
      <c r="IC1" s="105"/>
      <c r="ID1" s="105"/>
      <c r="IE1" s="105"/>
      <c r="IF1" s="105"/>
      <c r="IG1" s="105"/>
      <c r="IH1" s="105"/>
      <c r="II1" s="105"/>
      <c r="IJ1" s="105"/>
      <c r="IK1" s="105"/>
      <c r="IL1" s="105"/>
      <c r="IM1" s="105"/>
      <c r="IQ1" s="7" t="str">
        <f>Summary!$C$1</f>
        <v>Sick Leave Timekeeping Tool</v>
      </c>
      <c r="JL1" s="105" t="str">
        <f>IF(Summary!$C$3&lt;&gt;"",Summary!$C$3,"")</f>
        <v/>
      </c>
      <c r="JM1" s="105"/>
      <c r="JN1" s="105"/>
      <c r="JO1" s="105"/>
      <c r="JP1" s="105"/>
      <c r="JQ1" s="105"/>
      <c r="JR1" s="105"/>
      <c r="JS1" s="105"/>
      <c r="JT1" s="105"/>
      <c r="JU1" s="105"/>
      <c r="JV1" s="105"/>
      <c r="JW1" s="105"/>
      <c r="KA1" s="7" t="str">
        <f>Summary!$C$1</f>
        <v>Sick Leave Timekeeping Tool</v>
      </c>
      <c r="KU1" s="105" t="str">
        <f>IF(Summary!$C$3&lt;&gt;"",Summary!$C$3,"")</f>
        <v/>
      </c>
      <c r="KV1" s="105"/>
      <c r="KW1" s="105"/>
      <c r="KX1" s="105"/>
      <c r="KY1" s="105"/>
      <c r="KZ1" s="105"/>
      <c r="LA1" s="105"/>
      <c r="LB1" s="105"/>
      <c r="LC1" s="105"/>
      <c r="LD1" s="105"/>
      <c r="LE1" s="105"/>
      <c r="LF1" s="105"/>
      <c r="LJ1" s="7" t="str">
        <f>Summary!$C$1</f>
        <v>Sick Leave Timekeeping Tool</v>
      </c>
      <c r="ME1" s="105" t="str">
        <f>IF(Summary!$C$3&lt;&gt;"",Summary!$C$3,"")</f>
        <v/>
      </c>
      <c r="MF1" s="105"/>
      <c r="MG1" s="105"/>
      <c r="MH1" s="105"/>
      <c r="MI1" s="105"/>
      <c r="MJ1" s="105"/>
      <c r="MK1" s="105"/>
      <c r="ML1" s="105"/>
      <c r="MM1" s="105"/>
      <c r="MN1" s="105"/>
      <c r="MO1" s="105"/>
      <c r="MP1" s="105"/>
      <c r="MT1" s="7" t="str">
        <f>Summary!$C$1</f>
        <v>Sick Leave Timekeeping Tool</v>
      </c>
      <c r="NN1" s="105" t="str">
        <f>IF(Summary!$C$3&lt;&gt;"",Summary!$C$3,"")</f>
        <v/>
      </c>
      <c r="NO1" s="105"/>
      <c r="NP1" s="105"/>
      <c r="NQ1" s="105"/>
      <c r="NR1" s="105"/>
      <c r="NS1" s="105"/>
      <c r="NT1" s="105"/>
      <c r="NU1" s="105"/>
      <c r="NV1" s="105"/>
      <c r="NW1" s="105"/>
      <c r="NX1" s="105"/>
      <c r="NY1" s="105"/>
      <c r="OC1" s="7" t="str">
        <f>Summary!$C$1</f>
        <v>Sick Leave Timekeeping Tool</v>
      </c>
      <c r="OX1" s="105" t="str">
        <f>IF(Summary!$C$3&lt;&gt;"",Summary!$C$3,"")</f>
        <v/>
      </c>
      <c r="OY1" s="105"/>
      <c r="OZ1" s="105"/>
      <c r="PA1" s="105"/>
      <c r="PB1" s="105"/>
      <c r="PC1" s="105"/>
      <c r="PD1" s="105"/>
      <c r="PE1" s="105"/>
      <c r="PF1" s="105"/>
      <c r="PG1" s="105"/>
      <c r="PH1" s="105"/>
      <c r="PI1" s="105"/>
    </row>
    <row r="3" spans="2:425" hidden="1">
      <c r="E3" s="1">
        <v>42005</v>
      </c>
      <c r="F3" s="1">
        <v>42006</v>
      </c>
      <c r="G3" s="1">
        <v>42007</v>
      </c>
      <c r="H3" s="1">
        <v>42008</v>
      </c>
      <c r="I3" s="1">
        <v>42009</v>
      </c>
      <c r="J3" s="1">
        <v>42010</v>
      </c>
      <c r="K3" s="1">
        <v>42011</v>
      </c>
      <c r="L3" s="1">
        <v>42012</v>
      </c>
      <c r="M3" s="1">
        <v>42013</v>
      </c>
      <c r="N3" s="1">
        <v>42014</v>
      </c>
      <c r="O3" s="1">
        <v>42015</v>
      </c>
      <c r="P3" s="1">
        <v>42016</v>
      </c>
      <c r="Q3" s="1">
        <v>42017</v>
      </c>
      <c r="R3" s="1">
        <v>42018</v>
      </c>
      <c r="S3" s="1">
        <v>42019</v>
      </c>
      <c r="T3" s="1">
        <v>42020</v>
      </c>
      <c r="U3" s="1">
        <v>42021</v>
      </c>
      <c r="V3" s="1">
        <v>42022</v>
      </c>
      <c r="W3" s="1">
        <v>42023</v>
      </c>
      <c r="X3" s="1">
        <v>42024</v>
      </c>
      <c r="Y3" s="1">
        <v>42025</v>
      </c>
      <c r="Z3" s="1">
        <v>42026</v>
      </c>
      <c r="AA3" s="1">
        <v>42027</v>
      </c>
      <c r="AB3" s="1">
        <v>42028</v>
      </c>
      <c r="AC3" s="1">
        <v>42029</v>
      </c>
      <c r="AD3" s="1">
        <v>42030</v>
      </c>
      <c r="AE3" s="1">
        <v>42031</v>
      </c>
      <c r="AF3" s="1">
        <v>42032</v>
      </c>
      <c r="AG3" s="1">
        <v>42033</v>
      </c>
      <c r="AH3" s="1">
        <v>42034</v>
      </c>
      <c r="AI3" s="1">
        <v>42035</v>
      </c>
      <c r="AO3" s="1">
        <v>42036</v>
      </c>
      <c r="AP3" s="1">
        <v>42037</v>
      </c>
      <c r="AQ3" s="1">
        <v>42038</v>
      </c>
      <c r="AR3" s="1">
        <v>42039</v>
      </c>
      <c r="AS3" s="1">
        <v>42040</v>
      </c>
      <c r="AT3" s="1">
        <v>42041</v>
      </c>
      <c r="AU3" s="1">
        <v>42042</v>
      </c>
      <c r="AV3" s="1">
        <v>42043</v>
      </c>
      <c r="AW3" s="1">
        <v>42044</v>
      </c>
      <c r="AX3" s="1">
        <v>42045</v>
      </c>
      <c r="AY3" s="1">
        <v>42046</v>
      </c>
      <c r="AZ3" s="1">
        <v>42047</v>
      </c>
      <c r="BA3" s="1">
        <v>42048</v>
      </c>
      <c r="BB3" s="1">
        <v>42049</v>
      </c>
      <c r="BC3" s="1">
        <v>42050</v>
      </c>
      <c r="BD3" s="1">
        <v>42051</v>
      </c>
      <c r="BE3" s="1">
        <v>42052</v>
      </c>
      <c r="BF3" s="1">
        <v>42053</v>
      </c>
      <c r="BG3" s="1">
        <v>42054</v>
      </c>
      <c r="BH3" s="1">
        <v>42055</v>
      </c>
      <c r="BI3" s="1">
        <v>42056</v>
      </c>
      <c r="BJ3" s="1">
        <v>42057</v>
      </c>
      <c r="BK3" s="1">
        <v>42058</v>
      </c>
      <c r="BL3" s="1">
        <v>42059</v>
      </c>
      <c r="BM3" s="1">
        <v>42060</v>
      </c>
      <c r="BN3" s="1">
        <v>42061</v>
      </c>
      <c r="BO3" s="1">
        <v>42062</v>
      </c>
      <c r="BP3" s="1">
        <v>42063</v>
      </c>
      <c r="BV3" s="1">
        <v>42064</v>
      </c>
      <c r="BW3" s="1">
        <v>42065</v>
      </c>
      <c r="BX3" s="1">
        <v>42066</v>
      </c>
      <c r="BY3" s="1">
        <v>42067</v>
      </c>
      <c r="BZ3" s="1">
        <v>42068</v>
      </c>
      <c r="CA3" s="1">
        <v>42069</v>
      </c>
      <c r="CB3" s="1">
        <v>42070</v>
      </c>
      <c r="CC3" s="1">
        <v>42071</v>
      </c>
      <c r="CD3" s="1">
        <v>42072</v>
      </c>
      <c r="CE3" s="1">
        <v>42073</v>
      </c>
      <c r="CF3" s="1">
        <v>42074</v>
      </c>
      <c r="CG3" s="1">
        <v>42075</v>
      </c>
      <c r="CH3" s="1">
        <v>42076</v>
      </c>
      <c r="CI3" s="1">
        <v>42077</v>
      </c>
      <c r="CJ3" s="1">
        <v>42078</v>
      </c>
      <c r="CK3" s="1">
        <v>42079</v>
      </c>
      <c r="CL3" s="1">
        <v>42080</v>
      </c>
      <c r="CM3" s="1">
        <v>42081</v>
      </c>
      <c r="CN3" s="1">
        <v>42082</v>
      </c>
      <c r="CO3" s="1">
        <v>42083</v>
      </c>
      <c r="CP3" s="1">
        <v>42084</v>
      </c>
      <c r="CQ3" s="1">
        <v>42085</v>
      </c>
      <c r="CR3" s="1">
        <v>42086</v>
      </c>
      <c r="CS3" s="1">
        <v>42087</v>
      </c>
      <c r="CT3" s="1">
        <v>42088</v>
      </c>
      <c r="CU3" s="1">
        <v>42089</v>
      </c>
      <c r="CV3" s="1">
        <v>42090</v>
      </c>
      <c r="CW3" s="1">
        <v>42091</v>
      </c>
      <c r="CX3" s="1">
        <v>42092</v>
      </c>
      <c r="CY3" s="1">
        <v>42093</v>
      </c>
      <c r="CZ3" s="1">
        <v>42094</v>
      </c>
      <c r="DF3" s="1">
        <v>42095</v>
      </c>
      <c r="DG3" s="1">
        <v>42096</v>
      </c>
      <c r="DH3" s="1">
        <v>42097</v>
      </c>
      <c r="DI3" s="1">
        <v>42098</v>
      </c>
      <c r="DJ3" s="1">
        <v>42099</v>
      </c>
      <c r="DK3" s="1">
        <v>42100</v>
      </c>
      <c r="DL3" s="1">
        <v>42101</v>
      </c>
      <c r="DM3" s="1">
        <v>42102</v>
      </c>
      <c r="DN3" s="1">
        <v>42103</v>
      </c>
      <c r="DO3" s="1">
        <v>42104</v>
      </c>
      <c r="DP3" s="1">
        <v>42105</v>
      </c>
      <c r="DQ3" s="1">
        <v>42106</v>
      </c>
      <c r="DR3" s="1">
        <v>42107</v>
      </c>
      <c r="DS3" s="1">
        <v>42108</v>
      </c>
      <c r="DT3" s="1">
        <v>42109</v>
      </c>
      <c r="DU3" s="1">
        <v>42110</v>
      </c>
      <c r="DV3" s="1">
        <v>42111</v>
      </c>
      <c r="DW3" s="1">
        <v>42112</v>
      </c>
      <c r="DX3" s="1">
        <v>42113</v>
      </c>
      <c r="DY3" s="1">
        <v>42114</v>
      </c>
      <c r="DZ3" s="1">
        <v>42115</v>
      </c>
      <c r="EA3" s="1">
        <v>42116</v>
      </c>
      <c r="EB3" s="1">
        <v>42117</v>
      </c>
      <c r="EC3" s="1">
        <v>42118</v>
      </c>
      <c r="ED3" s="1">
        <v>42119</v>
      </c>
      <c r="EE3" s="1">
        <v>42120</v>
      </c>
      <c r="EF3" s="1">
        <v>42121</v>
      </c>
      <c r="EG3" s="1">
        <v>42122</v>
      </c>
      <c r="EH3" s="1">
        <v>42123</v>
      </c>
      <c r="EI3" s="1">
        <v>42124</v>
      </c>
      <c r="EO3" s="1">
        <v>42125</v>
      </c>
      <c r="EP3" s="1">
        <v>42126</v>
      </c>
      <c r="EQ3" s="1">
        <v>42127</v>
      </c>
      <c r="ER3" s="1">
        <v>42128</v>
      </c>
      <c r="ES3" s="1">
        <v>42129</v>
      </c>
      <c r="ET3" s="1">
        <v>42130</v>
      </c>
      <c r="EU3" s="1">
        <v>42131</v>
      </c>
      <c r="EV3" s="1">
        <v>42132</v>
      </c>
      <c r="EW3" s="1">
        <v>42133</v>
      </c>
      <c r="EX3" s="1">
        <v>42134</v>
      </c>
      <c r="EY3" s="1">
        <v>42135</v>
      </c>
      <c r="EZ3" s="1">
        <v>42136</v>
      </c>
      <c r="FA3" s="1">
        <v>42137</v>
      </c>
      <c r="FB3" s="1">
        <v>42138</v>
      </c>
      <c r="FC3" s="1">
        <v>42139</v>
      </c>
      <c r="FD3" s="1">
        <v>42140</v>
      </c>
      <c r="FE3" s="1">
        <v>42141</v>
      </c>
      <c r="FF3" s="1">
        <v>42142</v>
      </c>
      <c r="FG3" s="1">
        <v>42143</v>
      </c>
      <c r="FH3" s="1">
        <v>42144</v>
      </c>
      <c r="FI3" s="1">
        <v>42145</v>
      </c>
      <c r="FJ3" s="1">
        <v>42146</v>
      </c>
      <c r="FK3" s="1">
        <v>42147</v>
      </c>
      <c r="FL3" s="1">
        <v>42148</v>
      </c>
      <c r="FM3" s="1">
        <v>42149</v>
      </c>
      <c r="FN3" s="1">
        <v>42150</v>
      </c>
      <c r="FO3" s="1">
        <v>42151</v>
      </c>
      <c r="FP3" s="1">
        <v>42152</v>
      </c>
      <c r="FQ3" s="1">
        <v>42153</v>
      </c>
      <c r="FR3" s="1">
        <v>42154</v>
      </c>
      <c r="FS3" s="1">
        <v>42155</v>
      </c>
      <c r="FY3" s="1">
        <v>42156</v>
      </c>
      <c r="FZ3" s="1">
        <v>42157</v>
      </c>
      <c r="GA3" s="1">
        <v>42158</v>
      </c>
      <c r="GB3" s="1">
        <v>42159</v>
      </c>
      <c r="GC3" s="1">
        <v>42160</v>
      </c>
      <c r="GD3" s="1">
        <v>42161</v>
      </c>
      <c r="GE3" s="1">
        <v>42162</v>
      </c>
      <c r="GF3" s="1">
        <v>42163</v>
      </c>
      <c r="GG3" s="1">
        <v>42164</v>
      </c>
      <c r="GH3" s="1">
        <v>42165</v>
      </c>
      <c r="GI3" s="1">
        <v>42166</v>
      </c>
      <c r="GJ3" s="1">
        <v>42167</v>
      </c>
      <c r="GK3" s="1">
        <v>42168</v>
      </c>
      <c r="GL3" s="1">
        <v>42169</v>
      </c>
      <c r="GM3" s="1">
        <v>42170</v>
      </c>
      <c r="GN3" s="1">
        <v>42171</v>
      </c>
      <c r="GO3" s="1">
        <v>42172</v>
      </c>
      <c r="GP3" s="1">
        <v>42173</v>
      </c>
      <c r="GQ3" s="1">
        <v>42174</v>
      </c>
      <c r="GR3" s="1">
        <v>42175</v>
      </c>
      <c r="GS3" s="1">
        <v>42176</v>
      </c>
      <c r="GT3" s="1">
        <v>42177</v>
      </c>
      <c r="GU3" s="1">
        <v>42178</v>
      </c>
      <c r="GV3" s="1">
        <v>42179</v>
      </c>
      <c r="GW3" s="1">
        <v>42180</v>
      </c>
      <c r="GX3" s="1">
        <v>42181</v>
      </c>
      <c r="GY3" s="1">
        <v>42182</v>
      </c>
      <c r="GZ3" s="1">
        <v>42183</v>
      </c>
      <c r="HA3" s="1">
        <v>42184</v>
      </c>
      <c r="HB3" s="1">
        <v>42185</v>
      </c>
      <c r="HH3" s="1">
        <v>42186</v>
      </c>
      <c r="HI3" s="1">
        <v>42187</v>
      </c>
      <c r="HJ3" s="1">
        <v>42188</v>
      </c>
      <c r="HK3" s="1">
        <v>42189</v>
      </c>
      <c r="HL3" s="1">
        <v>42190</v>
      </c>
      <c r="HM3" s="1">
        <v>42191</v>
      </c>
      <c r="HN3" s="1">
        <v>42192</v>
      </c>
      <c r="HO3" s="1">
        <v>42193</v>
      </c>
      <c r="HP3" s="1">
        <v>42194</v>
      </c>
      <c r="HQ3" s="1">
        <v>42195</v>
      </c>
      <c r="HR3" s="1">
        <v>42196</v>
      </c>
      <c r="HS3" s="1">
        <v>42197</v>
      </c>
      <c r="HT3" s="1">
        <v>42198</v>
      </c>
      <c r="HU3" s="1">
        <v>42199</v>
      </c>
      <c r="HV3" s="1">
        <v>42200</v>
      </c>
      <c r="HW3" s="1">
        <v>42201</v>
      </c>
      <c r="HX3" s="1">
        <v>42202</v>
      </c>
      <c r="HY3" s="1">
        <v>42203</v>
      </c>
      <c r="HZ3" s="1">
        <v>42204</v>
      </c>
      <c r="IA3" s="1">
        <v>42205</v>
      </c>
      <c r="IB3" s="1">
        <v>42206</v>
      </c>
      <c r="IC3" s="1">
        <v>42207</v>
      </c>
      <c r="ID3" s="1">
        <v>42208</v>
      </c>
      <c r="IE3" s="1">
        <v>42209</v>
      </c>
      <c r="IF3" s="1">
        <v>42210</v>
      </c>
      <c r="IG3" s="1">
        <v>42211</v>
      </c>
      <c r="IH3" s="1">
        <v>42212</v>
      </c>
      <c r="II3" s="1">
        <v>42213</v>
      </c>
      <c r="IJ3" s="1">
        <v>42214</v>
      </c>
      <c r="IK3" s="1">
        <v>42215</v>
      </c>
      <c r="IL3" s="1">
        <v>42216</v>
      </c>
      <c r="IR3" s="1">
        <v>42217</v>
      </c>
      <c r="IS3" s="1">
        <v>42218</v>
      </c>
      <c r="IT3" s="1">
        <v>42219</v>
      </c>
      <c r="IU3" s="1">
        <v>42220</v>
      </c>
      <c r="IV3" s="1">
        <v>42221</v>
      </c>
      <c r="IW3" s="1">
        <v>42222</v>
      </c>
      <c r="IX3" s="1">
        <v>42223</v>
      </c>
      <c r="IY3" s="1">
        <v>42224</v>
      </c>
      <c r="IZ3" s="1">
        <v>42225</v>
      </c>
      <c r="JA3" s="1">
        <v>42226</v>
      </c>
      <c r="JB3" s="1">
        <v>42227</v>
      </c>
      <c r="JC3" s="1">
        <v>42228</v>
      </c>
      <c r="JD3" s="1">
        <v>42229</v>
      </c>
      <c r="JE3" s="1">
        <v>42230</v>
      </c>
      <c r="JF3" s="1">
        <v>42231</v>
      </c>
      <c r="JG3" s="1">
        <v>42232</v>
      </c>
      <c r="JH3" s="1">
        <v>42233</v>
      </c>
      <c r="JI3" s="1">
        <v>42234</v>
      </c>
      <c r="JJ3" s="1">
        <v>42235</v>
      </c>
      <c r="JK3" s="1">
        <v>42236</v>
      </c>
      <c r="JL3" s="1">
        <v>42237</v>
      </c>
      <c r="JM3" s="1">
        <v>42238</v>
      </c>
      <c r="JN3" s="1">
        <v>42239</v>
      </c>
      <c r="JO3" s="1">
        <v>42240</v>
      </c>
      <c r="JP3" s="1">
        <v>42241</v>
      </c>
      <c r="JQ3" s="1">
        <v>42242</v>
      </c>
      <c r="JR3" s="1">
        <v>42243</v>
      </c>
      <c r="JS3" s="1">
        <v>42244</v>
      </c>
      <c r="JT3" s="1">
        <v>42245</v>
      </c>
      <c r="JU3" s="1">
        <v>42246</v>
      </c>
      <c r="JV3" s="1">
        <v>42247</v>
      </c>
      <c r="KB3" s="1">
        <v>42248</v>
      </c>
      <c r="KC3" s="1">
        <v>42249</v>
      </c>
      <c r="KD3" s="1">
        <v>42250</v>
      </c>
      <c r="KE3" s="1">
        <v>42251</v>
      </c>
      <c r="KF3" s="1">
        <v>42252</v>
      </c>
      <c r="KG3" s="1">
        <v>42253</v>
      </c>
      <c r="KH3" s="1">
        <v>42254</v>
      </c>
      <c r="KI3" s="1">
        <v>42255</v>
      </c>
      <c r="KJ3" s="1">
        <v>42256</v>
      </c>
      <c r="KK3" s="1">
        <v>42257</v>
      </c>
      <c r="KL3" s="1">
        <v>42258</v>
      </c>
      <c r="KM3" s="1">
        <v>42259</v>
      </c>
      <c r="KN3" s="1">
        <v>42260</v>
      </c>
      <c r="KO3" s="1">
        <v>42261</v>
      </c>
      <c r="KP3" s="1">
        <v>42262</v>
      </c>
      <c r="KQ3" s="1">
        <v>42263</v>
      </c>
      <c r="KR3" s="1">
        <v>42264</v>
      </c>
      <c r="KS3" s="1">
        <v>42265</v>
      </c>
      <c r="KT3" s="1">
        <v>42266</v>
      </c>
      <c r="KU3" s="1">
        <v>42267</v>
      </c>
      <c r="KV3" s="1">
        <v>42268</v>
      </c>
      <c r="KW3" s="1">
        <v>42269</v>
      </c>
      <c r="KX3" s="1">
        <v>42270</v>
      </c>
      <c r="KY3" s="1">
        <v>42271</v>
      </c>
      <c r="KZ3" s="1">
        <v>42272</v>
      </c>
      <c r="LA3" s="1">
        <v>42273</v>
      </c>
      <c r="LB3" s="1">
        <v>42274</v>
      </c>
      <c r="LC3" s="1">
        <v>42275</v>
      </c>
      <c r="LD3" s="1">
        <v>42276</v>
      </c>
      <c r="LE3" s="1">
        <v>42277</v>
      </c>
      <c r="LK3" s="1">
        <v>42278</v>
      </c>
      <c r="LL3" s="1">
        <v>42279</v>
      </c>
      <c r="LM3" s="1">
        <v>42280</v>
      </c>
      <c r="LN3" s="1">
        <v>42281</v>
      </c>
      <c r="LO3" s="1">
        <v>42282</v>
      </c>
      <c r="LP3" s="1">
        <v>42283</v>
      </c>
      <c r="LQ3" s="1">
        <v>42284</v>
      </c>
      <c r="LR3" s="1">
        <v>42285</v>
      </c>
      <c r="LS3" s="1">
        <v>42286</v>
      </c>
      <c r="LT3" s="1">
        <v>42287</v>
      </c>
      <c r="LU3" s="1">
        <v>42288</v>
      </c>
      <c r="LV3" s="1">
        <v>42289</v>
      </c>
      <c r="LW3" s="1">
        <v>42290</v>
      </c>
      <c r="LX3" s="1">
        <v>42291</v>
      </c>
      <c r="LY3" s="1">
        <v>42292</v>
      </c>
      <c r="LZ3" s="1">
        <v>42293</v>
      </c>
      <c r="MA3" s="1">
        <v>42294</v>
      </c>
      <c r="MB3" s="1">
        <v>42295</v>
      </c>
      <c r="MC3" s="1">
        <v>42296</v>
      </c>
      <c r="MD3" s="1">
        <v>42297</v>
      </c>
      <c r="ME3" s="1">
        <v>42298</v>
      </c>
      <c r="MF3" s="1">
        <v>42299</v>
      </c>
      <c r="MG3" s="1">
        <v>42300</v>
      </c>
      <c r="MH3" s="1">
        <v>42301</v>
      </c>
      <c r="MI3" s="1">
        <v>42302</v>
      </c>
      <c r="MJ3" s="1">
        <v>42303</v>
      </c>
      <c r="MK3" s="1">
        <v>42304</v>
      </c>
      <c r="ML3" s="1">
        <v>42305</v>
      </c>
      <c r="MM3" s="1">
        <v>42306</v>
      </c>
      <c r="MN3" s="1">
        <v>42307</v>
      </c>
      <c r="MO3" s="1">
        <v>42308</v>
      </c>
      <c r="MU3" s="1">
        <v>42309</v>
      </c>
      <c r="MV3" s="1">
        <v>42310</v>
      </c>
      <c r="MW3" s="1">
        <v>42311</v>
      </c>
      <c r="MX3" s="1">
        <v>42312</v>
      </c>
      <c r="MY3" s="1">
        <v>42313</v>
      </c>
      <c r="MZ3" s="1">
        <v>42314</v>
      </c>
      <c r="NA3" s="1">
        <v>42315</v>
      </c>
      <c r="NB3" s="1">
        <v>42316</v>
      </c>
      <c r="NC3" s="1">
        <v>42317</v>
      </c>
      <c r="ND3" s="1">
        <v>42318</v>
      </c>
      <c r="NE3" s="1">
        <v>42319</v>
      </c>
      <c r="NF3" s="1">
        <v>42320</v>
      </c>
      <c r="NG3" s="1">
        <v>42321</v>
      </c>
      <c r="NH3" s="1">
        <v>42322</v>
      </c>
      <c r="NI3" s="1">
        <v>42323</v>
      </c>
      <c r="NJ3" s="1">
        <v>42324</v>
      </c>
      <c r="NK3" s="1">
        <v>42325</v>
      </c>
      <c r="NL3" s="1">
        <v>42326</v>
      </c>
      <c r="NM3" s="1">
        <v>42327</v>
      </c>
      <c r="NN3" s="1">
        <v>42328</v>
      </c>
      <c r="NO3" s="1">
        <v>42329</v>
      </c>
      <c r="NP3" s="1">
        <v>42330</v>
      </c>
      <c r="NQ3" s="1">
        <v>42331</v>
      </c>
      <c r="NR3" s="1">
        <v>42332</v>
      </c>
      <c r="NS3" s="1">
        <v>42333</v>
      </c>
      <c r="NT3" s="1">
        <v>42334</v>
      </c>
      <c r="NU3" s="1">
        <v>42335</v>
      </c>
      <c r="NV3" s="1">
        <v>42336</v>
      </c>
      <c r="NW3" s="1">
        <v>42337</v>
      </c>
      <c r="NX3" s="1">
        <v>42338</v>
      </c>
      <c r="OD3" s="1">
        <v>42339</v>
      </c>
      <c r="OE3" s="1">
        <v>42340</v>
      </c>
      <c r="OF3" s="1">
        <v>42341</v>
      </c>
      <c r="OG3" s="1">
        <v>42342</v>
      </c>
      <c r="OH3" s="1">
        <v>42343</v>
      </c>
      <c r="OI3" s="1">
        <v>42344</v>
      </c>
      <c r="OJ3" s="1">
        <v>42345</v>
      </c>
      <c r="OK3" s="1">
        <v>42346</v>
      </c>
      <c r="OL3" s="1">
        <v>42347</v>
      </c>
      <c r="OM3" s="1">
        <v>42348</v>
      </c>
      <c r="ON3" s="1">
        <v>42349</v>
      </c>
      <c r="OO3" s="1">
        <v>42350</v>
      </c>
      <c r="OP3" s="1">
        <v>42351</v>
      </c>
      <c r="OQ3" s="1">
        <v>42352</v>
      </c>
      <c r="OR3" s="1">
        <v>42353</v>
      </c>
      <c r="OS3" s="1">
        <v>42354</v>
      </c>
      <c r="OT3" s="1">
        <v>42355</v>
      </c>
      <c r="OU3" s="1">
        <v>42356</v>
      </c>
      <c r="OV3" s="1">
        <v>42357</v>
      </c>
      <c r="OW3" s="1">
        <v>42358</v>
      </c>
      <c r="OX3" s="1">
        <v>42359</v>
      </c>
      <c r="OY3" s="1">
        <v>42360</v>
      </c>
      <c r="OZ3" s="1">
        <v>42361</v>
      </c>
      <c r="PA3" s="1">
        <v>42362</v>
      </c>
      <c r="PB3" s="1">
        <v>42363</v>
      </c>
      <c r="PC3" s="1">
        <v>42364</v>
      </c>
      <c r="PD3" s="1">
        <v>42365</v>
      </c>
      <c r="PE3" s="1">
        <v>42366</v>
      </c>
      <c r="PF3" s="1">
        <v>42367</v>
      </c>
      <c r="PG3" s="1">
        <v>42368</v>
      </c>
      <c r="PH3" s="1">
        <v>42369</v>
      </c>
    </row>
    <row r="4" spans="2:42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row>
    <row r="5" spans="2:425" ht="15" customHeight="1">
      <c r="B5" s="59">
        <f ca="1">Summary!$V$12</f>
        <v>41880</v>
      </c>
      <c r="C5" s="101" t="str">
        <f>YEAR(E3) &amp; " " &amp; TEXT(E3,"MMMM")</f>
        <v>2015 January</v>
      </c>
      <c r="D5" s="102"/>
      <c r="E5" s="2" t="str">
        <f>TEXT(E3,"ddd")</f>
        <v>Thu</v>
      </c>
      <c r="F5" s="3" t="str">
        <f t="shared" ref="F5:AI5" si="0">TEXT(F3,"ddd")</f>
        <v>Fri</v>
      </c>
      <c r="G5" s="3" t="str">
        <f t="shared" si="0"/>
        <v>Sat</v>
      </c>
      <c r="H5" s="3" t="str">
        <f t="shared" si="0"/>
        <v>Sun</v>
      </c>
      <c r="I5" s="3" t="str">
        <f t="shared" si="0"/>
        <v>Mon</v>
      </c>
      <c r="J5" s="3" t="str">
        <f t="shared" si="0"/>
        <v>Tue</v>
      </c>
      <c r="K5" s="3" t="str">
        <f t="shared" si="0"/>
        <v>Wed</v>
      </c>
      <c r="L5" s="3" t="str">
        <f t="shared" si="0"/>
        <v>Thu</v>
      </c>
      <c r="M5" s="3" t="str">
        <f t="shared" si="0"/>
        <v>Fri</v>
      </c>
      <c r="N5" s="3" t="str">
        <f t="shared" si="0"/>
        <v>Sat</v>
      </c>
      <c r="O5" s="3" t="str">
        <f t="shared" si="0"/>
        <v>Sun</v>
      </c>
      <c r="P5" s="3" t="str">
        <f t="shared" si="0"/>
        <v>Mon</v>
      </c>
      <c r="Q5" s="3" t="str">
        <f t="shared" si="0"/>
        <v>Tue</v>
      </c>
      <c r="R5" s="3" t="str">
        <f t="shared" si="0"/>
        <v>Wed</v>
      </c>
      <c r="S5" s="3" t="str">
        <f t="shared" si="0"/>
        <v>Thu</v>
      </c>
      <c r="T5" s="3" t="str">
        <f t="shared" si="0"/>
        <v>Fri</v>
      </c>
      <c r="U5" s="3" t="str">
        <f t="shared" si="0"/>
        <v>Sat</v>
      </c>
      <c r="V5" s="3" t="str">
        <f t="shared" si="0"/>
        <v>Sun</v>
      </c>
      <c r="W5" s="3" t="str">
        <f t="shared" si="0"/>
        <v>Mon</v>
      </c>
      <c r="X5" s="3" t="str">
        <f t="shared" si="0"/>
        <v>Tue</v>
      </c>
      <c r="Y5" s="3" t="str">
        <f t="shared" si="0"/>
        <v>Wed</v>
      </c>
      <c r="Z5" s="3" t="str">
        <f t="shared" si="0"/>
        <v>Thu</v>
      </c>
      <c r="AA5" s="3" t="str">
        <f t="shared" si="0"/>
        <v>Fri</v>
      </c>
      <c r="AB5" s="3" t="str">
        <f t="shared" si="0"/>
        <v>Sat</v>
      </c>
      <c r="AC5" s="3" t="str">
        <f t="shared" si="0"/>
        <v>Sun</v>
      </c>
      <c r="AD5" s="3" t="str">
        <f t="shared" si="0"/>
        <v>Mon</v>
      </c>
      <c r="AE5" s="3" t="str">
        <f t="shared" si="0"/>
        <v>Tue</v>
      </c>
      <c r="AF5" s="3" t="str">
        <f t="shared" si="0"/>
        <v>Wed</v>
      </c>
      <c r="AG5" s="3" t="str">
        <f t="shared" si="0"/>
        <v>Thu</v>
      </c>
      <c r="AH5" s="3" t="str">
        <f t="shared" si="0"/>
        <v>Fri</v>
      </c>
      <c r="AI5" s="3" t="str">
        <f t="shared" si="0"/>
        <v>Sat</v>
      </c>
      <c r="AJ5" s="4"/>
      <c r="AM5" s="101" t="str">
        <f>YEAR(AO3) &amp; " " &amp; TEXT(AO3,"MMMM")</f>
        <v>2015 February</v>
      </c>
      <c r="AN5" s="102"/>
      <c r="AO5" s="2" t="str">
        <f>TEXT(AO3,"ddd")</f>
        <v>Sun</v>
      </c>
      <c r="AP5" s="3" t="str">
        <f t="shared" ref="AP5:BP5" si="1">TEXT(AP3,"ddd")</f>
        <v>Mon</v>
      </c>
      <c r="AQ5" s="3" t="str">
        <f t="shared" si="1"/>
        <v>Tue</v>
      </c>
      <c r="AR5" s="3" t="str">
        <f t="shared" si="1"/>
        <v>Wed</v>
      </c>
      <c r="AS5" s="3" t="str">
        <f t="shared" si="1"/>
        <v>Thu</v>
      </c>
      <c r="AT5" s="3" t="str">
        <f t="shared" si="1"/>
        <v>Fri</v>
      </c>
      <c r="AU5" s="3" t="str">
        <f t="shared" si="1"/>
        <v>Sat</v>
      </c>
      <c r="AV5" s="3" t="str">
        <f t="shared" si="1"/>
        <v>Sun</v>
      </c>
      <c r="AW5" s="3" t="str">
        <f t="shared" si="1"/>
        <v>Mon</v>
      </c>
      <c r="AX5" s="3" t="str">
        <f t="shared" si="1"/>
        <v>Tue</v>
      </c>
      <c r="AY5" s="3" t="str">
        <f t="shared" si="1"/>
        <v>Wed</v>
      </c>
      <c r="AZ5" s="3" t="str">
        <f t="shared" si="1"/>
        <v>Thu</v>
      </c>
      <c r="BA5" s="3" t="str">
        <f t="shared" si="1"/>
        <v>Fri</v>
      </c>
      <c r="BB5" s="3" t="str">
        <f t="shared" si="1"/>
        <v>Sat</v>
      </c>
      <c r="BC5" s="3" t="str">
        <f t="shared" si="1"/>
        <v>Sun</v>
      </c>
      <c r="BD5" s="3" t="str">
        <f t="shared" si="1"/>
        <v>Mon</v>
      </c>
      <c r="BE5" s="3" t="str">
        <f t="shared" si="1"/>
        <v>Tue</v>
      </c>
      <c r="BF5" s="3" t="str">
        <f t="shared" si="1"/>
        <v>Wed</v>
      </c>
      <c r="BG5" s="3" t="str">
        <f t="shared" si="1"/>
        <v>Thu</v>
      </c>
      <c r="BH5" s="3" t="str">
        <f t="shared" si="1"/>
        <v>Fri</v>
      </c>
      <c r="BI5" s="3" t="str">
        <f t="shared" si="1"/>
        <v>Sat</v>
      </c>
      <c r="BJ5" s="3" t="str">
        <f t="shared" si="1"/>
        <v>Sun</v>
      </c>
      <c r="BK5" s="3" t="str">
        <f t="shared" si="1"/>
        <v>Mon</v>
      </c>
      <c r="BL5" s="3" t="str">
        <f t="shared" si="1"/>
        <v>Tue</v>
      </c>
      <c r="BM5" s="3" t="str">
        <f t="shared" si="1"/>
        <v>Wed</v>
      </c>
      <c r="BN5" s="3" t="str">
        <f t="shared" si="1"/>
        <v>Thu</v>
      </c>
      <c r="BO5" s="3" t="str">
        <f t="shared" si="1"/>
        <v>Fri</v>
      </c>
      <c r="BP5" s="3" t="str">
        <f t="shared" si="1"/>
        <v>Sat</v>
      </c>
      <c r="BQ5" s="4"/>
      <c r="BT5" s="101" t="str">
        <f>YEAR(BV3) &amp; " " &amp; TEXT(BV3,"MMMM")</f>
        <v>2015 March</v>
      </c>
      <c r="BU5" s="102"/>
      <c r="BV5" s="2" t="str">
        <f>TEXT(BV3,"ddd")</f>
        <v>Sun</v>
      </c>
      <c r="BW5" s="3" t="str">
        <f t="shared" ref="BW5:CZ5" si="2">TEXT(BW3,"ddd")</f>
        <v>Mon</v>
      </c>
      <c r="BX5" s="3" t="str">
        <f t="shared" si="2"/>
        <v>Tue</v>
      </c>
      <c r="BY5" s="3" t="str">
        <f t="shared" si="2"/>
        <v>Wed</v>
      </c>
      <c r="BZ5" s="3" t="str">
        <f t="shared" si="2"/>
        <v>Thu</v>
      </c>
      <c r="CA5" s="3" t="str">
        <f t="shared" si="2"/>
        <v>Fri</v>
      </c>
      <c r="CB5" s="3" t="str">
        <f t="shared" si="2"/>
        <v>Sat</v>
      </c>
      <c r="CC5" s="3" t="str">
        <f t="shared" si="2"/>
        <v>Sun</v>
      </c>
      <c r="CD5" s="3" t="str">
        <f t="shared" si="2"/>
        <v>Mon</v>
      </c>
      <c r="CE5" s="3" t="str">
        <f t="shared" si="2"/>
        <v>Tue</v>
      </c>
      <c r="CF5" s="3" t="str">
        <f t="shared" si="2"/>
        <v>Wed</v>
      </c>
      <c r="CG5" s="3" t="str">
        <f t="shared" si="2"/>
        <v>Thu</v>
      </c>
      <c r="CH5" s="3" t="str">
        <f t="shared" si="2"/>
        <v>Fri</v>
      </c>
      <c r="CI5" s="3" t="str">
        <f t="shared" si="2"/>
        <v>Sat</v>
      </c>
      <c r="CJ5" s="3" t="str">
        <f t="shared" si="2"/>
        <v>Sun</v>
      </c>
      <c r="CK5" s="3" t="str">
        <f t="shared" si="2"/>
        <v>Mon</v>
      </c>
      <c r="CL5" s="3" t="str">
        <f t="shared" si="2"/>
        <v>Tue</v>
      </c>
      <c r="CM5" s="3" t="str">
        <f t="shared" si="2"/>
        <v>Wed</v>
      </c>
      <c r="CN5" s="3" t="str">
        <f t="shared" si="2"/>
        <v>Thu</v>
      </c>
      <c r="CO5" s="3" t="str">
        <f t="shared" si="2"/>
        <v>Fri</v>
      </c>
      <c r="CP5" s="3" t="str">
        <f t="shared" si="2"/>
        <v>Sat</v>
      </c>
      <c r="CQ5" s="3" t="str">
        <f t="shared" si="2"/>
        <v>Sun</v>
      </c>
      <c r="CR5" s="3" t="str">
        <f t="shared" si="2"/>
        <v>Mon</v>
      </c>
      <c r="CS5" s="3" t="str">
        <f t="shared" si="2"/>
        <v>Tue</v>
      </c>
      <c r="CT5" s="3" t="str">
        <f t="shared" si="2"/>
        <v>Wed</v>
      </c>
      <c r="CU5" s="3" t="str">
        <f t="shared" si="2"/>
        <v>Thu</v>
      </c>
      <c r="CV5" s="3" t="str">
        <f t="shared" si="2"/>
        <v>Fri</v>
      </c>
      <c r="CW5" s="3" t="str">
        <f t="shared" si="2"/>
        <v>Sat</v>
      </c>
      <c r="CX5" s="3" t="str">
        <f t="shared" si="2"/>
        <v>Sun</v>
      </c>
      <c r="CY5" s="3" t="str">
        <f t="shared" si="2"/>
        <v>Mon</v>
      </c>
      <c r="CZ5" s="3" t="str">
        <f t="shared" si="2"/>
        <v>Tue</v>
      </c>
      <c r="DA5" s="4"/>
      <c r="DD5" s="101" t="str">
        <f>YEAR(DF3) &amp; " " &amp; TEXT(DF3,"MMMM")</f>
        <v>2015 April</v>
      </c>
      <c r="DE5" s="102"/>
      <c r="DF5" s="2" t="str">
        <f>TEXT(DF3,"ddd")</f>
        <v>Wed</v>
      </c>
      <c r="DG5" s="3" t="str">
        <f t="shared" ref="DG5:EI5" si="3">TEXT(DG3,"ddd")</f>
        <v>Thu</v>
      </c>
      <c r="DH5" s="3" t="str">
        <f t="shared" si="3"/>
        <v>Fri</v>
      </c>
      <c r="DI5" s="3" t="str">
        <f t="shared" si="3"/>
        <v>Sat</v>
      </c>
      <c r="DJ5" s="3" t="str">
        <f t="shared" si="3"/>
        <v>Sun</v>
      </c>
      <c r="DK5" s="3" t="str">
        <f t="shared" si="3"/>
        <v>Mon</v>
      </c>
      <c r="DL5" s="3" t="str">
        <f t="shared" si="3"/>
        <v>Tue</v>
      </c>
      <c r="DM5" s="3" t="str">
        <f t="shared" si="3"/>
        <v>Wed</v>
      </c>
      <c r="DN5" s="3" t="str">
        <f t="shared" si="3"/>
        <v>Thu</v>
      </c>
      <c r="DO5" s="3" t="str">
        <f t="shared" si="3"/>
        <v>Fri</v>
      </c>
      <c r="DP5" s="3" t="str">
        <f t="shared" si="3"/>
        <v>Sat</v>
      </c>
      <c r="DQ5" s="3" t="str">
        <f t="shared" si="3"/>
        <v>Sun</v>
      </c>
      <c r="DR5" s="3" t="str">
        <f t="shared" si="3"/>
        <v>Mon</v>
      </c>
      <c r="DS5" s="3" t="str">
        <f t="shared" si="3"/>
        <v>Tue</v>
      </c>
      <c r="DT5" s="3" t="str">
        <f t="shared" si="3"/>
        <v>Wed</v>
      </c>
      <c r="DU5" s="3" t="str">
        <f t="shared" si="3"/>
        <v>Thu</v>
      </c>
      <c r="DV5" s="3" t="str">
        <f t="shared" si="3"/>
        <v>Fri</v>
      </c>
      <c r="DW5" s="3" t="str">
        <f t="shared" si="3"/>
        <v>Sat</v>
      </c>
      <c r="DX5" s="3" t="str">
        <f t="shared" si="3"/>
        <v>Sun</v>
      </c>
      <c r="DY5" s="3" t="str">
        <f t="shared" si="3"/>
        <v>Mon</v>
      </c>
      <c r="DZ5" s="3" t="str">
        <f t="shared" si="3"/>
        <v>Tue</v>
      </c>
      <c r="EA5" s="3" t="str">
        <f t="shared" si="3"/>
        <v>Wed</v>
      </c>
      <c r="EB5" s="3" t="str">
        <f t="shared" si="3"/>
        <v>Thu</v>
      </c>
      <c r="EC5" s="3" t="str">
        <f t="shared" si="3"/>
        <v>Fri</v>
      </c>
      <c r="ED5" s="3" t="str">
        <f t="shared" si="3"/>
        <v>Sat</v>
      </c>
      <c r="EE5" s="3" t="str">
        <f t="shared" si="3"/>
        <v>Sun</v>
      </c>
      <c r="EF5" s="3" t="str">
        <f t="shared" si="3"/>
        <v>Mon</v>
      </c>
      <c r="EG5" s="3" t="str">
        <f t="shared" si="3"/>
        <v>Tue</v>
      </c>
      <c r="EH5" s="3" t="str">
        <f t="shared" si="3"/>
        <v>Wed</v>
      </c>
      <c r="EI5" s="3" t="str">
        <f t="shared" si="3"/>
        <v>Thu</v>
      </c>
      <c r="EJ5" s="4"/>
      <c r="EM5" s="101" t="str">
        <f>YEAR(EO3) &amp; " " &amp; TEXT(EO3,"MMMM")</f>
        <v>2015 May</v>
      </c>
      <c r="EN5" s="102"/>
      <c r="EO5" s="2" t="str">
        <f>TEXT(EO3,"ddd")</f>
        <v>Fri</v>
      </c>
      <c r="EP5" s="3" t="str">
        <f t="shared" ref="EP5:FS5" si="4">TEXT(EP3,"ddd")</f>
        <v>Sat</v>
      </c>
      <c r="EQ5" s="3" t="str">
        <f t="shared" si="4"/>
        <v>Sun</v>
      </c>
      <c r="ER5" s="3" t="str">
        <f t="shared" si="4"/>
        <v>Mon</v>
      </c>
      <c r="ES5" s="3" t="str">
        <f t="shared" si="4"/>
        <v>Tue</v>
      </c>
      <c r="ET5" s="3" t="str">
        <f t="shared" si="4"/>
        <v>Wed</v>
      </c>
      <c r="EU5" s="3" t="str">
        <f t="shared" si="4"/>
        <v>Thu</v>
      </c>
      <c r="EV5" s="3" t="str">
        <f t="shared" si="4"/>
        <v>Fri</v>
      </c>
      <c r="EW5" s="3" t="str">
        <f t="shared" si="4"/>
        <v>Sat</v>
      </c>
      <c r="EX5" s="3" t="str">
        <f t="shared" si="4"/>
        <v>Sun</v>
      </c>
      <c r="EY5" s="3" t="str">
        <f t="shared" si="4"/>
        <v>Mon</v>
      </c>
      <c r="EZ5" s="3" t="str">
        <f t="shared" si="4"/>
        <v>Tue</v>
      </c>
      <c r="FA5" s="3" t="str">
        <f t="shared" si="4"/>
        <v>Wed</v>
      </c>
      <c r="FB5" s="3" t="str">
        <f t="shared" si="4"/>
        <v>Thu</v>
      </c>
      <c r="FC5" s="3" t="str">
        <f t="shared" si="4"/>
        <v>Fri</v>
      </c>
      <c r="FD5" s="3" t="str">
        <f t="shared" si="4"/>
        <v>Sat</v>
      </c>
      <c r="FE5" s="3" t="str">
        <f t="shared" si="4"/>
        <v>Sun</v>
      </c>
      <c r="FF5" s="3" t="str">
        <f t="shared" si="4"/>
        <v>Mon</v>
      </c>
      <c r="FG5" s="3" t="str">
        <f t="shared" si="4"/>
        <v>Tue</v>
      </c>
      <c r="FH5" s="3" t="str">
        <f t="shared" si="4"/>
        <v>Wed</v>
      </c>
      <c r="FI5" s="3" t="str">
        <f t="shared" si="4"/>
        <v>Thu</v>
      </c>
      <c r="FJ5" s="3" t="str">
        <f t="shared" si="4"/>
        <v>Fri</v>
      </c>
      <c r="FK5" s="3" t="str">
        <f t="shared" si="4"/>
        <v>Sat</v>
      </c>
      <c r="FL5" s="3" t="str">
        <f t="shared" si="4"/>
        <v>Sun</v>
      </c>
      <c r="FM5" s="3" t="str">
        <f t="shared" si="4"/>
        <v>Mon</v>
      </c>
      <c r="FN5" s="3" t="str">
        <f t="shared" si="4"/>
        <v>Tue</v>
      </c>
      <c r="FO5" s="3" t="str">
        <f t="shared" si="4"/>
        <v>Wed</v>
      </c>
      <c r="FP5" s="3" t="str">
        <f t="shared" si="4"/>
        <v>Thu</v>
      </c>
      <c r="FQ5" s="3" t="str">
        <f t="shared" si="4"/>
        <v>Fri</v>
      </c>
      <c r="FR5" s="3" t="str">
        <f t="shared" si="4"/>
        <v>Sat</v>
      </c>
      <c r="FS5" s="3" t="str">
        <f t="shared" si="4"/>
        <v>Sun</v>
      </c>
      <c r="FT5" s="4"/>
      <c r="FW5" s="101" t="str">
        <f>YEAR(FY3) &amp; " " &amp; TEXT(FY3,"MMMM")</f>
        <v>2015 June</v>
      </c>
      <c r="FX5" s="102"/>
      <c r="FY5" s="2" t="str">
        <f>TEXT(FY3,"ddd")</f>
        <v>Mon</v>
      </c>
      <c r="FZ5" s="3" t="str">
        <f t="shared" ref="FZ5:HB5" si="5">TEXT(FZ3,"ddd")</f>
        <v>Tue</v>
      </c>
      <c r="GA5" s="3" t="str">
        <f t="shared" si="5"/>
        <v>Wed</v>
      </c>
      <c r="GB5" s="3" t="str">
        <f t="shared" si="5"/>
        <v>Thu</v>
      </c>
      <c r="GC5" s="3" t="str">
        <f t="shared" si="5"/>
        <v>Fri</v>
      </c>
      <c r="GD5" s="3" t="str">
        <f t="shared" si="5"/>
        <v>Sat</v>
      </c>
      <c r="GE5" s="3" t="str">
        <f t="shared" si="5"/>
        <v>Sun</v>
      </c>
      <c r="GF5" s="3" t="str">
        <f t="shared" si="5"/>
        <v>Mon</v>
      </c>
      <c r="GG5" s="3" t="str">
        <f t="shared" si="5"/>
        <v>Tue</v>
      </c>
      <c r="GH5" s="3" t="str">
        <f t="shared" si="5"/>
        <v>Wed</v>
      </c>
      <c r="GI5" s="3" t="str">
        <f t="shared" si="5"/>
        <v>Thu</v>
      </c>
      <c r="GJ5" s="3" t="str">
        <f t="shared" si="5"/>
        <v>Fri</v>
      </c>
      <c r="GK5" s="3" t="str">
        <f t="shared" si="5"/>
        <v>Sat</v>
      </c>
      <c r="GL5" s="3" t="str">
        <f t="shared" si="5"/>
        <v>Sun</v>
      </c>
      <c r="GM5" s="3" t="str">
        <f t="shared" si="5"/>
        <v>Mon</v>
      </c>
      <c r="GN5" s="3" t="str">
        <f t="shared" si="5"/>
        <v>Tue</v>
      </c>
      <c r="GO5" s="3" t="str">
        <f t="shared" si="5"/>
        <v>Wed</v>
      </c>
      <c r="GP5" s="3" t="str">
        <f t="shared" si="5"/>
        <v>Thu</v>
      </c>
      <c r="GQ5" s="3" t="str">
        <f t="shared" si="5"/>
        <v>Fri</v>
      </c>
      <c r="GR5" s="3" t="str">
        <f t="shared" si="5"/>
        <v>Sat</v>
      </c>
      <c r="GS5" s="3" t="str">
        <f t="shared" si="5"/>
        <v>Sun</v>
      </c>
      <c r="GT5" s="3" t="str">
        <f t="shared" si="5"/>
        <v>Mon</v>
      </c>
      <c r="GU5" s="3" t="str">
        <f t="shared" si="5"/>
        <v>Tue</v>
      </c>
      <c r="GV5" s="3" t="str">
        <f t="shared" si="5"/>
        <v>Wed</v>
      </c>
      <c r="GW5" s="3" t="str">
        <f t="shared" si="5"/>
        <v>Thu</v>
      </c>
      <c r="GX5" s="3" t="str">
        <f t="shared" si="5"/>
        <v>Fri</v>
      </c>
      <c r="GY5" s="3" t="str">
        <f t="shared" si="5"/>
        <v>Sat</v>
      </c>
      <c r="GZ5" s="3" t="str">
        <f t="shared" si="5"/>
        <v>Sun</v>
      </c>
      <c r="HA5" s="3" t="str">
        <f t="shared" si="5"/>
        <v>Mon</v>
      </c>
      <c r="HB5" s="3" t="str">
        <f t="shared" si="5"/>
        <v>Tue</v>
      </c>
      <c r="HC5" s="4"/>
      <c r="HF5" s="101" t="str">
        <f>YEAR(HH3) &amp; " " &amp; TEXT(HH3,"MMMM")</f>
        <v>2015 July</v>
      </c>
      <c r="HG5" s="102"/>
      <c r="HH5" s="2" t="str">
        <f>TEXT(HH3,"ddd")</f>
        <v>Wed</v>
      </c>
      <c r="HI5" s="3" t="str">
        <f t="shared" ref="HI5:IL5" si="6">TEXT(HI3,"ddd")</f>
        <v>Thu</v>
      </c>
      <c r="HJ5" s="3" t="str">
        <f t="shared" si="6"/>
        <v>Fri</v>
      </c>
      <c r="HK5" s="3" t="str">
        <f t="shared" si="6"/>
        <v>Sat</v>
      </c>
      <c r="HL5" s="3" t="str">
        <f t="shared" si="6"/>
        <v>Sun</v>
      </c>
      <c r="HM5" s="3" t="str">
        <f t="shared" si="6"/>
        <v>Mon</v>
      </c>
      <c r="HN5" s="3" t="str">
        <f t="shared" si="6"/>
        <v>Tue</v>
      </c>
      <c r="HO5" s="3" t="str">
        <f t="shared" si="6"/>
        <v>Wed</v>
      </c>
      <c r="HP5" s="3" t="str">
        <f t="shared" si="6"/>
        <v>Thu</v>
      </c>
      <c r="HQ5" s="3" t="str">
        <f t="shared" si="6"/>
        <v>Fri</v>
      </c>
      <c r="HR5" s="3" t="str">
        <f t="shared" si="6"/>
        <v>Sat</v>
      </c>
      <c r="HS5" s="3" t="str">
        <f t="shared" si="6"/>
        <v>Sun</v>
      </c>
      <c r="HT5" s="3" t="str">
        <f t="shared" si="6"/>
        <v>Mon</v>
      </c>
      <c r="HU5" s="3" t="str">
        <f t="shared" si="6"/>
        <v>Tue</v>
      </c>
      <c r="HV5" s="3" t="str">
        <f t="shared" si="6"/>
        <v>Wed</v>
      </c>
      <c r="HW5" s="3" t="str">
        <f t="shared" si="6"/>
        <v>Thu</v>
      </c>
      <c r="HX5" s="3" t="str">
        <f t="shared" si="6"/>
        <v>Fri</v>
      </c>
      <c r="HY5" s="3" t="str">
        <f t="shared" si="6"/>
        <v>Sat</v>
      </c>
      <c r="HZ5" s="3" t="str">
        <f t="shared" si="6"/>
        <v>Sun</v>
      </c>
      <c r="IA5" s="3" t="str">
        <f t="shared" si="6"/>
        <v>Mon</v>
      </c>
      <c r="IB5" s="3" t="str">
        <f t="shared" si="6"/>
        <v>Tue</v>
      </c>
      <c r="IC5" s="3" t="str">
        <f t="shared" si="6"/>
        <v>Wed</v>
      </c>
      <c r="ID5" s="3" t="str">
        <f t="shared" si="6"/>
        <v>Thu</v>
      </c>
      <c r="IE5" s="3" t="str">
        <f t="shared" si="6"/>
        <v>Fri</v>
      </c>
      <c r="IF5" s="3" t="str">
        <f t="shared" si="6"/>
        <v>Sat</v>
      </c>
      <c r="IG5" s="3" t="str">
        <f t="shared" si="6"/>
        <v>Sun</v>
      </c>
      <c r="IH5" s="3" t="str">
        <f t="shared" si="6"/>
        <v>Mon</v>
      </c>
      <c r="II5" s="3" t="str">
        <f t="shared" si="6"/>
        <v>Tue</v>
      </c>
      <c r="IJ5" s="3" t="str">
        <f t="shared" si="6"/>
        <v>Wed</v>
      </c>
      <c r="IK5" s="3" t="str">
        <f t="shared" si="6"/>
        <v>Thu</v>
      </c>
      <c r="IL5" s="3" t="str">
        <f t="shared" si="6"/>
        <v>Fri</v>
      </c>
      <c r="IM5" s="4"/>
      <c r="IP5" s="101" t="str">
        <f>YEAR(IR3) &amp; " " &amp; TEXT(IR3,"MMMM")</f>
        <v>2015 August</v>
      </c>
      <c r="IQ5" s="102"/>
      <c r="IR5" s="2" t="str">
        <f>TEXT(IR3,"ddd")</f>
        <v>Sat</v>
      </c>
      <c r="IS5" s="3" t="str">
        <f t="shared" ref="IS5:JV5" si="7">TEXT(IS3,"ddd")</f>
        <v>Sun</v>
      </c>
      <c r="IT5" s="3" t="str">
        <f t="shared" si="7"/>
        <v>Mon</v>
      </c>
      <c r="IU5" s="3" t="str">
        <f t="shared" si="7"/>
        <v>Tue</v>
      </c>
      <c r="IV5" s="3" t="str">
        <f t="shared" si="7"/>
        <v>Wed</v>
      </c>
      <c r="IW5" s="3" t="str">
        <f t="shared" si="7"/>
        <v>Thu</v>
      </c>
      <c r="IX5" s="3" t="str">
        <f t="shared" si="7"/>
        <v>Fri</v>
      </c>
      <c r="IY5" s="3" t="str">
        <f t="shared" si="7"/>
        <v>Sat</v>
      </c>
      <c r="IZ5" s="3" t="str">
        <f t="shared" si="7"/>
        <v>Sun</v>
      </c>
      <c r="JA5" s="3" t="str">
        <f t="shared" si="7"/>
        <v>Mon</v>
      </c>
      <c r="JB5" s="3" t="str">
        <f t="shared" si="7"/>
        <v>Tue</v>
      </c>
      <c r="JC5" s="3" t="str">
        <f t="shared" si="7"/>
        <v>Wed</v>
      </c>
      <c r="JD5" s="3" t="str">
        <f t="shared" si="7"/>
        <v>Thu</v>
      </c>
      <c r="JE5" s="3" t="str">
        <f t="shared" si="7"/>
        <v>Fri</v>
      </c>
      <c r="JF5" s="3" t="str">
        <f t="shared" si="7"/>
        <v>Sat</v>
      </c>
      <c r="JG5" s="3" t="str">
        <f t="shared" si="7"/>
        <v>Sun</v>
      </c>
      <c r="JH5" s="3" t="str">
        <f t="shared" si="7"/>
        <v>Mon</v>
      </c>
      <c r="JI5" s="3" t="str">
        <f t="shared" si="7"/>
        <v>Tue</v>
      </c>
      <c r="JJ5" s="3" t="str">
        <f t="shared" si="7"/>
        <v>Wed</v>
      </c>
      <c r="JK5" s="3" t="str">
        <f t="shared" si="7"/>
        <v>Thu</v>
      </c>
      <c r="JL5" s="3" t="str">
        <f t="shared" si="7"/>
        <v>Fri</v>
      </c>
      <c r="JM5" s="3" t="str">
        <f t="shared" si="7"/>
        <v>Sat</v>
      </c>
      <c r="JN5" s="3" t="str">
        <f t="shared" si="7"/>
        <v>Sun</v>
      </c>
      <c r="JO5" s="3" t="str">
        <f t="shared" si="7"/>
        <v>Mon</v>
      </c>
      <c r="JP5" s="3" t="str">
        <f t="shared" si="7"/>
        <v>Tue</v>
      </c>
      <c r="JQ5" s="3" t="str">
        <f t="shared" si="7"/>
        <v>Wed</v>
      </c>
      <c r="JR5" s="3" t="str">
        <f t="shared" si="7"/>
        <v>Thu</v>
      </c>
      <c r="JS5" s="3" t="str">
        <f t="shared" si="7"/>
        <v>Fri</v>
      </c>
      <c r="JT5" s="3" t="str">
        <f t="shared" si="7"/>
        <v>Sat</v>
      </c>
      <c r="JU5" s="3" t="str">
        <f t="shared" si="7"/>
        <v>Sun</v>
      </c>
      <c r="JV5" s="3" t="str">
        <f t="shared" si="7"/>
        <v>Mon</v>
      </c>
      <c r="JW5" s="4"/>
      <c r="JZ5" s="101" t="str">
        <f>YEAR(KB3) &amp; " " &amp; TEXT(KB3,"MMMM")</f>
        <v>2015 September</v>
      </c>
      <c r="KA5" s="102"/>
      <c r="KB5" s="2" t="str">
        <f>TEXT(KB3,"ddd")</f>
        <v>Tue</v>
      </c>
      <c r="KC5" s="3" t="str">
        <f t="shared" ref="KC5:LE5" si="8">TEXT(KC3,"ddd")</f>
        <v>Wed</v>
      </c>
      <c r="KD5" s="3" t="str">
        <f t="shared" si="8"/>
        <v>Thu</v>
      </c>
      <c r="KE5" s="3" t="str">
        <f t="shared" si="8"/>
        <v>Fri</v>
      </c>
      <c r="KF5" s="3" t="str">
        <f t="shared" si="8"/>
        <v>Sat</v>
      </c>
      <c r="KG5" s="3" t="str">
        <f t="shared" si="8"/>
        <v>Sun</v>
      </c>
      <c r="KH5" s="3" t="str">
        <f t="shared" si="8"/>
        <v>Mon</v>
      </c>
      <c r="KI5" s="3" t="str">
        <f t="shared" si="8"/>
        <v>Tue</v>
      </c>
      <c r="KJ5" s="3" t="str">
        <f t="shared" si="8"/>
        <v>Wed</v>
      </c>
      <c r="KK5" s="3" t="str">
        <f t="shared" si="8"/>
        <v>Thu</v>
      </c>
      <c r="KL5" s="3" t="str">
        <f t="shared" si="8"/>
        <v>Fri</v>
      </c>
      <c r="KM5" s="3" t="str">
        <f t="shared" si="8"/>
        <v>Sat</v>
      </c>
      <c r="KN5" s="3" t="str">
        <f t="shared" si="8"/>
        <v>Sun</v>
      </c>
      <c r="KO5" s="3" t="str">
        <f t="shared" si="8"/>
        <v>Mon</v>
      </c>
      <c r="KP5" s="3" t="str">
        <f t="shared" si="8"/>
        <v>Tue</v>
      </c>
      <c r="KQ5" s="3" t="str">
        <f t="shared" si="8"/>
        <v>Wed</v>
      </c>
      <c r="KR5" s="3" t="str">
        <f t="shared" si="8"/>
        <v>Thu</v>
      </c>
      <c r="KS5" s="3" t="str">
        <f t="shared" si="8"/>
        <v>Fri</v>
      </c>
      <c r="KT5" s="3" t="str">
        <f t="shared" si="8"/>
        <v>Sat</v>
      </c>
      <c r="KU5" s="3" t="str">
        <f t="shared" si="8"/>
        <v>Sun</v>
      </c>
      <c r="KV5" s="3" t="str">
        <f t="shared" si="8"/>
        <v>Mon</v>
      </c>
      <c r="KW5" s="3" t="str">
        <f t="shared" si="8"/>
        <v>Tue</v>
      </c>
      <c r="KX5" s="3" t="str">
        <f t="shared" si="8"/>
        <v>Wed</v>
      </c>
      <c r="KY5" s="3" t="str">
        <f t="shared" si="8"/>
        <v>Thu</v>
      </c>
      <c r="KZ5" s="3" t="str">
        <f t="shared" si="8"/>
        <v>Fri</v>
      </c>
      <c r="LA5" s="3" t="str">
        <f t="shared" si="8"/>
        <v>Sat</v>
      </c>
      <c r="LB5" s="3" t="str">
        <f t="shared" si="8"/>
        <v>Sun</v>
      </c>
      <c r="LC5" s="3" t="str">
        <f t="shared" si="8"/>
        <v>Mon</v>
      </c>
      <c r="LD5" s="3" t="str">
        <f t="shared" si="8"/>
        <v>Tue</v>
      </c>
      <c r="LE5" s="3" t="str">
        <f t="shared" si="8"/>
        <v>Wed</v>
      </c>
      <c r="LF5" s="4"/>
      <c r="LI5" s="101" t="str">
        <f>YEAR(LK3) &amp; " " &amp; TEXT(LK3,"MMMM")</f>
        <v>2015 October</v>
      </c>
      <c r="LJ5" s="102"/>
      <c r="LK5" s="2" t="str">
        <f>TEXT(LK3,"ddd")</f>
        <v>Thu</v>
      </c>
      <c r="LL5" s="3" t="str">
        <f t="shared" ref="LL5:MO5" si="9">TEXT(LL3,"ddd")</f>
        <v>Fri</v>
      </c>
      <c r="LM5" s="3" t="str">
        <f t="shared" si="9"/>
        <v>Sat</v>
      </c>
      <c r="LN5" s="3" t="str">
        <f t="shared" si="9"/>
        <v>Sun</v>
      </c>
      <c r="LO5" s="3" t="str">
        <f t="shared" si="9"/>
        <v>Mon</v>
      </c>
      <c r="LP5" s="3" t="str">
        <f t="shared" si="9"/>
        <v>Tue</v>
      </c>
      <c r="LQ5" s="3" t="str">
        <f t="shared" si="9"/>
        <v>Wed</v>
      </c>
      <c r="LR5" s="3" t="str">
        <f t="shared" si="9"/>
        <v>Thu</v>
      </c>
      <c r="LS5" s="3" t="str">
        <f t="shared" si="9"/>
        <v>Fri</v>
      </c>
      <c r="LT5" s="3" t="str">
        <f t="shared" si="9"/>
        <v>Sat</v>
      </c>
      <c r="LU5" s="3" t="str">
        <f t="shared" si="9"/>
        <v>Sun</v>
      </c>
      <c r="LV5" s="3" t="str">
        <f t="shared" si="9"/>
        <v>Mon</v>
      </c>
      <c r="LW5" s="3" t="str">
        <f t="shared" si="9"/>
        <v>Tue</v>
      </c>
      <c r="LX5" s="3" t="str">
        <f t="shared" si="9"/>
        <v>Wed</v>
      </c>
      <c r="LY5" s="3" t="str">
        <f t="shared" si="9"/>
        <v>Thu</v>
      </c>
      <c r="LZ5" s="3" t="str">
        <f t="shared" si="9"/>
        <v>Fri</v>
      </c>
      <c r="MA5" s="3" t="str">
        <f t="shared" si="9"/>
        <v>Sat</v>
      </c>
      <c r="MB5" s="3" t="str">
        <f t="shared" si="9"/>
        <v>Sun</v>
      </c>
      <c r="MC5" s="3" t="str">
        <f t="shared" si="9"/>
        <v>Mon</v>
      </c>
      <c r="MD5" s="3" t="str">
        <f t="shared" si="9"/>
        <v>Tue</v>
      </c>
      <c r="ME5" s="3" t="str">
        <f t="shared" si="9"/>
        <v>Wed</v>
      </c>
      <c r="MF5" s="3" t="str">
        <f t="shared" si="9"/>
        <v>Thu</v>
      </c>
      <c r="MG5" s="3" t="str">
        <f t="shared" si="9"/>
        <v>Fri</v>
      </c>
      <c r="MH5" s="3" t="str">
        <f t="shared" si="9"/>
        <v>Sat</v>
      </c>
      <c r="MI5" s="3" t="str">
        <f t="shared" si="9"/>
        <v>Sun</v>
      </c>
      <c r="MJ5" s="3" t="str">
        <f t="shared" si="9"/>
        <v>Mon</v>
      </c>
      <c r="MK5" s="3" t="str">
        <f t="shared" si="9"/>
        <v>Tue</v>
      </c>
      <c r="ML5" s="3" t="str">
        <f t="shared" si="9"/>
        <v>Wed</v>
      </c>
      <c r="MM5" s="3" t="str">
        <f t="shared" si="9"/>
        <v>Thu</v>
      </c>
      <c r="MN5" s="3" t="str">
        <f t="shared" si="9"/>
        <v>Fri</v>
      </c>
      <c r="MO5" s="3" t="str">
        <f t="shared" si="9"/>
        <v>Sat</v>
      </c>
      <c r="MP5" s="4"/>
      <c r="MS5" s="101" t="str">
        <f>YEAR(MU3) &amp; " " &amp; TEXT(MU3,"MMMM")</f>
        <v>2015 November</v>
      </c>
      <c r="MT5" s="102"/>
      <c r="MU5" s="2" t="str">
        <f>TEXT(MU3,"ddd")</f>
        <v>Sun</v>
      </c>
      <c r="MV5" s="3" t="str">
        <f t="shared" ref="MV5:NX5" si="10">TEXT(MV3,"ddd")</f>
        <v>Mon</v>
      </c>
      <c r="MW5" s="3" t="str">
        <f t="shared" si="10"/>
        <v>Tue</v>
      </c>
      <c r="MX5" s="3" t="str">
        <f t="shared" si="10"/>
        <v>Wed</v>
      </c>
      <c r="MY5" s="3" t="str">
        <f t="shared" si="10"/>
        <v>Thu</v>
      </c>
      <c r="MZ5" s="3" t="str">
        <f t="shared" si="10"/>
        <v>Fri</v>
      </c>
      <c r="NA5" s="3" t="str">
        <f t="shared" si="10"/>
        <v>Sat</v>
      </c>
      <c r="NB5" s="3" t="str">
        <f t="shared" si="10"/>
        <v>Sun</v>
      </c>
      <c r="NC5" s="3" t="str">
        <f t="shared" si="10"/>
        <v>Mon</v>
      </c>
      <c r="ND5" s="3" t="str">
        <f t="shared" si="10"/>
        <v>Tue</v>
      </c>
      <c r="NE5" s="3" t="str">
        <f t="shared" si="10"/>
        <v>Wed</v>
      </c>
      <c r="NF5" s="3" t="str">
        <f t="shared" si="10"/>
        <v>Thu</v>
      </c>
      <c r="NG5" s="3" t="str">
        <f t="shared" si="10"/>
        <v>Fri</v>
      </c>
      <c r="NH5" s="3" t="str">
        <f t="shared" si="10"/>
        <v>Sat</v>
      </c>
      <c r="NI5" s="3" t="str">
        <f t="shared" si="10"/>
        <v>Sun</v>
      </c>
      <c r="NJ5" s="3" t="str">
        <f t="shared" si="10"/>
        <v>Mon</v>
      </c>
      <c r="NK5" s="3" t="str">
        <f t="shared" si="10"/>
        <v>Tue</v>
      </c>
      <c r="NL5" s="3" t="str">
        <f t="shared" si="10"/>
        <v>Wed</v>
      </c>
      <c r="NM5" s="3" t="str">
        <f t="shared" si="10"/>
        <v>Thu</v>
      </c>
      <c r="NN5" s="3" t="str">
        <f t="shared" si="10"/>
        <v>Fri</v>
      </c>
      <c r="NO5" s="3" t="str">
        <f t="shared" si="10"/>
        <v>Sat</v>
      </c>
      <c r="NP5" s="3" t="str">
        <f t="shared" si="10"/>
        <v>Sun</v>
      </c>
      <c r="NQ5" s="3" t="str">
        <f t="shared" si="10"/>
        <v>Mon</v>
      </c>
      <c r="NR5" s="3" t="str">
        <f t="shared" si="10"/>
        <v>Tue</v>
      </c>
      <c r="NS5" s="3" t="str">
        <f t="shared" si="10"/>
        <v>Wed</v>
      </c>
      <c r="NT5" s="3" t="str">
        <f t="shared" si="10"/>
        <v>Thu</v>
      </c>
      <c r="NU5" s="3" t="str">
        <f t="shared" si="10"/>
        <v>Fri</v>
      </c>
      <c r="NV5" s="3" t="str">
        <f t="shared" si="10"/>
        <v>Sat</v>
      </c>
      <c r="NW5" s="3" t="str">
        <f t="shared" si="10"/>
        <v>Sun</v>
      </c>
      <c r="NX5" s="3" t="str">
        <f t="shared" si="10"/>
        <v>Mon</v>
      </c>
      <c r="NY5" s="4"/>
      <c r="OB5" s="101" t="str">
        <f>YEAR(OD3) &amp; " " &amp; TEXT(OD3,"MMMM")</f>
        <v>2015 December</v>
      </c>
      <c r="OC5" s="102"/>
      <c r="OD5" s="2" t="str">
        <f>TEXT(OD3,"ddd")</f>
        <v>Tue</v>
      </c>
      <c r="OE5" s="3" t="str">
        <f t="shared" ref="OE5:PH5" si="11">TEXT(OE3,"ddd")</f>
        <v>Wed</v>
      </c>
      <c r="OF5" s="3" t="str">
        <f t="shared" si="11"/>
        <v>Thu</v>
      </c>
      <c r="OG5" s="3" t="str">
        <f t="shared" si="11"/>
        <v>Fri</v>
      </c>
      <c r="OH5" s="3" t="str">
        <f t="shared" si="11"/>
        <v>Sat</v>
      </c>
      <c r="OI5" s="3" t="str">
        <f t="shared" si="11"/>
        <v>Sun</v>
      </c>
      <c r="OJ5" s="3" t="str">
        <f t="shared" si="11"/>
        <v>Mon</v>
      </c>
      <c r="OK5" s="3" t="str">
        <f t="shared" si="11"/>
        <v>Tue</v>
      </c>
      <c r="OL5" s="3" t="str">
        <f t="shared" si="11"/>
        <v>Wed</v>
      </c>
      <c r="OM5" s="3" t="str">
        <f t="shared" si="11"/>
        <v>Thu</v>
      </c>
      <c r="ON5" s="3" t="str">
        <f t="shared" si="11"/>
        <v>Fri</v>
      </c>
      <c r="OO5" s="3" t="str">
        <f t="shared" si="11"/>
        <v>Sat</v>
      </c>
      <c r="OP5" s="3" t="str">
        <f t="shared" si="11"/>
        <v>Sun</v>
      </c>
      <c r="OQ5" s="3" t="str">
        <f t="shared" si="11"/>
        <v>Mon</v>
      </c>
      <c r="OR5" s="3" t="str">
        <f t="shared" si="11"/>
        <v>Tue</v>
      </c>
      <c r="OS5" s="3" t="str">
        <f t="shared" si="11"/>
        <v>Wed</v>
      </c>
      <c r="OT5" s="3" t="str">
        <f t="shared" si="11"/>
        <v>Thu</v>
      </c>
      <c r="OU5" s="3" t="str">
        <f t="shared" si="11"/>
        <v>Fri</v>
      </c>
      <c r="OV5" s="3" t="str">
        <f t="shared" si="11"/>
        <v>Sat</v>
      </c>
      <c r="OW5" s="3" t="str">
        <f t="shared" si="11"/>
        <v>Sun</v>
      </c>
      <c r="OX5" s="3" t="str">
        <f t="shared" si="11"/>
        <v>Mon</v>
      </c>
      <c r="OY5" s="3" t="str">
        <f t="shared" si="11"/>
        <v>Tue</v>
      </c>
      <c r="OZ5" s="3" t="str">
        <f t="shared" si="11"/>
        <v>Wed</v>
      </c>
      <c r="PA5" s="3" t="str">
        <f t="shared" si="11"/>
        <v>Thu</v>
      </c>
      <c r="PB5" s="3" t="str">
        <f t="shared" si="11"/>
        <v>Fri</v>
      </c>
      <c r="PC5" s="3" t="str">
        <f t="shared" si="11"/>
        <v>Sat</v>
      </c>
      <c r="PD5" s="3" t="str">
        <f t="shared" si="11"/>
        <v>Sun</v>
      </c>
      <c r="PE5" s="3" t="str">
        <f t="shared" si="11"/>
        <v>Mon</v>
      </c>
      <c r="PF5" s="3" t="str">
        <f t="shared" si="11"/>
        <v>Tue</v>
      </c>
      <c r="PG5" s="3" t="str">
        <f t="shared" si="11"/>
        <v>Wed</v>
      </c>
      <c r="PH5" s="3" t="str">
        <f t="shared" si="11"/>
        <v>Thu</v>
      </c>
      <c r="PI5" s="4"/>
    </row>
    <row r="6" spans="2:425" ht="15.75" customHeight="1" thickBot="1">
      <c r="C6" s="103"/>
      <c r="D6" s="104"/>
      <c r="E6" s="79">
        <f>DAY(E3)</f>
        <v>1</v>
      </c>
      <c r="F6" s="5">
        <f t="shared" ref="F6:AI6" si="12">DAY(F3)</f>
        <v>2</v>
      </c>
      <c r="G6" s="5">
        <f t="shared" si="12"/>
        <v>3</v>
      </c>
      <c r="H6" s="5">
        <f t="shared" si="12"/>
        <v>4</v>
      </c>
      <c r="I6" s="5">
        <f t="shared" si="12"/>
        <v>5</v>
      </c>
      <c r="J6" s="5">
        <f t="shared" si="12"/>
        <v>6</v>
      </c>
      <c r="K6" s="5">
        <f t="shared" si="12"/>
        <v>7</v>
      </c>
      <c r="L6" s="5">
        <f t="shared" si="12"/>
        <v>8</v>
      </c>
      <c r="M6" s="5">
        <f t="shared" si="12"/>
        <v>9</v>
      </c>
      <c r="N6" s="5">
        <f t="shared" si="12"/>
        <v>10</v>
      </c>
      <c r="O6" s="5">
        <f t="shared" si="12"/>
        <v>11</v>
      </c>
      <c r="P6" s="5">
        <f t="shared" si="12"/>
        <v>12</v>
      </c>
      <c r="Q6" s="5">
        <f t="shared" si="12"/>
        <v>13</v>
      </c>
      <c r="R6" s="5">
        <f t="shared" si="12"/>
        <v>14</v>
      </c>
      <c r="S6" s="5">
        <f t="shared" si="12"/>
        <v>15</v>
      </c>
      <c r="T6" s="5">
        <f t="shared" si="12"/>
        <v>16</v>
      </c>
      <c r="U6" s="5">
        <f t="shared" si="12"/>
        <v>17</v>
      </c>
      <c r="V6" s="5">
        <f t="shared" si="12"/>
        <v>18</v>
      </c>
      <c r="W6" s="5">
        <f t="shared" si="12"/>
        <v>19</v>
      </c>
      <c r="X6" s="5">
        <f t="shared" si="12"/>
        <v>20</v>
      </c>
      <c r="Y6" s="5">
        <f t="shared" si="12"/>
        <v>21</v>
      </c>
      <c r="Z6" s="5">
        <f t="shared" si="12"/>
        <v>22</v>
      </c>
      <c r="AA6" s="5">
        <f t="shared" si="12"/>
        <v>23</v>
      </c>
      <c r="AB6" s="5">
        <f t="shared" si="12"/>
        <v>24</v>
      </c>
      <c r="AC6" s="5">
        <f t="shared" si="12"/>
        <v>25</v>
      </c>
      <c r="AD6" s="5">
        <f t="shared" si="12"/>
        <v>26</v>
      </c>
      <c r="AE6" s="5">
        <f t="shared" si="12"/>
        <v>27</v>
      </c>
      <c r="AF6" s="5">
        <f t="shared" si="12"/>
        <v>28</v>
      </c>
      <c r="AG6" s="5">
        <f t="shared" si="12"/>
        <v>29</v>
      </c>
      <c r="AH6" s="5">
        <f t="shared" si="12"/>
        <v>30</v>
      </c>
      <c r="AI6" s="5">
        <f t="shared" si="12"/>
        <v>31</v>
      </c>
      <c r="AJ6" s="6" t="s">
        <v>5</v>
      </c>
      <c r="AM6" s="103"/>
      <c r="AN6" s="104"/>
      <c r="AO6" s="79">
        <f>DAY(AO3)</f>
        <v>1</v>
      </c>
      <c r="AP6" s="5">
        <f t="shared" ref="AP6:BP6" si="13">DAY(AP3)</f>
        <v>2</v>
      </c>
      <c r="AQ6" s="5">
        <f t="shared" si="13"/>
        <v>3</v>
      </c>
      <c r="AR6" s="5">
        <f t="shared" si="13"/>
        <v>4</v>
      </c>
      <c r="AS6" s="5">
        <f t="shared" si="13"/>
        <v>5</v>
      </c>
      <c r="AT6" s="5">
        <f t="shared" si="13"/>
        <v>6</v>
      </c>
      <c r="AU6" s="5">
        <f t="shared" si="13"/>
        <v>7</v>
      </c>
      <c r="AV6" s="5">
        <f t="shared" si="13"/>
        <v>8</v>
      </c>
      <c r="AW6" s="5">
        <f t="shared" si="13"/>
        <v>9</v>
      </c>
      <c r="AX6" s="5">
        <f t="shared" si="13"/>
        <v>10</v>
      </c>
      <c r="AY6" s="5">
        <f t="shared" si="13"/>
        <v>11</v>
      </c>
      <c r="AZ6" s="5">
        <f t="shared" si="13"/>
        <v>12</v>
      </c>
      <c r="BA6" s="5">
        <f t="shared" si="13"/>
        <v>13</v>
      </c>
      <c r="BB6" s="5">
        <f t="shared" si="13"/>
        <v>14</v>
      </c>
      <c r="BC6" s="5">
        <f t="shared" si="13"/>
        <v>15</v>
      </c>
      <c r="BD6" s="5">
        <f t="shared" si="13"/>
        <v>16</v>
      </c>
      <c r="BE6" s="5">
        <f t="shared" si="13"/>
        <v>17</v>
      </c>
      <c r="BF6" s="5">
        <f t="shared" si="13"/>
        <v>18</v>
      </c>
      <c r="BG6" s="5">
        <f t="shared" si="13"/>
        <v>19</v>
      </c>
      <c r="BH6" s="5">
        <f t="shared" si="13"/>
        <v>20</v>
      </c>
      <c r="BI6" s="5">
        <f t="shared" si="13"/>
        <v>21</v>
      </c>
      <c r="BJ6" s="5">
        <f t="shared" si="13"/>
        <v>22</v>
      </c>
      <c r="BK6" s="5">
        <f t="shared" si="13"/>
        <v>23</v>
      </c>
      <c r="BL6" s="5">
        <f t="shared" si="13"/>
        <v>24</v>
      </c>
      <c r="BM6" s="5">
        <f t="shared" si="13"/>
        <v>25</v>
      </c>
      <c r="BN6" s="5">
        <f t="shared" si="13"/>
        <v>26</v>
      </c>
      <c r="BO6" s="5">
        <f t="shared" si="13"/>
        <v>27</v>
      </c>
      <c r="BP6" s="5">
        <f t="shared" si="13"/>
        <v>28</v>
      </c>
      <c r="BQ6" s="6" t="s">
        <v>5</v>
      </c>
      <c r="BT6" s="103"/>
      <c r="BU6" s="104"/>
      <c r="BV6" s="79">
        <f>DAY(BV3)</f>
        <v>1</v>
      </c>
      <c r="BW6" s="5">
        <f t="shared" ref="BW6:CZ6" si="14">DAY(BW3)</f>
        <v>2</v>
      </c>
      <c r="BX6" s="5">
        <f t="shared" si="14"/>
        <v>3</v>
      </c>
      <c r="BY6" s="5">
        <f t="shared" si="14"/>
        <v>4</v>
      </c>
      <c r="BZ6" s="5">
        <f t="shared" si="14"/>
        <v>5</v>
      </c>
      <c r="CA6" s="5">
        <f t="shared" si="14"/>
        <v>6</v>
      </c>
      <c r="CB6" s="5">
        <f t="shared" si="14"/>
        <v>7</v>
      </c>
      <c r="CC6" s="5">
        <f t="shared" si="14"/>
        <v>8</v>
      </c>
      <c r="CD6" s="5">
        <f t="shared" si="14"/>
        <v>9</v>
      </c>
      <c r="CE6" s="5">
        <f t="shared" si="14"/>
        <v>10</v>
      </c>
      <c r="CF6" s="5">
        <f t="shared" si="14"/>
        <v>11</v>
      </c>
      <c r="CG6" s="5">
        <f t="shared" si="14"/>
        <v>12</v>
      </c>
      <c r="CH6" s="5">
        <f t="shared" si="14"/>
        <v>13</v>
      </c>
      <c r="CI6" s="5">
        <f t="shared" si="14"/>
        <v>14</v>
      </c>
      <c r="CJ6" s="5">
        <f t="shared" si="14"/>
        <v>15</v>
      </c>
      <c r="CK6" s="5">
        <f t="shared" si="14"/>
        <v>16</v>
      </c>
      <c r="CL6" s="5">
        <f t="shared" si="14"/>
        <v>17</v>
      </c>
      <c r="CM6" s="5">
        <f t="shared" si="14"/>
        <v>18</v>
      </c>
      <c r="CN6" s="5">
        <f t="shared" si="14"/>
        <v>19</v>
      </c>
      <c r="CO6" s="5">
        <f t="shared" si="14"/>
        <v>20</v>
      </c>
      <c r="CP6" s="5">
        <f t="shared" si="14"/>
        <v>21</v>
      </c>
      <c r="CQ6" s="5">
        <f t="shared" si="14"/>
        <v>22</v>
      </c>
      <c r="CR6" s="5">
        <f t="shared" si="14"/>
        <v>23</v>
      </c>
      <c r="CS6" s="5">
        <f t="shared" si="14"/>
        <v>24</v>
      </c>
      <c r="CT6" s="5">
        <f t="shared" si="14"/>
        <v>25</v>
      </c>
      <c r="CU6" s="5">
        <f t="shared" si="14"/>
        <v>26</v>
      </c>
      <c r="CV6" s="5">
        <f t="shared" si="14"/>
        <v>27</v>
      </c>
      <c r="CW6" s="5">
        <f t="shared" si="14"/>
        <v>28</v>
      </c>
      <c r="CX6" s="5">
        <f t="shared" si="14"/>
        <v>29</v>
      </c>
      <c r="CY6" s="5">
        <f t="shared" si="14"/>
        <v>30</v>
      </c>
      <c r="CZ6" s="5">
        <f t="shared" si="14"/>
        <v>31</v>
      </c>
      <c r="DA6" s="6" t="s">
        <v>5</v>
      </c>
      <c r="DD6" s="103"/>
      <c r="DE6" s="104"/>
      <c r="DF6" s="79">
        <f>DAY(DF3)</f>
        <v>1</v>
      </c>
      <c r="DG6" s="5">
        <f t="shared" ref="DG6:EI6" si="15">DAY(DG3)</f>
        <v>2</v>
      </c>
      <c r="DH6" s="5">
        <f t="shared" si="15"/>
        <v>3</v>
      </c>
      <c r="DI6" s="5">
        <f t="shared" si="15"/>
        <v>4</v>
      </c>
      <c r="DJ6" s="5">
        <f t="shared" si="15"/>
        <v>5</v>
      </c>
      <c r="DK6" s="5">
        <f t="shared" si="15"/>
        <v>6</v>
      </c>
      <c r="DL6" s="5">
        <f t="shared" si="15"/>
        <v>7</v>
      </c>
      <c r="DM6" s="5">
        <f t="shared" si="15"/>
        <v>8</v>
      </c>
      <c r="DN6" s="5">
        <f t="shared" si="15"/>
        <v>9</v>
      </c>
      <c r="DO6" s="5">
        <f t="shared" si="15"/>
        <v>10</v>
      </c>
      <c r="DP6" s="5">
        <f t="shared" si="15"/>
        <v>11</v>
      </c>
      <c r="DQ6" s="5">
        <f t="shared" si="15"/>
        <v>12</v>
      </c>
      <c r="DR6" s="5">
        <f t="shared" si="15"/>
        <v>13</v>
      </c>
      <c r="DS6" s="5">
        <f t="shared" si="15"/>
        <v>14</v>
      </c>
      <c r="DT6" s="5">
        <f t="shared" si="15"/>
        <v>15</v>
      </c>
      <c r="DU6" s="5">
        <f t="shared" si="15"/>
        <v>16</v>
      </c>
      <c r="DV6" s="5">
        <f t="shared" si="15"/>
        <v>17</v>
      </c>
      <c r="DW6" s="5">
        <f t="shared" si="15"/>
        <v>18</v>
      </c>
      <c r="DX6" s="5">
        <f t="shared" si="15"/>
        <v>19</v>
      </c>
      <c r="DY6" s="5">
        <f t="shared" si="15"/>
        <v>20</v>
      </c>
      <c r="DZ6" s="5">
        <f t="shared" si="15"/>
        <v>21</v>
      </c>
      <c r="EA6" s="5">
        <f t="shared" si="15"/>
        <v>22</v>
      </c>
      <c r="EB6" s="5">
        <f t="shared" si="15"/>
        <v>23</v>
      </c>
      <c r="EC6" s="5">
        <f t="shared" si="15"/>
        <v>24</v>
      </c>
      <c r="ED6" s="5">
        <f t="shared" si="15"/>
        <v>25</v>
      </c>
      <c r="EE6" s="5">
        <f t="shared" si="15"/>
        <v>26</v>
      </c>
      <c r="EF6" s="5">
        <f t="shared" si="15"/>
        <v>27</v>
      </c>
      <c r="EG6" s="5">
        <f t="shared" si="15"/>
        <v>28</v>
      </c>
      <c r="EH6" s="5">
        <f t="shared" si="15"/>
        <v>29</v>
      </c>
      <c r="EI6" s="5">
        <f t="shared" si="15"/>
        <v>30</v>
      </c>
      <c r="EJ6" s="6" t="s">
        <v>5</v>
      </c>
      <c r="EM6" s="103"/>
      <c r="EN6" s="104"/>
      <c r="EO6" s="79">
        <f>DAY(EO3)</f>
        <v>1</v>
      </c>
      <c r="EP6" s="5">
        <f t="shared" ref="EP6:FS6" si="16">DAY(EP3)</f>
        <v>2</v>
      </c>
      <c r="EQ6" s="5">
        <f t="shared" si="16"/>
        <v>3</v>
      </c>
      <c r="ER6" s="5">
        <f t="shared" si="16"/>
        <v>4</v>
      </c>
      <c r="ES6" s="5">
        <f t="shared" si="16"/>
        <v>5</v>
      </c>
      <c r="ET6" s="5">
        <f t="shared" si="16"/>
        <v>6</v>
      </c>
      <c r="EU6" s="5">
        <f t="shared" si="16"/>
        <v>7</v>
      </c>
      <c r="EV6" s="5">
        <f t="shared" si="16"/>
        <v>8</v>
      </c>
      <c r="EW6" s="5">
        <f t="shared" si="16"/>
        <v>9</v>
      </c>
      <c r="EX6" s="5">
        <f t="shared" si="16"/>
        <v>10</v>
      </c>
      <c r="EY6" s="5">
        <f t="shared" si="16"/>
        <v>11</v>
      </c>
      <c r="EZ6" s="5">
        <f t="shared" si="16"/>
        <v>12</v>
      </c>
      <c r="FA6" s="5">
        <f t="shared" si="16"/>
        <v>13</v>
      </c>
      <c r="FB6" s="5">
        <f t="shared" si="16"/>
        <v>14</v>
      </c>
      <c r="FC6" s="5">
        <f t="shared" si="16"/>
        <v>15</v>
      </c>
      <c r="FD6" s="5">
        <f t="shared" si="16"/>
        <v>16</v>
      </c>
      <c r="FE6" s="5">
        <f t="shared" si="16"/>
        <v>17</v>
      </c>
      <c r="FF6" s="5">
        <f t="shared" si="16"/>
        <v>18</v>
      </c>
      <c r="FG6" s="5">
        <f t="shared" si="16"/>
        <v>19</v>
      </c>
      <c r="FH6" s="5">
        <f t="shared" si="16"/>
        <v>20</v>
      </c>
      <c r="FI6" s="5">
        <f t="shared" si="16"/>
        <v>21</v>
      </c>
      <c r="FJ6" s="5">
        <f t="shared" si="16"/>
        <v>22</v>
      </c>
      <c r="FK6" s="5">
        <f t="shared" si="16"/>
        <v>23</v>
      </c>
      <c r="FL6" s="5">
        <f t="shared" si="16"/>
        <v>24</v>
      </c>
      <c r="FM6" s="5">
        <f t="shared" si="16"/>
        <v>25</v>
      </c>
      <c r="FN6" s="5">
        <f t="shared" si="16"/>
        <v>26</v>
      </c>
      <c r="FO6" s="5">
        <f t="shared" si="16"/>
        <v>27</v>
      </c>
      <c r="FP6" s="5">
        <f t="shared" si="16"/>
        <v>28</v>
      </c>
      <c r="FQ6" s="5">
        <f t="shared" si="16"/>
        <v>29</v>
      </c>
      <c r="FR6" s="5">
        <f t="shared" si="16"/>
        <v>30</v>
      </c>
      <c r="FS6" s="5">
        <f t="shared" si="16"/>
        <v>31</v>
      </c>
      <c r="FT6" s="6" t="s">
        <v>5</v>
      </c>
      <c r="FW6" s="103"/>
      <c r="FX6" s="104"/>
      <c r="FY6" s="79">
        <f>DAY(FY3)</f>
        <v>1</v>
      </c>
      <c r="FZ6" s="5">
        <f t="shared" ref="FZ6:HB6" si="17">DAY(FZ3)</f>
        <v>2</v>
      </c>
      <c r="GA6" s="5">
        <f t="shared" si="17"/>
        <v>3</v>
      </c>
      <c r="GB6" s="5">
        <f t="shared" si="17"/>
        <v>4</v>
      </c>
      <c r="GC6" s="5">
        <f t="shared" si="17"/>
        <v>5</v>
      </c>
      <c r="GD6" s="5">
        <f t="shared" si="17"/>
        <v>6</v>
      </c>
      <c r="GE6" s="5">
        <f t="shared" si="17"/>
        <v>7</v>
      </c>
      <c r="GF6" s="5">
        <f t="shared" si="17"/>
        <v>8</v>
      </c>
      <c r="GG6" s="5">
        <f t="shared" si="17"/>
        <v>9</v>
      </c>
      <c r="GH6" s="5">
        <f t="shared" si="17"/>
        <v>10</v>
      </c>
      <c r="GI6" s="5">
        <f t="shared" si="17"/>
        <v>11</v>
      </c>
      <c r="GJ6" s="5">
        <f t="shared" si="17"/>
        <v>12</v>
      </c>
      <c r="GK6" s="5">
        <f t="shared" si="17"/>
        <v>13</v>
      </c>
      <c r="GL6" s="5">
        <f t="shared" si="17"/>
        <v>14</v>
      </c>
      <c r="GM6" s="5">
        <f t="shared" si="17"/>
        <v>15</v>
      </c>
      <c r="GN6" s="5">
        <f t="shared" si="17"/>
        <v>16</v>
      </c>
      <c r="GO6" s="5">
        <f t="shared" si="17"/>
        <v>17</v>
      </c>
      <c r="GP6" s="5">
        <f t="shared" si="17"/>
        <v>18</v>
      </c>
      <c r="GQ6" s="5">
        <f t="shared" si="17"/>
        <v>19</v>
      </c>
      <c r="GR6" s="5">
        <f t="shared" si="17"/>
        <v>20</v>
      </c>
      <c r="GS6" s="5">
        <f t="shared" si="17"/>
        <v>21</v>
      </c>
      <c r="GT6" s="5">
        <f t="shared" si="17"/>
        <v>22</v>
      </c>
      <c r="GU6" s="5">
        <f t="shared" si="17"/>
        <v>23</v>
      </c>
      <c r="GV6" s="5">
        <f t="shared" si="17"/>
        <v>24</v>
      </c>
      <c r="GW6" s="5">
        <f t="shared" si="17"/>
        <v>25</v>
      </c>
      <c r="GX6" s="5">
        <f t="shared" si="17"/>
        <v>26</v>
      </c>
      <c r="GY6" s="5">
        <f t="shared" si="17"/>
        <v>27</v>
      </c>
      <c r="GZ6" s="5">
        <f t="shared" si="17"/>
        <v>28</v>
      </c>
      <c r="HA6" s="5">
        <f t="shared" si="17"/>
        <v>29</v>
      </c>
      <c r="HB6" s="5">
        <f t="shared" si="17"/>
        <v>30</v>
      </c>
      <c r="HC6" s="6" t="s">
        <v>5</v>
      </c>
      <c r="HF6" s="103"/>
      <c r="HG6" s="104"/>
      <c r="HH6" s="79">
        <f>DAY(HH3)</f>
        <v>1</v>
      </c>
      <c r="HI6" s="5">
        <f t="shared" ref="HI6:IL6" si="18">DAY(HI3)</f>
        <v>2</v>
      </c>
      <c r="HJ6" s="5">
        <f t="shared" si="18"/>
        <v>3</v>
      </c>
      <c r="HK6" s="5">
        <f t="shared" si="18"/>
        <v>4</v>
      </c>
      <c r="HL6" s="5">
        <f t="shared" si="18"/>
        <v>5</v>
      </c>
      <c r="HM6" s="5">
        <f t="shared" si="18"/>
        <v>6</v>
      </c>
      <c r="HN6" s="5">
        <f t="shared" si="18"/>
        <v>7</v>
      </c>
      <c r="HO6" s="5">
        <f t="shared" si="18"/>
        <v>8</v>
      </c>
      <c r="HP6" s="5">
        <f t="shared" si="18"/>
        <v>9</v>
      </c>
      <c r="HQ6" s="5">
        <f t="shared" si="18"/>
        <v>10</v>
      </c>
      <c r="HR6" s="5">
        <f t="shared" si="18"/>
        <v>11</v>
      </c>
      <c r="HS6" s="5">
        <f t="shared" si="18"/>
        <v>12</v>
      </c>
      <c r="HT6" s="5">
        <f t="shared" si="18"/>
        <v>13</v>
      </c>
      <c r="HU6" s="5">
        <f t="shared" si="18"/>
        <v>14</v>
      </c>
      <c r="HV6" s="5">
        <f t="shared" si="18"/>
        <v>15</v>
      </c>
      <c r="HW6" s="5">
        <f t="shared" si="18"/>
        <v>16</v>
      </c>
      <c r="HX6" s="5">
        <f t="shared" si="18"/>
        <v>17</v>
      </c>
      <c r="HY6" s="5">
        <f t="shared" si="18"/>
        <v>18</v>
      </c>
      <c r="HZ6" s="5">
        <f t="shared" si="18"/>
        <v>19</v>
      </c>
      <c r="IA6" s="5">
        <f t="shared" si="18"/>
        <v>20</v>
      </c>
      <c r="IB6" s="5">
        <f t="shared" si="18"/>
        <v>21</v>
      </c>
      <c r="IC6" s="5">
        <f t="shared" si="18"/>
        <v>22</v>
      </c>
      <c r="ID6" s="5">
        <f t="shared" si="18"/>
        <v>23</v>
      </c>
      <c r="IE6" s="5">
        <f t="shared" si="18"/>
        <v>24</v>
      </c>
      <c r="IF6" s="5">
        <f t="shared" si="18"/>
        <v>25</v>
      </c>
      <c r="IG6" s="5">
        <f t="shared" si="18"/>
        <v>26</v>
      </c>
      <c r="IH6" s="5">
        <f t="shared" si="18"/>
        <v>27</v>
      </c>
      <c r="II6" s="5">
        <f t="shared" si="18"/>
        <v>28</v>
      </c>
      <c r="IJ6" s="5">
        <f t="shared" si="18"/>
        <v>29</v>
      </c>
      <c r="IK6" s="5">
        <f t="shared" si="18"/>
        <v>30</v>
      </c>
      <c r="IL6" s="5">
        <f t="shared" si="18"/>
        <v>31</v>
      </c>
      <c r="IM6" s="6" t="s">
        <v>5</v>
      </c>
      <c r="IP6" s="103"/>
      <c r="IQ6" s="104"/>
      <c r="IR6" s="79">
        <f>DAY(IR3)</f>
        <v>1</v>
      </c>
      <c r="IS6" s="5">
        <f t="shared" ref="IS6:JV6" si="19">DAY(IS3)</f>
        <v>2</v>
      </c>
      <c r="IT6" s="5">
        <f t="shared" si="19"/>
        <v>3</v>
      </c>
      <c r="IU6" s="5">
        <f t="shared" si="19"/>
        <v>4</v>
      </c>
      <c r="IV6" s="5">
        <f t="shared" si="19"/>
        <v>5</v>
      </c>
      <c r="IW6" s="5">
        <f t="shared" si="19"/>
        <v>6</v>
      </c>
      <c r="IX6" s="5">
        <f t="shared" si="19"/>
        <v>7</v>
      </c>
      <c r="IY6" s="5">
        <f t="shared" si="19"/>
        <v>8</v>
      </c>
      <c r="IZ6" s="5">
        <f t="shared" si="19"/>
        <v>9</v>
      </c>
      <c r="JA6" s="5">
        <f t="shared" si="19"/>
        <v>10</v>
      </c>
      <c r="JB6" s="5">
        <f t="shared" si="19"/>
        <v>11</v>
      </c>
      <c r="JC6" s="5">
        <f t="shared" si="19"/>
        <v>12</v>
      </c>
      <c r="JD6" s="5">
        <f t="shared" si="19"/>
        <v>13</v>
      </c>
      <c r="JE6" s="5">
        <f t="shared" si="19"/>
        <v>14</v>
      </c>
      <c r="JF6" s="5">
        <f t="shared" si="19"/>
        <v>15</v>
      </c>
      <c r="JG6" s="5">
        <f t="shared" si="19"/>
        <v>16</v>
      </c>
      <c r="JH6" s="5">
        <f t="shared" si="19"/>
        <v>17</v>
      </c>
      <c r="JI6" s="5">
        <f t="shared" si="19"/>
        <v>18</v>
      </c>
      <c r="JJ6" s="5">
        <f t="shared" si="19"/>
        <v>19</v>
      </c>
      <c r="JK6" s="5">
        <f t="shared" si="19"/>
        <v>20</v>
      </c>
      <c r="JL6" s="5">
        <f t="shared" si="19"/>
        <v>21</v>
      </c>
      <c r="JM6" s="5">
        <f t="shared" si="19"/>
        <v>22</v>
      </c>
      <c r="JN6" s="5">
        <f t="shared" si="19"/>
        <v>23</v>
      </c>
      <c r="JO6" s="5">
        <f t="shared" si="19"/>
        <v>24</v>
      </c>
      <c r="JP6" s="5">
        <f t="shared" si="19"/>
        <v>25</v>
      </c>
      <c r="JQ6" s="5">
        <f t="shared" si="19"/>
        <v>26</v>
      </c>
      <c r="JR6" s="5">
        <f t="shared" si="19"/>
        <v>27</v>
      </c>
      <c r="JS6" s="5">
        <f t="shared" si="19"/>
        <v>28</v>
      </c>
      <c r="JT6" s="5">
        <f t="shared" si="19"/>
        <v>29</v>
      </c>
      <c r="JU6" s="5">
        <f t="shared" si="19"/>
        <v>30</v>
      </c>
      <c r="JV6" s="5">
        <f t="shared" si="19"/>
        <v>31</v>
      </c>
      <c r="JW6" s="6" t="s">
        <v>5</v>
      </c>
      <c r="JZ6" s="103"/>
      <c r="KA6" s="104"/>
      <c r="KB6" s="79">
        <f>DAY(KB3)</f>
        <v>1</v>
      </c>
      <c r="KC6" s="5">
        <f t="shared" ref="KC6:LE6" si="20">DAY(KC3)</f>
        <v>2</v>
      </c>
      <c r="KD6" s="5">
        <f t="shared" si="20"/>
        <v>3</v>
      </c>
      <c r="KE6" s="5">
        <f t="shared" si="20"/>
        <v>4</v>
      </c>
      <c r="KF6" s="5">
        <f t="shared" si="20"/>
        <v>5</v>
      </c>
      <c r="KG6" s="5">
        <f t="shared" si="20"/>
        <v>6</v>
      </c>
      <c r="KH6" s="5">
        <f t="shared" si="20"/>
        <v>7</v>
      </c>
      <c r="KI6" s="5">
        <f t="shared" si="20"/>
        <v>8</v>
      </c>
      <c r="KJ6" s="5">
        <f t="shared" si="20"/>
        <v>9</v>
      </c>
      <c r="KK6" s="5">
        <f t="shared" si="20"/>
        <v>10</v>
      </c>
      <c r="KL6" s="5">
        <f t="shared" si="20"/>
        <v>11</v>
      </c>
      <c r="KM6" s="5">
        <f t="shared" si="20"/>
        <v>12</v>
      </c>
      <c r="KN6" s="5">
        <f t="shared" si="20"/>
        <v>13</v>
      </c>
      <c r="KO6" s="5">
        <f t="shared" si="20"/>
        <v>14</v>
      </c>
      <c r="KP6" s="5">
        <f t="shared" si="20"/>
        <v>15</v>
      </c>
      <c r="KQ6" s="5">
        <f t="shared" si="20"/>
        <v>16</v>
      </c>
      <c r="KR6" s="5">
        <f t="shared" si="20"/>
        <v>17</v>
      </c>
      <c r="KS6" s="5">
        <f t="shared" si="20"/>
        <v>18</v>
      </c>
      <c r="KT6" s="5">
        <f t="shared" si="20"/>
        <v>19</v>
      </c>
      <c r="KU6" s="5">
        <f t="shared" si="20"/>
        <v>20</v>
      </c>
      <c r="KV6" s="5">
        <f t="shared" si="20"/>
        <v>21</v>
      </c>
      <c r="KW6" s="5">
        <f t="shared" si="20"/>
        <v>22</v>
      </c>
      <c r="KX6" s="5">
        <f t="shared" si="20"/>
        <v>23</v>
      </c>
      <c r="KY6" s="5">
        <f t="shared" si="20"/>
        <v>24</v>
      </c>
      <c r="KZ6" s="5">
        <f t="shared" si="20"/>
        <v>25</v>
      </c>
      <c r="LA6" s="5">
        <f t="shared" si="20"/>
        <v>26</v>
      </c>
      <c r="LB6" s="5">
        <f t="shared" si="20"/>
        <v>27</v>
      </c>
      <c r="LC6" s="5">
        <f t="shared" si="20"/>
        <v>28</v>
      </c>
      <c r="LD6" s="5">
        <f t="shared" si="20"/>
        <v>29</v>
      </c>
      <c r="LE6" s="5">
        <f t="shared" si="20"/>
        <v>30</v>
      </c>
      <c r="LF6" s="6" t="s">
        <v>5</v>
      </c>
      <c r="LI6" s="103"/>
      <c r="LJ6" s="104"/>
      <c r="LK6" s="79">
        <f>DAY(LK3)</f>
        <v>1</v>
      </c>
      <c r="LL6" s="5">
        <f t="shared" ref="LL6:MO6" si="21">DAY(LL3)</f>
        <v>2</v>
      </c>
      <c r="LM6" s="5">
        <f t="shared" si="21"/>
        <v>3</v>
      </c>
      <c r="LN6" s="5">
        <f t="shared" si="21"/>
        <v>4</v>
      </c>
      <c r="LO6" s="5">
        <f t="shared" si="21"/>
        <v>5</v>
      </c>
      <c r="LP6" s="5">
        <f t="shared" si="21"/>
        <v>6</v>
      </c>
      <c r="LQ6" s="5">
        <f t="shared" si="21"/>
        <v>7</v>
      </c>
      <c r="LR6" s="5">
        <f t="shared" si="21"/>
        <v>8</v>
      </c>
      <c r="LS6" s="5">
        <f t="shared" si="21"/>
        <v>9</v>
      </c>
      <c r="LT6" s="5">
        <f t="shared" si="21"/>
        <v>10</v>
      </c>
      <c r="LU6" s="5">
        <f t="shared" si="21"/>
        <v>11</v>
      </c>
      <c r="LV6" s="5">
        <f t="shared" si="21"/>
        <v>12</v>
      </c>
      <c r="LW6" s="5">
        <f t="shared" si="21"/>
        <v>13</v>
      </c>
      <c r="LX6" s="5">
        <f t="shared" si="21"/>
        <v>14</v>
      </c>
      <c r="LY6" s="5">
        <f t="shared" si="21"/>
        <v>15</v>
      </c>
      <c r="LZ6" s="5">
        <f t="shared" si="21"/>
        <v>16</v>
      </c>
      <c r="MA6" s="5">
        <f t="shared" si="21"/>
        <v>17</v>
      </c>
      <c r="MB6" s="5">
        <f t="shared" si="21"/>
        <v>18</v>
      </c>
      <c r="MC6" s="5">
        <f t="shared" si="21"/>
        <v>19</v>
      </c>
      <c r="MD6" s="5">
        <f t="shared" si="21"/>
        <v>20</v>
      </c>
      <c r="ME6" s="5">
        <f t="shared" si="21"/>
        <v>21</v>
      </c>
      <c r="MF6" s="5">
        <f t="shared" si="21"/>
        <v>22</v>
      </c>
      <c r="MG6" s="5">
        <f t="shared" si="21"/>
        <v>23</v>
      </c>
      <c r="MH6" s="5">
        <f t="shared" si="21"/>
        <v>24</v>
      </c>
      <c r="MI6" s="5">
        <f t="shared" si="21"/>
        <v>25</v>
      </c>
      <c r="MJ6" s="5">
        <f t="shared" si="21"/>
        <v>26</v>
      </c>
      <c r="MK6" s="5">
        <f t="shared" si="21"/>
        <v>27</v>
      </c>
      <c r="ML6" s="5">
        <f t="shared" si="21"/>
        <v>28</v>
      </c>
      <c r="MM6" s="5">
        <f t="shared" si="21"/>
        <v>29</v>
      </c>
      <c r="MN6" s="5">
        <f t="shared" si="21"/>
        <v>30</v>
      </c>
      <c r="MO6" s="5">
        <f t="shared" si="21"/>
        <v>31</v>
      </c>
      <c r="MP6" s="6" t="s">
        <v>5</v>
      </c>
      <c r="MS6" s="103"/>
      <c r="MT6" s="104"/>
      <c r="MU6" s="79">
        <f>DAY(MU3)</f>
        <v>1</v>
      </c>
      <c r="MV6" s="5">
        <f t="shared" ref="MV6:NX6" si="22">DAY(MV3)</f>
        <v>2</v>
      </c>
      <c r="MW6" s="5">
        <f t="shared" si="22"/>
        <v>3</v>
      </c>
      <c r="MX6" s="5">
        <f t="shared" si="22"/>
        <v>4</v>
      </c>
      <c r="MY6" s="5">
        <f t="shared" si="22"/>
        <v>5</v>
      </c>
      <c r="MZ6" s="5">
        <f t="shared" si="22"/>
        <v>6</v>
      </c>
      <c r="NA6" s="5">
        <f t="shared" si="22"/>
        <v>7</v>
      </c>
      <c r="NB6" s="5">
        <f t="shared" si="22"/>
        <v>8</v>
      </c>
      <c r="NC6" s="5">
        <f t="shared" si="22"/>
        <v>9</v>
      </c>
      <c r="ND6" s="5">
        <f t="shared" si="22"/>
        <v>10</v>
      </c>
      <c r="NE6" s="5">
        <f t="shared" si="22"/>
        <v>11</v>
      </c>
      <c r="NF6" s="5">
        <f t="shared" si="22"/>
        <v>12</v>
      </c>
      <c r="NG6" s="5">
        <f t="shared" si="22"/>
        <v>13</v>
      </c>
      <c r="NH6" s="5">
        <f t="shared" si="22"/>
        <v>14</v>
      </c>
      <c r="NI6" s="5">
        <f t="shared" si="22"/>
        <v>15</v>
      </c>
      <c r="NJ6" s="5">
        <f t="shared" si="22"/>
        <v>16</v>
      </c>
      <c r="NK6" s="5">
        <f t="shared" si="22"/>
        <v>17</v>
      </c>
      <c r="NL6" s="5">
        <f t="shared" si="22"/>
        <v>18</v>
      </c>
      <c r="NM6" s="5">
        <f t="shared" si="22"/>
        <v>19</v>
      </c>
      <c r="NN6" s="5">
        <f t="shared" si="22"/>
        <v>20</v>
      </c>
      <c r="NO6" s="5">
        <f t="shared" si="22"/>
        <v>21</v>
      </c>
      <c r="NP6" s="5">
        <f t="shared" si="22"/>
        <v>22</v>
      </c>
      <c r="NQ6" s="5">
        <f t="shared" si="22"/>
        <v>23</v>
      </c>
      <c r="NR6" s="5">
        <f t="shared" si="22"/>
        <v>24</v>
      </c>
      <c r="NS6" s="5">
        <f t="shared" si="22"/>
        <v>25</v>
      </c>
      <c r="NT6" s="5">
        <f t="shared" si="22"/>
        <v>26</v>
      </c>
      <c r="NU6" s="5">
        <f t="shared" si="22"/>
        <v>27</v>
      </c>
      <c r="NV6" s="5">
        <f t="shared" si="22"/>
        <v>28</v>
      </c>
      <c r="NW6" s="5">
        <f t="shared" si="22"/>
        <v>29</v>
      </c>
      <c r="NX6" s="5">
        <f t="shared" si="22"/>
        <v>30</v>
      </c>
      <c r="NY6" s="6" t="s">
        <v>5</v>
      </c>
      <c r="OB6" s="103"/>
      <c r="OC6" s="104"/>
      <c r="OD6" s="79">
        <f>DAY(OD3)</f>
        <v>1</v>
      </c>
      <c r="OE6" s="5">
        <f t="shared" ref="OE6:PH6" si="23">DAY(OE3)</f>
        <v>2</v>
      </c>
      <c r="OF6" s="5">
        <f t="shared" si="23"/>
        <v>3</v>
      </c>
      <c r="OG6" s="5">
        <f t="shared" si="23"/>
        <v>4</v>
      </c>
      <c r="OH6" s="5">
        <f t="shared" si="23"/>
        <v>5</v>
      </c>
      <c r="OI6" s="5">
        <f t="shared" si="23"/>
        <v>6</v>
      </c>
      <c r="OJ6" s="5">
        <f t="shared" si="23"/>
        <v>7</v>
      </c>
      <c r="OK6" s="5">
        <f t="shared" si="23"/>
        <v>8</v>
      </c>
      <c r="OL6" s="5">
        <f t="shared" si="23"/>
        <v>9</v>
      </c>
      <c r="OM6" s="5">
        <f t="shared" si="23"/>
        <v>10</v>
      </c>
      <c r="ON6" s="5">
        <f t="shared" si="23"/>
        <v>11</v>
      </c>
      <c r="OO6" s="5">
        <f t="shared" si="23"/>
        <v>12</v>
      </c>
      <c r="OP6" s="5">
        <f t="shared" si="23"/>
        <v>13</v>
      </c>
      <c r="OQ6" s="5">
        <f t="shared" si="23"/>
        <v>14</v>
      </c>
      <c r="OR6" s="5">
        <f t="shared" si="23"/>
        <v>15</v>
      </c>
      <c r="OS6" s="5">
        <f t="shared" si="23"/>
        <v>16</v>
      </c>
      <c r="OT6" s="5">
        <f t="shared" si="23"/>
        <v>17</v>
      </c>
      <c r="OU6" s="5">
        <f t="shared" si="23"/>
        <v>18</v>
      </c>
      <c r="OV6" s="5">
        <f t="shared" si="23"/>
        <v>19</v>
      </c>
      <c r="OW6" s="5">
        <f t="shared" si="23"/>
        <v>20</v>
      </c>
      <c r="OX6" s="5">
        <f t="shared" si="23"/>
        <v>21</v>
      </c>
      <c r="OY6" s="5">
        <f t="shared" si="23"/>
        <v>22</v>
      </c>
      <c r="OZ6" s="5">
        <f t="shared" si="23"/>
        <v>23</v>
      </c>
      <c r="PA6" s="5">
        <f t="shared" si="23"/>
        <v>24</v>
      </c>
      <c r="PB6" s="5">
        <f t="shared" si="23"/>
        <v>25</v>
      </c>
      <c r="PC6" s="5">
        <f t="shared" si="23"/>
        <v>26</v>
      </c>
      <c r="PD6" s="5">
        <f t="shared" si="23"/>
        <v>27</v>
      </c>
      <c r="PE6" s="5">
        <f t="shared" si="23"/>
        <v>28</v>
      </c>
      <c r="PF6" s="5">
        <f t="shared" si="23"/>
        <v>29</v>
      </c>
      <c r="PG6" s="5">
        <f t="shared" si="23"/>
        <v>30</v>
      </c>
      <c r="PH6" s="5">
        <f t="shared" si="23"/>
        <v>31</v>
      </c>
      <c r="PI6" s="6" t="s">
        <v>5</v>
      </c>
    </row>
    <row r="7" spans="2:425" ht="15" customHeight="1">
      <c r="B7">
        <f ca="1">SUMIF(E$3:AI$3,"&lt;="&amp;B5,E7:AI7)</f>
        <v>0</v>
      </c>
      <c r="C7" s="98" t="str">
        <f>IF(Summary!$B$15&lt;&gt;"",IF(AND(Summary!$D$15&lt;&gt;"",DATE(YEAR(Summary!$D$15),MONTH(Summary!$D$15),1)&lt;DATE(YEAR(E3),MONTH(E3),1)),"not on board",IF(Summary!$B$15&lt;&gt;"",IF(AND(Summary!$C$15&lt;&gt;"",DATE(YEAR(Summary!$C$15),MONTH(Summary!$C$15),1)&lt;=DATE(YEAR(E3),MONTH(E3),1)),Summary!$B$15,"not on board"),"")),"")</f>
        <v/>
      </c>
      <c r="D7" s="74" t="s">
        <v>17</v>
      </c>
      <c r="E7" s="80"/>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c r="AJ7" s="76">
        <f t="shared" ref="AJ7:AJ8" si="24">SUM(E7:AI7)</f>
        <v>0</v>
      </c>
      <c r="AL7">
        <f ca="1">SUMIF(AO$3:BP$3,"&lt;="&amp;B5,AO7:BP7)</f>
        <v>0</v>
      </c>
      <c r="AM7" s="98" t="str">
        <f>IF(Summary!$B$15&lt;&gt;"",IF(AND(Summary!$D$15&lt;&gt;"",DATE(YEAR(Summary!$D$15),MONTH(Summary!$D$15),1)&lt;DATE(YEAR(AO3),MONTH(AO3),1)),"not on board",IF(Summary!$B$15&lt;&gt;"",IF(AND(Summary!$C$15&lt;&gt;"",DATE(YEAR(Summary!$C$15),MONTH(Summary!$C$15),1)&lt;=DATE(YEAR(AO3),MONTH(AO3),1)),Summary!$B$15,"not on board"),"")),"")</f>
        <v/>
      </c>
      <c r="AN7" s="74" t="s">
        <v>17</v>
      </c>
      <c r="AO7" s="80"/>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2"/>
      <c r="BQ7" s="76">
        <f t="shared" ref="BQ7:BQ36" si="25">SUM(AO7:BP7)</f>
        <v>0</v>
      </c>
      <c r="BS7">
        <f ca="1">SUMIF(BV$3:CZ$3,"&lt;="&amp;B5,BV7:CZ7)</f>
        <v>0</v>
      </c>
      <c r="BT7" s="98" t="str">
        <f>IF(Summary!$B$15&lt;&gt;"",IF(AND(Summary!$D$15&lt;&gt;"",DATE(YEAR(Summary!$D$15),MONTH(Summary!$D$15),1)&lt;DATE(YEAR(BV3),MONTH(BV3),1)),"not on board",IF(Summary!$B$15&lt;&gt;"",IF(AND(Summary!$C$15&lt;&gt;"",DATE(YEAR(Summary!$C$15),MONTH(Summary!$C$15),1)&lt;=DATE(YEAR(BV3),MONTH(BV3),1)),Summary!$B$15,"not on board"),"")),"")</f>
        <v/>
      </c>
      <c r="BU7" s="74" t="s">
        <v>17</v>
      </c>
      <c r="BV7" s="80"/>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2"/>
      <c r="DA7" s="76">
        <f t="shared" ref="DA7:DA8" si="26">SUM(BV7:CZ7)</f>
        <v>0</v>
      </c>
      <c r="DC7">
        <f ca="1">SUMIF(DF$3:EI$3,"&lt;="&amp;B5,DF7:EI7)</f>
        <v>0</v>
      </c>
      <c r="DD7" s="98" t="str">
        <f>IF(Summary!$B$15&lt;&gt;"",IF(AND(Summary!$D$15&lt;&gt;"",DATE(YEAR(Summary!$D$15),MONTH(Summary!$D$15),1)&lt;DATE(YEAR(DF3),MONTH(DF3),1)),"not on board",IF(Summary!$B$15&lt;&gt;"",IF(AND(Summary!$C$15&lt;&gt;"",DATE(YEAR(Summary!$C$15),MONTH(Summary!$C$15),1)&lt;=DATE(YEAR(DF3),MONTH(DF3),1)),Summary!$B$15,"not on board"),"")),"")</f>
        <v/>
      </c>
      <c r="DE7" s="74" t="s">
        <v>17</v>
      </c>
      <c r="DF7" s="80"/>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2"/>
      <c r="EJ7" s="76">
        <f t="shared" ref="EJ7:EJ8" si="27">SUM(DF7:EI7)</f>
        <v>0</v>
      </c>
      <c r="EL7">
        <f ca="1">SUMIF(EO$3:FS$3,"&lt;="&amp;B5,EO7:FS7)</f>
        <v>0</v>
      </c>
      <c r="EM7" s="98" t="str">
        <f>IF(Summary!$B$15&lt;&gt;"",IF(AND(Summary!$D$15&lt;&gt;"",DATE(YEAR(Summary!$D$15),MONTH(Summary!$D$15),1)&lt;DATE(YEAR(EO3),MONTH(EO3),1)),"not on board",IF(Summary!$B$15&lt;&gt;"",IF(AND(Summary!$C$15&lt;&gt;"",DATE(YEAR(Summary!$C$15),MONTH(Summary!$C$15),1)&lt;=DATE(YEAR(EO3),MONTH(EO3),1)),Summary!$B$15,"not on board"),"")),"")</f>
        <v/>
      </c>
      <c r="EN7" s="74" t="s">
        <v>17</v>
      </c>
      <c r="EO7" s="80"/>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2"/>
      <c r="FT7" s="76">
        <f t="shared" ref="FT7:FT8" si="28">SUM(EO7:FS7)</f>
        <v>0</v>
      </c>
      <c r="FV7">
        <f ca="1">SUMIF(FY$3:HB$3,"&lt;="&amp;B5,FY7:HB7)</f>
        <v>0</v>
      </c>
      <c r="FW7" s="98" t="str">
        <f>IF(Summary!$B$15&lt;&gt;"",IF(AND(Summary!$D$15&lt;&gt;"",DATE(YEAR(Summary!$D$15),MONTH(Summary!$D$15),1)&lt;DATE(YEAR(FY3),MONTH(FY3),1)),"not on board",IF(Summary!$B$15&lt;&gt;"",IF(AND(Summary!$C$15&lt;&gt;"",DATE(YEAR(Summary!$C$15),MONTH(Summary!$C$15),1)&lt;=DATE(YEAR(FY3),MONTH(FY3),1)),Summary!$B$15,"not on board"),"")),"")</f>
        <v/>
      </c>
      <c r="FX7" s="74" t="s">
        <v>17</v>
      </c>
      <c r="FY7" s="80"/>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2"/>
      <c r="HC7" s="76">
        <f t="shared" ref="HC7:HC36" si="29">SUM(FY7:HB7)</f>
        <v>0</v>
      </c>
      <c r="HE7">
        <f ca="1">SUMIF(HH$3:IL$3,"&lt;="&amp;B5,HH7:IL7)</f>
        <v>0</v>
      </c>
      <c r="HF7" s="98" t="str">
        <f>IF(Summary!$B$15&lt;&gt;"",IF(AND(Summary!$D$15&lt;&gt;"",DATE(YEAR(Summary!$D$15),MONTH(Summary!$D$15),1)&lt;DATE(YEAR(HH3),MONTH(HH3),1)),"not on board",IF(Summary!$B$15&lt;&gt;"",IF(AND(Summary!$C$15&lt;&gt;"",DATE(YEAR(Summary!$C$15),MONTH(Summary!$C$15),1)&lt;=DATE(YEAR(HH3),MONTH(HH3),1)),Summary!$B$15,"not on board"),"")),"")</f>
        <v/>
      </c>
      <c r="HG7" s="74" t="s">
        <v>17</v>
      </c>
      <c r="HH7" s="80"/>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2"/>
      <c r="IM7" s="76">
        <f t="shared" ref="IM7:IM8" si="30">SUM(HH7:IL7)</f>
        <v>0</v>
      </c>
      <c r="IO7">
        <f ca="1">SUMIF(IR$3:JV$3,"&lt;="&amp;B5,IR7:JV7)</f>
        <v>0</v>
      </c>
      <c r="IP7" s="98" t="str">
        <f>IF(Summary!$B$15&lt;&gt;"",IF(AND(Summary!$D$15&lt;&gt;"",DATE(YEAR(Summary!$D$15),MONTH(Summary!$D$15),1)&lt;DATE(YEAR(IR3),MONTH(IR3),1)),"not on board",IF(Summary!$B$15&lt;&gt;"",IF(AND(Summary!$C$15&lt;&gt;"",DATE(YEAR(Summary!$C$15),MONTH(Summary!$C$15),1)&lt;=DATE(YEAR(IR3),MONTH(IR3),1)),Summary!$B$15,"not on board"),"")),"")</f>
        <v/>
      </c>
      <c r="IQ7" s="74" t="s">
        <v>17</v>
      </c>
      <c r="IR7" s="80"/>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76">
        <f t="shared" ref="JW7:JW8" si="31">SUM(IR7:JV7)</f>
        <v>0</v>
      </c>
      <c r="JY7">
        <f ca="1">SUMIF(KB$3:LE$3,"&lt;="&amp;B5,KB7:LE7)</f>
        <v>0</v>
      </c>
      <c r="JZ7" s="98" t="str">
        <f>IF(Summary!$B$15&lt;&gt;"",IF(AND(Summary!$D$15&lt;&gt;"",DATE(YEAR(Summary!$D$15),MONTH(Summary!$D$15),1)&lt;DATE(YEAR(KB3),MONTH(KB3),1)),"not on board",IF(Summary!$B$15&lt;&gt;"",IF(AND(Summary!$C$15&lt;&gt;"",DATE(YEAR(Summary!$C$15),MONTH(Summary!$C$15),1)&lt;=DATE(YEAR(KB3),MONTH(KB3),1)),Summary!$B$15,"not on board"),"")),"")</f>
        <v/>
      </c>
      <c r="KA7" s="74" t="s">
        <v>17</v>
      </c>
      <c r="KB7" s="80"/>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2"/>
      <c r="LF7" s="76">
        <f t="shared" ref="LF7:LF36" si="32">SUM(KB7:LE7)</f>
        <v>0</v>
      </c>
      <c r="LH7">
        <f ca="1">SUMIF(LK$3:MO$3,"&lt;="&amp;B5,LK7:MO7)</f>
        <v>0</v>
      </c>
      <c r="LI7" s="98" t="str">
        <f>IF(Summary!$B$15&lt;&gt;"",IF(AND(Summary!$D$15&lt;&gt;"",DATE(YEAR(Summary!$D$15),MONTH(Summary!$D$15),1)&lt;DATE(YEAR(LK3),MONTH(LK3),1)),"not on board",IF(Summary!$B$15&lt;&gt;"",IF(AND(Summary!$C$15&lt;&gt;"",DATE(YEAR(Summary!$C$15),MONTH(Summary!$C$15),1)&lt;=DATE(YEAR(LK3),MONTH(LK3),1)),Summary!$B$15,"not on board"),"")),"")</f>
        <v/>
      </c>
      <c r="LJ7" s="74" t="s">
        <v>17</v>
      </c>
      <c r="LK7" s="80"/>
      <c r="LL7" s="81"/>
      <c r="LM7" s="81"/>
      <c r="LN7" s="81"/>
      <c r="LO7" s="81"/>
      <c r="LP7" s="81"/>
      <c r="LQ7" s="81"/>
      <c r="LR7" s="81"/>
      <c r="LS7" s="81"/>
      <c r="LT7" s="81"/>
      <c r="LU7" s="81"/>
      <c r="LV7" s="81"/>
      <c r="LW7" s="81"/>
      <c r="LX7" s="81"/>
      <c r="LY7" s="81"/>
      <c r="LZ7" s="81"/>
      <c r="MA7" s="81"/>
      <c r="MB7" s="81"/>
      <c r="MC7" s="81"/>
      <c r="MD7" s="81"/>
      <c r="ME7" s="81"/>
      <c r="MF7" s="81"/>
      <c r="MG7" s="81"/>
      <c r="MH7" s="81"/>
      <c r="MI7" s="81"/>
      <c r="MJ7" s="81"/>
      <c r="MK7" s="81"/>
      <c r="ML7" s="81"/>
      <c r="MM7" s="81"/>
      <c r="MN7" s="81"/>
      <c r="MO7" s="82"/>
      <c r="MP7" s="76">
        <f t="shared" ref="MP7:MP8" si="33">SUM(LK7:MO7)</f>
        <v>0</v>
      </c>
      <c r="MR7">
        <f ca="1">SUMIF(MU$3:NX$3,"&lt;="&amp;B5,MU7:NX7)</f>
        <v>0</v>
      </c>
      <c r="MS7" s="98" t="str">
        <f>IF(Summary!$B$15&lt;&gt;"",IF(AND(Summary!$D$15&lt;&gt;"",DATE(YEAR(Summary!$D$15),MONTH(Summary!$D$15),1)&lt;DATE(YEAR(MU3),MONTH(MU3),1)),"not on board",IF(Summary!$B$15&lt;&gt;"",IF(AND(Summary!$C$15&lt;&gt;"",DATE(YEAR(Summary!$C$15),MONTH(Summary!$C$15),1)&lt;=DATE(YEAR(MU3),MONTH(MU3),1)),Summary!$B$15,"not on board"),"")),"")</f>
        <v/>
      </c>
      <c r="MT7" s="74" t="s">
        <v>17</v>
      </c>
      <c r="MU7" s="80"/>
      <c r="MV7" s="81"/>
      <c r="MW7" s="81"/>
      <c r="MX7" s="81"/>
      <c r="MY7" s="81"/>
      <c r="MZ7" s="81"/>
      <c r="NA7" s="81"/>
      <c r="NB7" s="81"/>
      <c r="NC7" s="81"/>
      <c r="ND7" s="81"/>
      <c r="NE7" s="81"/>
      <c r="NF7" s="81"/>
      <c r="NG7" s="81"/>
      <c r="NH7" s="81"/>
      <c r="NI7" s="81"/>
      <c r="NJ7" s="81"/>
      <c r="NK7" s="81"/>
      <c r="NL7" s="81"/>
      <c r="NM7" s="81"/>
      <c r="NN7" s="81"/>
      <c r="NO7" s="81"/>
      <c r="NP7" s="81"/>
      <c r="NQ7" s="81"/>
      <c r="NR7" s="81"/>
      <c r="NS7" s="81"/>
      <c r="NT7" s="81"/>
      <c r="NU7" s="81"/>
      <c r="NV7" s="81"/>
      <c r="NW7" s="81"/>
      <c r="NX7" s="82"/>
      <c r="NY7" s="76">
        <f t="shared" ref="NY7:NY36" si="34">SUM(MU7:NX7)</f>
        <v>0</v>
      </c>
      <c r="OA7">
        <f ca="1">SUMIF(OD$3:PH$3,"&lt;="&amp;B5,OD7:PH7)</f>
        <v>0</v>
      </c>
      <c r="OB7" s="98" t="str">
        <f>IF(Summary!$B$15&lt;&gt;"",IF(AND(Summary!$D$15&lt;&gt;"",DATE(YEAR(Summary!$D$15),MONTH(Summary!$D$15),1)&lt;DATE(YEAR(OD3),MONTH(OD3),1)),"not on board",IF(Summary!$B$15&lt;&gt;"",IF(AND(Summary!$C$15&lt;&gt;"",DATE(YEAR(Summary!$C$15),MONTH(Summary!$C$15),1)&lt;=DATE(YEAR(OD3),MONTH(OD3),1)),Summary!$B$15,"not on board"),"")),"")</f>
        <v/>
      </c>
      <c r="OC7" s="74" t="s">
        <v>17</v>
      </c>
      <c r="OD7" s="80"/>
      <c r="OE7" s="81"/>
      <c r="OF7" s="81"/>
      <c r="OG7" s="81"/>
      <c r="OH7" s="81"/>
      <c r="OI7" s="81"/>
      <c r="OJ7" s="81"/>
      <c r="OK7" s="81"/>
      <c r="OL7" s="81"/>
      <c r="OM7" s="81"/>
      <c r="ON7" s="81"/>
      <c r="OO7" s="81"/>
      <c r="OP7" s="81"/>
      <c r="OQ7" s="81"/>
      <c r="OR7" s="81"/>
      <c r="OS7" s="81"/>
      <c r="OT7" s="81"/>
      <c r="OU7" s="81"/>
      <c r="OV7" s="81"/>
      <c r="OW7" s="81"/>
      <c r="OX7" s="81"/>
      <c r="OY7" s="81"/>
      <c r="OZ7" s="81"/>
      <c r="PA7" s="81"/>
      <c r="PB7" s="81"/>
      <c r="PC7" s="81"/>
      <c r="PD7" s="81"/>
      <c r="PE7" s="81"/>
      <c r="PF7" s="81"/>
      <c r="PG7" s="81"/>
      <c r="PH7" s="82"/>
      <c r="PI7" s="76">
        <f t="shared" ref="PI7:PI8" si="35">SUM(OD7:PH7)</f>
        <v>0</v>
      </c>
    </row>
    <row r="8" spans="2:425">
      <c r="B8">
        <f ca="1">SUM(B7,BS7,AL7,DC7,EL7,FV7,HE7,IO7,JY7,LH7,MR7,OA7)</f>
        <v>0</v>
      </c>
      <c r="C8" s="100"/>
      <c r="D8" s="75" t="s">
        <v>1</v>
      </c>
      <c r="E8" s="83"/>
      <c r="F8" s="8"/>
      <c r="G8" s="8"/>
      <c r="H8" s="8"/>
      <c r="I8" s="8"/>
      <c r="J8" s="8"/>
      <c r="K8" s="8"/>
      <c r="L8" s="8"/>
      <c r="M8" s="8"/>
      <c r="N8" s="8"/>
      <c r="O8" s="8"/>
      <c r="P8" s="8"/>
      <c r="Q8" s="8"/>
      <c r="R8" s="8"/>
      <c r="S8" s="8"/>
      <c r="T8" s="8"/>
      <c r="U8" s="8"/>
      <c r="V8" s="8"/>
      <c r="W8" s="8"/>
      <c r="X8" s="8"/>
      <c r="Y8" s="8"/>
      <c r="Z8" s="8"/>
      <c r="AA8" s="8"/>
      <c r="AB8" s="8"/>
      <c r="AC8" s="8"/>
      <c r="AD8" s="8"/>
      <c r="AE8" s="8"/>
      <c r="AF8" s="8"/>
      <c r="AG8" s="8"/>
      <c r="AH8" s="8"/>
      <c r="AI8" s="84"/>
      <c r="AJ8" s="77">
        <f t="shared" si="24"/>
        <v>0</v>
      </c>
      <c r="AM8" s="100"/>
      <c r="AN8" s="75" t="s">
        <v>1</v>
      </c>
      <c r="AO8" s="83"/>
      <c r="AP8" s="8"/>
      <c r="AQ8" s="8"/>
      <c r="AR8" s="8"/>
      <c r="AS8" s="8"/>
      <c r="AT8" s="8"/>
      <c r="AU8" s="8"/>
      <c r="AV8" s="8"/>
      <c r="AW8" s="8"/>
      <c r="AX8" s="8"/>
      <c r="AY8" s="8"/>
      <c r="AZ8" s="8"/>
      <c r="BA8" s="8"/>
      <c r="BB8" s="8"/>
      <c r="BC8" s="8"/>
      <c r="BD8" s="8"/>
      <c r="BE8" s="8"/>
      <c r="BF8" s="8"/>
      <c r="BG8" s="8"/>
      <c r="BH8" s="8"/>
      <c r="BI8" s="8"/>
      <c r="BJ8" s="8"/>
      <c r="BK8" s="8"/>
      <c r="BL8" s="8"/>
      <c r="BM8" s="8"/>
      <c r="BN8" s="8"/>
      <c r="BO8" s="8"/>
      <c r="BP8" s="84"/>
      <c r="BQ8" s="77">
        <f t="shared" si="25"/>
        <v>0</v>
      </c>
      <c r="BT8" s="100"/>
      <c r="BU8" s="75" t="s">
        <v>1</v>
      </c>
      <c r="BV8" s="83"/>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4"/>
      <c r="DA8" s="77">
        <f t="shared" si="26"/>
        <v>0</v>
      </c>
      <c r="DD8" s="100"/>
      <c r="DE8" s="75" t="s">
        <v>1</v>
      </c>
      <c r="DF8" s="83"/>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4"/>
      <c r="EJ8" s="77">
        <f t="shared" si="27"/>
        <v>0</v>
      </c>
      <c r="EM8" s="100"/>
      <c r="EN8" s="75" t="s">
        <v>1</v>
      </c>
      <c r="EO8" s="83"/>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4"/>
      <c r="FT8" s="77">
        <f t="shared" si="28"/>
        <v>0</v>
      </c>
      <c r="FW8" s="100"/>
      <c r="FX8" s="75" t="s">
        <v>1</v>
      </c>
      <c r="FY8" s="83"/>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4"/>
      <c r="HC8" s="77">
        <f t="shared" si="29"/>
        <v>0</v>
      </c>
      <c r="HF8" s="100"/>
      <c r="HG8" s="75" t="s">
        <v>1</v>
      </c>
      <c r="HH8" s="83"/>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4"/>
      <c r="IM8" s="77">
        <f t="shared" si="30"/>
        <v>0</v>
      </c>
      <c r="IP8" s="100"/>
      <c r="IQ8" s="75" t="s">
        <v>1</v>
      </c>
      <c r="IR8" s="83"/>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4"/>
      <c r="JW8" s="77">
        <f t="shared" si="31"/>
        <v>0</v>
      </c>
      <c r="JZ8" s="100"/>
      <c r="KA8" s="75" t="s">
        <v>1</v>
      </c>
      <c r="KB8" s="83"/>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4"/>
      <c r="LF8" s="77">
        <f t="shared" si="32"/>
        <v>0</v>
      </c>
      <c r="LI8" s="100"/>
      <c r="LJ8" s="75" t="s">
        <v>1</v>
      </c>
      <c r="LK8" s="83"/>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4"/>
      <c r="MP8" s="77">
        <f t="shared" si="33"/>
        <v>0</v>
      </c>
      <c r="MS8" s="100"/>
      <c r="MT8" s="75" t="s">
        <v>1</v>
      </c>
      <c r="MU8" s="83"/>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4"/>
      <c r="NY8" s="77">
        <f t="shared" si="34"/>
        <v>0</v>
      </c>
      <c r="OB8" s="100"/>
      <c r="OC8" s="75" t="s">
        <v>1</v>
      </c>
      <c r="OD8" s="83"/>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4"/>
      <c r="PI8" s="77">
        <f t="shared" si="35"/>
        <v>0</v>
      </c>
    </row>
    <row r="9" spans="2:425" ht="15" customHeight="1">
      <c r="B9">
        <f ca="1">SUMIF(E$3:AI$3,"&lt;="&amp;B5,E9:AI9)</f>
        <v>0</v>
      </c>
      <c r="C9" s="98" t="str">
        <f>IF(Summary!$B$16&lt;&gt;"",IF(AND(Summary!$D$16&lt;&gt;"",DATE(YEAR(Summary!$D$16),MONTH(Summary!$D$16),1)&lt;DATE(YEAR(E3),MONTH(E3),1)),"not on board",IF(Summary!$B$16&lt;&gt;"",IF(AND(Summary!$C$16&lt;&gt;"",DATE(YEAR(Summary!$C$16),MONTH(Summary!$C$16),1)&lt;=DATE(YEAR(E3),MONTH(E3),1)),Summary!$B$16,"not on board"),"")),"")</f>
        <v/>
      </c>
      <c r="D9" s="74" t="s">
        <v>17</v>
      </c>
      <c r="E9" s="85"/>
      <c r="F9" s="9"/>
      <c r="G9" s="9"/>
      <c r="H9" s="9"/>
      <c r="I9" s="9"/>
      <c r="J9" s="9"/>
      <c r="K9" s="9"/>
      <c r="L9" s="9"/>
      <c r="M9" s="9"/>
      <c r="N9" s="9"/>
      <c r="O9" s="9"/>
      <c r="P9" s="9"/>
      <c r="Q9" s="9"/>
      <c r="R9" s="9"/>
      <c r="S9" s="9"/>
      <c r="T9" s="9"/>
      <c r="U9" s="9"/>
      <c r="V9" s="9"/>
      <c r="W9" s="9"/>
      <c r="X9" s="9"/>
      <c r="Y9" s="9"/>
      <c r="Z9" s="9"/>
      <c r="AA9" s="9"/>
      <c r="AB9" s="9"/>
      <c r="AC9" s="9"/>
      <c r="AD9" s="9"/>
      <c r="AE9" s="9"/>
      <c r="AF9" s="9"/>
      <c r="AG9" s="9"/>
      <c r="AH9" s="9"/>
      <c r="AI9" s="86"/>
      <c r="AJ9" s="76">
        <f t="shared" ref="AJ9:AJ10" si="36">SUM(E9:AI9)</f>
        <v>0</v>
      </c>
      <c r="AL9">
        <f ca="1">SUMIF(AO$3:BP$3,"&lt;="&amp;B5,AO9:BP9)</f>
        <v>0</v>
      </c>
      <c r="AM9" s="98" t="str">
        <f>IF(Summary!$B$16&lt;&gt;"",IF(AND(Summary!$D$16&lt;&gt;"",DATE(YEAR(Summary!$D$16),MONTH(Summary!$D$16),1)&lt;DATE(YEAR(AO3),MONTH(AO3),1)),"not on board",IF(Summary!$B$16&lt;&gt;"",IF(AND(Summary!$C$16&lt;&gt;"",DATE(YEAR(Summary!$C$16),MONTH(Summary!$C$16),1)&lt;=DATE(YEAR(AO3),MONTH(AO3),1)),Summary!$B$16,"not on board"),"")),"")</f>
        <v/>
      </c>
      <c r="AN9" s="74" t="s">
        <v>17</v>
      </c>
      <c r="AO9" s="85"/>
      <c r="AP9" s="9"/>
      <c r="AQ9" s="9"/>
      <c r="AR9" s="9"/>
      <c r="AS9" s="9"/>
      <c r="AT9" s="9"/>
      <c r="AU9" s="9"/>
      <c r="AV9" s="9"/>
      <c r="AW9" s="9"/>
      <c r="AX9" s="9"/>
      <c r="AY9" s="9"/>
      <c r="AZ9" s="9"/>
      <c r="BA9" s="9"/>
      <c r="BB9" s="9"/>
      <c r="BC9" s="9"/>
      <c r="BD9" s="9"/>
      <c r="BE9" s="9"/>
      <c r="BF9" s="9"/>
      <c r="BG9" s="9"/>
      <c r="BH9" s="9"/>
      <c r="BI9" s="9"/>
      <c r="BJ9" s="9"/>
      <c r="BK9" s="9"/>
      <c r="BL9" s="9"/>
      <c r="BM9" s="9"/>
      <c r="BN9" s="9"/>
      <c r="BO9" s="9"/>
      <c r="BP9" s="86"/>
      <c r="BQ9" s="76">
        <f t="shared" si="25"/>
        <v>0</v>
      </c>
      <c r="BS9">
        <f ca="1">SUMIF(BV$3:CZ$3,"&lt;="&amp;B5,BV9:CZ9)</f>
        <v>0</v>
      </c>
      <c r="BT9" s="98" t="str">
        <f>IF(Summary!$B$16&lt;&gt;"",IF(AND(Summary!$D$16&lt;&gt;"",DATE(YEAR(Summary!$D$16),MONTH(Summary!$D$16),1)&lt;DATE(YEAR(BV3),MONTH(BV3),1)),"not on board",IF(Summary!$B$16&lt;&gt;"",IF(AND(Summary!$C$16&lt;&gt;"",DATE(YEAR(Summary!$C$16),MONTH(Summary!$C$16),1)&lt;=DATE(YEAR(BV3),MONTH(BV3),1)),Summary!$B$16,"not on board"),"")),"")</f>
        <v/>
      </c>
      <c r="BU9" s="74" t="s">
        <v>17</v>
      </c>
      <c r="BV9" s="85"/>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86"/>
      <c r="DA9" s="76">
        <f t="shared" ref="DA9:DA10" si="37">SUM(BV9:CZ9)</f>
        <v>0</v>
      </c>
      <c r="DC9">
        <f ca="1">SUMIF(DF$3:EI$3,"&lt;="&amp;B5,DF9:EI9)</f>
        <v>0</v>
      </c>
      <c r="DD9" s="98" t="str">
        <f>IF(Summary!$B$16&lt;&gt;"",IF(AND(Summary!$D$16&lt;&gt;"",DATE(YEAR(Summary!$D$16),MONTH(Summary!$D$16),1)&lt;DATE(YEAR(DF3),MONTH(DF3),1)),"not on board",IF(Summary!$B$16&lt;&gt;"",IF(AND(Summary!$C$16&lt;&gt;"",DATE(YEAR(Summary!$C$16),MONTH(Summary!$C$16),1)&lt;=DATE(YEAR(DF3),MONTH(DF3),1)),Summary!$B$16,"not on board"),"")),"")</f>
        <v/>
      </c>
      <c r="DE9" s="74" t="s">
        <v>17</v>
      </c>
      <c r="DF9" s="85"/>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86"/>
      <c r="EJ9" s="76">
        <f t="shared" ref="EJ9:EJ10" si="38">SUM(DF9:EI9)</f>
        <v>0</v>
      </c>
      <c r="EL9">
        <f ca="1">SUMIF(EO$3:FS$3,"&lt;="&amp;B5,EO9:FS9)</f>
        <v>0</v>
      </c>
      <c r="EM9" s="98" t="str">
        <f>IF(Summary!$B$16&lt;&gt;"",IF(AND(Summary!$D$16&lt;&gt;"",DATE(YEAR(Summary!$D$16),MONTH(Summary!$D$16),1)&lt;DATE(YEAR(EO3),MONTH(EO3),1)),"not on board",IF(Summary!$B$16&lt;&gt;"",IF(AND(Summary!$C$16&lt;&gt;"",DATE(YEAR(Summary!$C$16),MONTH(Summary!$C$16),1)&lt;=DATE(YEAR(EO3),MONTH(EO3),1)),Summary!$B$16,"not on board"),"")),"")</f>
        <v/>
      </c>
      <c r="EN9" s="74" t="s">
        <v>17</v>
      </c>
      <c r="EO9" s="85"/>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86"/>
      <c r="FT9" s="76">
        <f t="shared" ref="FT9:FT10" si="39">SUM(EO9:FS9)</f>
        <v>0</v>
      </c>
      <c r="FV9">
        <f ca="1">SUMIF(FY$3:HB$3,"&lt;="&amp;B5,FY9:HB9)</f>
        <v>0</v>
      </c>
      <c r="FW9" s="98" t="str">
        <f>IF(Summary!$B$16&lt;&gt;"",IF(AND(Summary!$D$16&lt;&gt;"",DATE(YEAR(Summary!$D$16),MONTH(Summary!$D$16),1)&lt;DATE(YEAR(FY3),MONTH(FY3),1)),"not on board",IF(Summary!$B$16&lt;&gt;"",IF(AND(Summary!$C$16&lt;&gt;"",DATE(YEAR(Summary!$C$16),MONTH(Summary!$C$16),1)&lt;=DATE(YEAR(FY3),MONTH(FY3),1)),Summary!$B$16,"not on board"),"")),"")</f>
        <v/>
      </c>
      <c r="FX9" s="74" t="s">
        <v>17</v>
      </c>
      <c r="FY9" s="85"/>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86"/>
      <c r="HC9" s="76">
        <f t="shared" si="29"/>
        <v>0</v>
      </c>
      <c r="HE9">
        <f ca="1">SUMIF(HH$3:IL$3,"&lt;="&amp;B5,HH9:IL9)</f>
        <v>0</v>
      </c>
      <c r="HF9" s="98" t="str">
        <f>IF(Summary!$B$16&lt;&gt;"",IF(AND(Summary!$D$16&lt;&gt;"",DATE(YEAR(Summary!$D$16),MONTH(Summary!$D$16),1)&lt;DATE(YEAR(HH3),MONTH(HH3),1)),"not on board",IF(Summary!$B$16&lt;&gt;"",IF(AND(Summary!$C$16&lt;&gt;"",DATE(YEAR(Summary!$C$16),MONTH(Summary!$C$16),1)&lt;=DATE(YEAR(HH3),MONTH(HH3),1)),Summary!$B$16,"not on board"),"")),"")</f>
        <v/>
      </c>
      <c r="HG9" s="74" t="s">
        <v>17</v>
      </c>
      <c r="HH9" s="85"/>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86"/>
      <c r="IM9" s="76">
        <f t="shared" ref="IM9:IM10" si="40">SUM(HH9:IL9)</f>
        <v>0</v>
      </c>
      <c r="IO9">
        <f ca="1">SUMIF(IR$3:JV$3,"&lt;="&amp;B5,IR9:JV9)</f>
        <v>0</v>
      </c>
      <c r="IP9" s="98" t="str">
        <f>IF(Summary!$B$16&lt;&gt;"",IF(AND(Summary!$D$16&lt;&gt;"",DATE(YEAR(Summary!$D$16),MONTH(Summary!$D$16),1)&lt;DATE(YEAR(IR3),MONTH(IR3),1)),"not on board",IF(Summary!$B$16&lt;&gt;"",IF(AND(Summary!$C$16&lt;&gt;"",DATE(YEAR(Summary!$C$16),MONTH(Summary!$C$16),1)&lt;=DATE(YEAR(IR3),MONTH(IR3),1)),Summary!$B$16,"not on board"),"")),"")</f>
        <v/>
      </c>
      <c r="IQ9" s="74" t="s">
        <v>17</v>
      </c>
      <c r="IR9" s="85"/>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86"/>
      <c r="JW9" s="76">
        <f t="shared" ref="JW9:JW10" si="41">SUM(IR9:JV9)</f>
        <v>0</v>
      </c>
      <c r="JY9">
        <f ca="1">SUMIF(KB$3:LE$3,"&lt;="&amp;B5,KB9:LE9)</f>
        <v>0</v>
      </c>
      <c r="JZ9" s="98" t="str">
        <f>IF(Summary!$B$16&lt;&gt;"",IF(AND(Summary!$D$16&lt;&gt;"",DATE(YEAR(Summary!$D$16),MONTH(Summary!$D$16),1)&lt;DATE(YEAR(KB3),MONTH(KB3),1)),"not on board",IF(Summary!$B$16&lt;&gt;"",IF(AND(Summary!$C$16&lt;&gt;"",DATE(YEAR(Summary!$C$16),MONTH(Summary!$C$16),1)&lt;=DATE(YEAR(KB3),MONTH(KB3),1)),Summary!$B$16,"not on board"),"")),"")</f>
        <v/>
      </c>
      <c r="KA9" s="74" t="s">
        <v>17</v>
      </c>
      <c r="KB9" s="85"/>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86"/>
      <c r="LF9" s="76">
        <f t="shared" si="32"/>
        <v>0</v>
      </c>
      <c r="LH9">
        <f ca="1">SUMIF(LK$3:MO$3,"&lt;="&amp;B5,LK9:MO9)</f>
        <v>0</v>
      </c>
      <c r="LI9" s="98" t="str">
        <f>IF(Summary!$B$16&lt;&gt;"",IF(AND(Summary!$D$16&lt;&gt;"",DATE(YEAR(Summary!$D$16),MONTH(Summary!$D$16),1)&lt;DATE(YEAR(LK3),MONTH(LK3),1)),"not on board",IF(Summary!$B$16&lt;&gt;"",IF(AND(Summary!$C$16&lt;&gt;"",DATE(YEAR(Summary!$C$16),MONTH(Summary!$C$16),1)&lt;=DATE(YEAR(LK3),MONTH(LK3),1)),Summary!$B$16,"not on board"),"")),"")</f>
        <v/>
      </c>
      <c r="LJ9" s="74" t="s">
        <v>17</v>
      </c>
      <c r="LK9" s="85"/>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86"/>
      <c r="MP9" s="76">
        <f t="shared" ref="MP9:MP10" si="42">SUM(LK9:MO9)</f>
        <v>0</v>
      </c>
      <c r="MR9">
        <f ca="1">SUMIF(MU$3:NX$3,"&lt;="&amp;B5,MU9:NX9)</f>
        <v>0</v>
      </c>
      <c r="MS9" s="98" t="str">
        <f>IF(Summary!$B$16&lt;&gt;"",IF(AND(Summary!$D$16&lt;&gt;"",DATE(YEAR(Summary!$D$16),MONTH(Summary!$D$16),1)&lt;DATE(YEAR(MU3),MONTH(MU3),1)),"not on board",IF(Summary!$B$16&lt;&gt;"",IF(AND(Summary!$C$16&lt;&gt;"",DATE(YEAR(Summary!$C$16),MONTH(Summary!$C$16),1)&lt;=DATE(YEAR(MU3),MONTH(MU3),1)),Summary!$B$16,"not on board"),"")),"")</f>
        <v/>
      </c>
      <c r="MT9" s="74" t="s">
        <v>17</v>
      </c>
      <c r="MU9" s="85"/>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86"/>
      <c r="NY9" s="76">
        <f t="shared" si="34"/>
        <v>0</v>
      </c>
      <c r="OA9">
        <f ca="1">SUMIF(OD$3:PH$3,"&lt;="&amp;B5,OD9:PH9)</f>
        <v>0</v>
      </c>
      <c r="OB9" s="98" t="str">
        <f>IF(Summary!$B$16&lt;&gt;"",IF(AND(Summary!$D$16&lt;&gt;"",DATE(YEAR(Summary!$D$16),MONTH(Summary!$D$16),1)&lt;DATE(YEAR(OD3),MONTH(OD3),1)),"not on board",IF(Summary!$B$16&lt;&gt;"",IF(AND(Summary!$C$16&lt;&gt;"",DATE(YEAR(Summary!$C$16),MONTH(Summary!$C$16),1)&lt;=DATE(YEAR(OD3),MONTH(OD3),1)),Summary!$B$16,"not on board"),"")),"")</f>
        <v/>
      </c>
      <c r="OC9" s="74" t="s">
        <v>17</v>
      </c>
      <c r="OD9" s="85"/>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86"/>
      <c r="PI9" s="76">
        <f t="shared" ref="PI9:PI10" si="43">SUM(OD9:PH9)</f>
        <v>0</v>
      </c>
    </row>
    <row r="10" spans="2:425">
      <c r="B10">
        <f ca="1">SUM(B9,BS9,AL9,DC9,EL9,FV9,HE9,IO9,JY9,LH9,MR9,OA9)</f>
        <v>0</v>
      </c>
      <c r="C10" s="100"/>
      <c r="D10" s="75" t="s">
        <v>1</v>
      </c>
      <c r="E10" s="83"/>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4"/>
      <c r="AJ10" s="77">
        <f t="shared" si="36"/>
        <v>0</v>
      </c>
      <c r="AM10" s="100"/>
      <c r="AN10" s="75" t="s">
        <v>1</v>
      </c>
      <c r="AO10" s="83"/>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4"/>
      <c r="BQ10" s="77">
        <f t="shared" si="25"/>
        <v>0</v>
      </c>
      <c r="BT10" s="100"/>
      <c r="BU10" s="75" t="s">
        <v>1</v>
      </c>
      <c r="BV10" s="83"/>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4"/>
      <c r="DA10" s="77">
        <f t="shared" si="37"/>
        <v>0</v>
      </c>
      <c r="DD10" s="100"/>
      <c r="DE10" s="75" t="s">
        <v>1</v>
      </c>
      <c r="DF10" s="83"/>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4"/>
      <c r="EJ10" s="77">
        <f t="shared" si="38"/>
        <v>0</v>
      </c>
      <c r="EM10" s="100"/>
      <c r="EN10" s="75" t="s">
        <v>1</v>
      </c>
      <c r="EO10" s="83"/>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4"/>
      <c r="FT10" s="77">
        <f t="shared" si="39"/>
        <v>0</v>
      </c>
      <c r="FW10" s="100"/>
      <c r="FX10" s="75" t="s">
        <v>1</v>
      </c>
      <c r="FY10" s="83"/>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4"/>
      <c r="HC10" s="77">
        <f t="shared" si="29"/>
        <v>0</v>
      </c>
      <c r="HF10" s="100"/>
      <c r="HG10" s="75" t="s">
        <v>1</v>
      </c>
      <c r="HH10" s="83"/>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4"/>
      <c r="IM10" s="77">
        <f t="shared" si="40"/>
        <v>0</v>
      </c>
      <c r="IP10" s="100"/>
      <c r="IQ10" s="75" t="s">
        <v>1</v>
      </c>
      <c r="IR10" s="83"/>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4"/>
      <c r="JW10" s="77">
        <f t="shared" si="41"/>
        <v>0</v>
      </c>
      <c r="JZ10" s="100"/>
      <c r="KA10" s="75" t="s">
        <v>1</v>
      </c>
      <c r="KB10" s="83"/>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4"/>
      <c r="LF10" s="77">
        <f t="shared" si="32"/>
        <v>0</v>
      </c>
      <c r="LI10" s="100"/>
      <c r="LJ10" s="75" t="s">
        <v>1</v>
      </c>
      <c r="LK10" s="83"/>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4"/>
      <c r="MP10" s="77">
        <f t="shared" si="42"/>
        <v>0</v>
      </c>
      <c r="MS10" s="100"/>
      <c r="MT10" s="75" t="s">
        <v>1</v>
      </c>
      <c r="MU10" s="83"/>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4"/>
      <c r="NY10" s="77">
        <f t="shared" si="34"/>
        <v>0</v>
      </c>
      <c r="OB10" s="100"/>
      <c r="OC10" s="75" t="s">
        <v>1</v>
      </c>
      <c r="OD10" s="83"/>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4"/>
      <c r="PI10" s="77">
        <f t="shared" si="43"/>
        <v>0</v>
      </c>
    </row>
    <row r="11" spans="2:425" ht="15" customHeight="1">
      <c r="B11">
        <f ca="1">SUMIF(E$3:AI$3,"&lt;="&amp;B5,E11:AI11)</f>
        <v>0</v>
      </c>
      <c r="C11" s="98" t="str">
        <f>IF(Summary!$B$17&lt;&gt;"",IF(AND(Summary!$D$17&lt;&gt;"",DATE(YEAR(Summary!$D$17),MONTH(Summary!$D$17),1)&lt;DATE(YEAR(E3),MONTH(E3),1)),"not on board",IF(Summary!$B$17&lt;&gt;"",IF(AND(Summary!$C$17&lt;&gt;"",DATE(YEAR(Summary!$C$17),MONTH(Summary!$C$17),1)&lt;=DATE(YEAR(E3),MONTH(E3),1)),Summary!$B$17,"not on board"),"")),"")</f>
        <v/>
      </c>
      <c r="D11" s="74" t="s">
        <v>17</v>
      </c>
      <c r="E11" s="85"/>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86"/>
      <c r="AJ11" s="76">
        <f t="shared" ref="AJ11:AJ12" si="44">SUM(E11:AI11)</f>
        <v>0</v>
      </c>
      <c r="AL11">
        <f ca="1">SUMIF(AO$3:BP$3,"&lt;="&amp;B5,AO11:BP11)</f>
        <v>0</v>
      </c>
      <c r="AM11" s="98" t="str">
        <f>IF(Summary!$B$17&lt;&gt;"",IF(AND(Summary!$D$17&lt;&gt;"",DATE(YEAR(Summary!$D$17),MONTH(Summary!$D$17),1)&lt;DATE(YEAR(AO3),MONTH(AO3),1)),"not on board",IF(Summary!$B$17&lt;&gt;"",IF(AND(Summary!$C$17&lt;&gt;"",DATE(YEAR(Summary!$C$17),MONTH(Summary!$C$17),1)&lt;=DATE(YEAR(AO3),MONTH(AO3),1)),Summary!$B$17,"not on board"),"")),"")</f>
        <v/>
      </c>
      <c r="AN11" s="74" t="s">
        <v>17</v>
      </c>
      <c r="AO11" s="85"/>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86"/>
      <c r="BQ11" s="76">
        <f t="shared" si="25"/>
        <v>0</v>
      </c>
      <c r="BS11">
        <f ca="1">SUMIF(BV$3:CZ$3,"&lt;="&amp;B5,BV11:CZ11)</f>
        <v>0</v>
      </c>
      <c r="BT11" s="98" t="str">
        <f>IF(Summary!$B$17&lt;&gt;"",IF(AND(Summary!$D$17&lt;&gt;"",DATE(YEAR(Summary!$D$17),MONTH(Summary!$D$17),1)&lt;DATE(YEAR(BV3),MONTH(BV3),1)),"not on board",IF(Summary!$B$17&lt;&gt;"",IF(AND(Summary!$C$17&lt;&gt;"",DATE(YEAR(Summary!$C$17),MONTH(Summary!$C$17),1)&lt;=DATE(YEAR(BV3),MONTH(BV3),1)),Summary!$B$17,"not on board"),"")),"")</f>
        <v/>
      </c>
      <c r="BU11" s="74" t="s">
        <v>17</v>
      </c>
      <c r="BV11" s="85"/>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86"/>
      <c r="DA11" s="76">
        <f t="shared" ref="DA11:DA12" si="45">SUM(BV11:CZ11)</f>
        <v>0</v>
      </c>
      <c r="DC11">
        <f ca="1">SUMIF(DF$3:EI$3,"&lt;="&amp;B5,DF11:EI11)</f>
        <v>0</v>
      </c>
      <c r="DD11" s="98" t="str">
        <f>IF(Summary!$B$17&lt;&gt;"",IF(AND(Summary!$D$17&lt;&gt;"",DATE(YEAR(Summary!$D$17),MONTH(Summary!$D$17),1)&lt;DATE(YEAR(DF3),MONTH(DF3),1)),"not on board",IF(Summary!$B$17&lt;&gt;"",IF(AND(Summary!$C$17&lt;&gt;"",DATE(YEAR(Summary!$C$17),MONTH(Summary!$C$17),1)&lt;=DATE(YEAR(DF3),MONTH(DF3),1)),Summary!$B$17,"not on board"),"")),"")</f>
        <v/>
      </c>
      <c r="DE11" s="74" t="s">
        <v>17</v>
      </c>
      <c r="DF11" s="85"/>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86"/>
      <c r="EJ11" s="76">
        <f t="shared" ref="EJ11:EJ12" si="46">SUM(DF11:EI11)</f>
        <v>0</v>
      </c>
      <c r="EL11">
        <f ca="1">SUMIF(EO$3:FS$3,"&lt;="&amp;B5,EO11:FS11)</f>
        <v>0</v>
      </c>
      <c r="EM11" s="98" t="str">
        <f>IF(Summary!$B$17&lt;&gt;"",IF(AND(Summary!$D$17&lt;&gt;"",DATE(YEAR(Summary!$D$17),MONTH(Summary!$D$17),1)&lt;DATE(YEAR(EO3),MONTH(EO3),1)),"not on board",IF(Summary!$B$17&lt;&gt;"",IF(AND(Summary!$C$17&lt;&gt;"",DATE(YEAR(Summary!$C$17),MONTH(Summary!$C$17),1)&lt;=DATE(YEAR(EO3),MONTH(EO3),1)),Summary!$B$17,"not on board"),"")),"")</f>
        <v/>
      </c>
      <c r="EN11" s="74" t="s">
        <v>17</v>
      </c>
      <c r="EO11" s="85"/>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86"/>
      <c r="FT11" s="76">
        <f t="shared" ref="FT11:FT12" si="47">SUM(EO11:FS11)</f>
        <v>0</v>
      </c>
      <c r="FV11">
        <f ca="1">SUMIF(FY$3:HB$3,"&lt;="&amp;B5,FY11:HB11)</f>
        <v>0</v>
      </c>
      <c r="FW11" s="98" t="str">
        <f>IF(Summary!$B$17&lt;&gt;"",IF(AND(Summary!$D$17&lt;&gt;"",DATE(YEAR(Summary!$D$17),MONTH(Summary!$D$17),1)&lt;DATE(YEAR(FY3),MONTH(FY3),1)),"not on board",IF(Summary!$B$17&lt;&gt;"",IF(AND(Summary!$C$17&lt;&gt;"",DATE(YEAR(Summary!$C$17),MONTH(Summary!$C$17),1)&lt;=DATE(YEAR(FY3),MONTH(FY3),1)),Summary!$B$17,"not on board"),"")),"")</f>
        <v/>
      </c>
      <c r="FX11" s="74" t="s">
        <v>17</v>
      </c>
      <c r="FY11" s="85"/>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86"/>
      <c r="HC11" s="76">
        <f t="shared" si="29"/>
        <v>0</v>
      </c>
      <c r="HE11">
        <f ca="1">SUMIF(HH$3:IL$3,"&lt;="&amp;B5,HH11:IL11)</f>
        <v>0</v>
      </c>
      <c r="HF11" s="98" t="str">
        <f>IF(Summary!$B$17&lt;&gt;"",IF(AND(Summary!$D$17&lt;&gt;"",DATE(YEAR(Summary!$D$17),MONTH(Summary!$D$17),1)&lt;DATE(YEAR(HH3),MONTH(HH3),1)),"not on board",IF(Summary!$B$17&lt;&gt;"",IF(AND(Summary!$C$17&lt;&gt;"",DATE(YEAR(Summary!$C$17),MONTH(Summary!$C$17),1)&lt;=DATE(YEAR(HH3),MONTH(HH3),1)),Summary!$B$17,"not on board"),"")),"")</f>
        <v/>
      </c>
      <c r="HG11" s="74" t="s">
        <v>17</v>
      </c>
      <c r="HH11" s="85"/>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86"/>
      <c r="IM11" s="76">
        <f t="shared" ref="IM11:IM12" si="48">SUM(HH11:IL11)</f>
        <v>0</v>
      </c>
      <c r="IO11">
        <f ca="1">SUMIF(IR$3:JV$3,"&lt;="&amp;B5,IR11:JV11)</f>
        <v>0</v>
      </c>
      <c r="IP11" s="98" t="str">
        <f>IF(Summary!$B$17&lt;&gt;"",IF(AND(Summary!$D$17&lt;&gt;"",DATE(YEAR(Summary!$D$17),MONTH(Summary!$D$17),1)&lt;DATE(YEAR(IR3),MONTH(IR3),1)),"not on board",IF(Summary!$B$17&lt;&gt;"",IF(AND(Summary!$C$17&lt;&gt;"",DATE(YEAR(Summary!$C$17),MONTH(Summary!$C$17),1)&lt;=DATE(YEAR(IR3),MONTH(IR3),1)),Summary!$B$17,"not on board"),"")),"")</f>
        <v/>
      </c>
      <c r="IQ11" s="74" t="s">
        <v>17</v>
      </c>
      <c r="IR11" s="85"/>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86"/>
      <c r="JW11" s="76">
        <f t="shared" ref="JW11:JW12" si="49">SUM(IR11:JV11)</f>
        <v>0</v>
      </c>
      <c r="JY11">
        <f ca="1">SUMIF(KB$3:LE$3,"&lt;="&amp;B5,KB11:LE11)</f>
        <v>0</v>
      </c>
      <c r="JZ11" s="98" t="str">
        <f>IF(Summary!$B$17&lt;&gt;"",IF(AND(Summary!$D$17&lt;&gt;"",DATE(YEAR(Summary!$D$17),MONTH(Summary!$D$17),1)&lt;DATE(YEAR(KB3),MONTH(KB3),1)),"not on board",IF(Summary!$B$17&lt;&gt;"",IF(AND(Summary!$C$17&lt;&gt;"",DATE(YEAR(Summary!$C$17),MONTH(Summary!$C$17),1)&lt;=DATE(YEAR(KB3),MONTH(KB3),1)),Summary!$B$17,"not on board"),"")),"")</f>
        <v/>
      </c>
      <c r="KA11" s="74" t="s">
        <v>17</v>
      </c>
      <c r="KB11" s="85"/>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86"/>
      <c r="LF11" s="76">
        <f t="shared" si="32"/>
        <v>0</v>
      </c>
      <c r="LH11">
        <f ca="1">SUMIF(LK$3:MO$3,"&lt;="&amp;B5,LK11:MO11)</f>
        <v>0</v>
      </c>
      <c r="LI11" s="98" t="str">
        <f>IF(Summary!$B$17&lt;&gt;"",IF(AND(Summary!$D$17&lt;&gt;"",DATE(YEAR(Summary!$D$17),MONTH(Summary!$D$17),1)&lt;DATE(YEAR(LK3),MONTH(LK3),1)),"not on board",IF(Summary!$B$17&lt;&gt;"",IF(AND(Summary!$C$17&lt;&gt;"",DATE(YEAR(Summary!$C$17),MONTH(Summary!$C$17),1)&lt;=DATE(YEAR(LK3),MONTH(LK3),1)),Summary!$B$17,"not on board"),"")),"")</f>
        <v/>
      </c>
      <c r="LJ11" s="74" t="s">
        <v>17</v>
      </c>
      <c r="LK11" s="85"/>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86"/>
      <c r="MP11" s="76">
        <f t="shared" ref="MP11:MP12" si="50">SUM(LK11:MO11)</f>
        <v>0</v>
      </c>
      <c r="MR11">
        <f ca="1">SUMIF(MU$3:NX$3,"&lt;="&amp;B5,MU11:NX11)</f>
        <v>0</v>
      </c>
      <c r="MS11" s="98" t="str">
        <f>IF(Summary!$B$17&lt;&gt;"",IF(AND(Summary!$D$17&lt;&gt;"",DATE(YEAR(Summary!$D$17),MONTH(Summary!$D$17),1)&lt;DATE(YEAR(MU3),MONTH(MU3),1)),"not on board",IF(Summary!$B$17&lt;&gt;"",IF(AND(Summary!$C$17&lt;&gt;"",DATE(YEAR(Summary!$C$17),MONTH(Summary!$C$17),1)&lt;=DATE(YEAR(MU3),MONTH(MU3),1)),Summary!$B$17,"not on board"),"")),"")</f>
        <v/>
      </c>
      <c r="MT11" s="74" t="s">
        <v>17</v>
      </c>
      <c r="MU11" s="85"/>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86"/>
      <c r="NY11" s="76">
        <f t="shared" si="34"/>
        <v>0</v>
      </c>
      <c r="OA11">
        <f ca="1">SUMIF(OD$3:PH$3,"&lt;="&amp;B5,OD11:PH11)</f>
        <v>0</v>
      </c>
      <c r="OB11" s="98" t="str">
        <f>IF(Summary!$B$17&lt;&gt;"",IF(AND(Summary!$D$17&lt;&gt;"",DATE(YEAR(Summary!$D$17),MONTH(Summary!$D$17),1)&lt;DATE(YEAR(OD3),MONTH(OD3),1)),"not on board",IF(Summary!$B$17&lt;&gt;"",IF(AND(Summary!$C$17&lt;&gt;"",DATE(YEAR(Summary!$C$17),MONTH(Summary!$C$17),1)&lt;=DATE(YEAR(OD3),MONTH(OD3),1)),Summary!$B$17,"not on board"),"")),"")</f>
        <v/>
      </c>
      <c r="OC11" s="74" t="s">
        <v>17</v>
      </c>
      <c r="OD11" s="85"/>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86"/>
      <c r="PI11" s="76">
        <f t="shared" ref="PI11:PI12" si="51">SUM(OD11:PH11)</f>
        <v>0</v>
      </c>
    </row>
    <row r="12" spans="2:425">
      <c r="B12">
        <f ca="1">SUM(B11,BS11,AL11,DC11,EL11,FV11,HE11,IO11,JY11,LH11,MR11,OA11)</f>
        <v>0</v>
      </c>
      <c r="C12" s="100"/>
      <c r="D12" s="75" t="s">
        <v>1</v>
      </c>
      <c r="E12" s="83"/>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4"/>
      <c r="AJ12" s="77">
        <f t="shared" si="44"/>
        <v>0</v>
      </c>
      <c r="AM12" s="100"/>
      <c r="AN12" s="75" t="s">
        <v>1</v>
      </c>
      <c r="AO12" s="83"/>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4"/>
      <c r="BQ12" s="77">
        <f t="shared" si="25"/>
        <v>0</v>
      </c>
      <c r="BT12" s="100"/>
      <c r="BU12" s="75" t="s">
        <v>1</v>
      </c>
      <c r="BV12" s="83"/>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4"/>
      <c r="DA12" s="77">
        <f t="shared" si="45"/>
        <v>0</v>
      </c>
      <c r="DD12" s="100"/>
      <c r="DE12" s="75" t="s">
        <v>1</v>
      </c>
      <c r="DF12" s="83"/>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4"/>
      <c r="EJ12" s="77">
        <f t="shared" si="46"/>
        <v>0</v>
      </c>
      <c r="EM12" s="100"/>
      <c r="EN12" s="75" t="s">
        <v>1</v>
      </c>
      <c r="EO12" s="83"/>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4"/>
      <c r="FT12" s="77">
        <f t="shared" si="47"/>
        <v>0</v>
      </c>
      <c r="FW12" s="100"/>
      <c r="FX12" s="75" t="s">
        <v>1</v>
      </c>
      <c r="FY12" s="83"/>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4"/>
      <c r="HC12" s="77">
        <f t="shared" si="29"/>
        <v>0</v>
      </c>
      <c r="HF12" s="100"/>
      <c r="HG12" s="75" t="s">
        <v>1</v>
      </c>
      <c r="HH12" s="83"/>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4"/>
      <c r="IM12" s="77">
        <f t="shared" si="48"/>
        <v>0</v>
      </c>
      <c r="IP12" s="100"/>
      <c r="IQ12" s="75" t="s">
        <v>1</v>
      </c>
      <c r="IR12" s="83"/>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4"/>
      <c r="JW12" s="77">
        <f t="shared" si="49"/>
        <v>0</v>
      </c>
      <c r="JZ12" s="100"/>
      <c r="KA12" s="75" t="s">
        <v>1</v>
      </c>
      <c r="KB12" s="83"/>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4"/>
      <c r="LF12" s="77">
        <f t="shared" si="32"/>
        <v>0</v>
      </c>
      <c r="LI12" s="100"/>
      <c r="LJ12" s="75" t="s">
        <v>1</v>
      </c>
      <c r="LK12" s="83"/>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4"/>
      <c r="MP12" s="77">
        <f t="shared" si="50"/>
        <v>0</v>
      </c>
      <c r="MS12" s="100"/>
      <c r="MT12" s="75" t="s">
        <v>1</v>
      </c>
      <c r="MU12" s="83"/>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4"/>
      <c r="NY12" s="77">
        <f t="shared" si="34"/>
        <v>0</v>
      </c>
      <c r="OB12" s="100"/>
      <c r="OC12" s="75" t="s">
        <v>1</v>
      </c>
      <c r="OD12" s="83"/>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4"/>
      <c r="PI12" s="77">
        <f t="shared" si="51"/>
        <v>0</v>
      </c>
    </row>
    <row r="13" spans="2:425" ht="15" customHeight="1">
      <c r="B13">
        <f ca="1">SUMIF(E$3:AI$3,"&lt;="&amp;B5,E13:AI13)</f>
        <v>0</v>
      </c>
      <c r="C13" s="98" t="str">
        <f>IF(Summary!$B$18&lt;&gt;"",IF(AND(Summary!$D$18&lt;&gt;"",DATE(YEAR(Summary!$D$18),MONTH(Summary!$D$18),1)&lt;DATE(YEAR(E3),MONTH(E3),1)),"not on board",IF(Summary!$B$18&lt;&gt;"",IF(AND(Summary!$C$18&lt;&gt;"",DATE(YEAR(Summary!$C$18),MONTH(Summary!$C$18),1)&lt;=DATE(YEAR(E3),MONTH(E3),1)),Summary!$B$18,"not on board"),"")),"")</f>
        <v/>
      </c>
      <c r="D13" s="74" t="s">
        <v>17</v>
      </c>
      <c r="E13" s="85"/>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86"/>
      <c r="AJ13" s="76">
        <f t="shared" ref="AJ13:AJ14" si="52">SUM(E13:AI13)</f>
        <v>0</v>
      </c>
      <c r="AL13">
        <f ca="1">SUMIF(AO$3:BP$3,"&lt;="&amp;B5,AO13:BP13)</f>
        <v>0</v>
      </c>
      <c r="AM13" s="98" t="str">
        <f>IF(Summary!$B$18&lt;&gt;"",IF(AND(Summary!$D$18&lt;&gt;"",DATE(YEAR(Summary!$D$18),MONTH(Summary!$D$18),1)&lt;DATE(YEAR(AO3),MONTH(AO3),1)),"not on board",IF(Summary!$B$18&lt;&gt;"",IF(AND(Summary!$C$18&lt;&gt;"",DATE(YEAR(Summary!$C$18),MONTH(Summary!$C$18),1)&lt;=DATE(YEAR(AO3),MONTH(AO3),1)),Summary!$B$18,"not on board"),"")),"")</f>
        <v/>
      </c>
      <c r="AN13" s="74" t="s">
        <v>17</v>
      </c>
      <c r="AO13" s="85"/>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86"/>
      <c r="BQ13" s="76">
        <f t="shared" si="25"/>
        <v>0</v>
      </c>
      <c r="BS13">
        <f ca="1">SUMIF(BV$3:CZ$3,"&lt;="&amp;B5,BV13:CZ13)</f>
        <v>0</v>
      </c>
      <c r="BT13" s="98" t="str">
        <f>IF(Summary!$B$18&lt;&gt;"",IF(AND(Summary!$D$18&lt;&gt;"",DATE(YEAR(Summary!$D$18),MONTH(Summary!$D$18),1)&lt;DATE(YEAR(BV3),MONTH(BV3),1)),"not on board",IF(Summary!$B$18&lt;&gt;"",IF(AND(Summary!$C$18&lt;&gt;"",DATE(YEAR(Summary!$C$18),MONTH(Summary!$C$18),1)&lt;=DATE(YEAR(BV3),MONTH(BV3),1)),Summary!$B$18,"not on board"),"")),"")</f>
        <v/>
      </c>
      <c r="BU13" s="74" t="s">
        <v>17</v>
      </c>
      <c r="BV13" s="85"/>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86"/>
      <c r="DA13" s="76">
        <f t="shared" ref="DA13:DA14" si="53">SUM(BV13:CZ13)</f>
        <v>0</v>
      </c>
      <c r="DC13">
        <f ca="1">SUMIF(DF$3:EI$3,"&lt;="&amp;B5,DF13:EI13)</f>
        <v>0</v>
      </c>
      <c r="DD13" s="98" t="str">
        <f>IF(Summary!$B$18&lt;&gt;"",IF(AND(Summary!$D$18&lt;&gt;"",DATE(YEAR(Summary!$D$18),MONTH(Summary!$D$18),1)&lt;DATE(YEAR(DF3),MONTH(DF3),1)),"not on board",IF(Summary!$B$18&lt;&gt;"",IF(AND(Summary!$C$18&lt;&gt;"",DATE(YEAR(Summary!$C$18),MONTH(Summary!$C$18),1)&lt;=DATE(YEAR(DF3),MONTH(DF3),1)),Summary!$B$18,"not on board"),"")),"")</f>
        <v/>
      </c>
      <c r="DE13" s="74" t="s">
        <v>17</v>
      </c>
      <c r="DF13" s="85"/>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86"/>
      <c r="EJ13" s="76">
        <f t="shared" ref="EJ13:EJ14" si="54">SUM(DF13:EI13)</f>
        <v>0</v>
      </c>
      <c r="EL13">
        <f ca="1">SUMIF(EO$3:FS$3,"&lt;="&amp;B5,EO13:FS13)</f>
        <v>0</v>
      </c>
      <c r="EM13" s="98" t="str">
        <f>IF(Summary!$B$18&lt;&gt;"",IF(AND(Summary!$D$18&lt;&gt;"",DATE(YEAR(Summary!$D$18),MONTH(Summary!$D$18),1)&lt;DATE(YEAR(EO3),MONTH(EO3),1)),"not on board",IF(Summary!$B$18&lt;&gt;"",IF(AND(Summary!$C$18&lt;&gt;"",DATE(YEAR(Summary!$C$18),MONTH(Summary!$C$18),1)&lt;=DATE(YEAR(EO3),MONTH(EO3),1)),Summary!$B$18,"not on board"),"")),"")</f>
        <v/>
      </c>
      <c r="EN13" s="74" t="s">
        <v>17</v>
      </c>
      <c r="EO13" s="85"/>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86"/>
      <c r="FT13" s="76">
        <f t="shared" ref="FT13:FT14" si="55">SUM(EO13:FS13)</f>
        <v>0</v>
      </c>
      <c r="FV13">
        <f ca="1">SUMIF(FY$3:HB$3,"&lt;="&amp;B5,FY13:HB13)</f>
        <v>0</v>
      </c>
      <c r="FW13" s="98" t="str">
        <f>IF(Summary!$B$18&lt;&gt;"",IF(AND(Summary!$D$18&lt;&gt;"",DATE(YEAR(Summary!$D$18),MONTH(Summary!$D$18),1)&lt;DATE(YEAR(FY3),MONTH(FY3),1)),"not on board",IF(Summary!$B$18&lt;&gt;"",IF(AND(Summary!$C$18&lt;&gt;"",DATE(YEAR(Summary!$C$18),MONTH(Summary!$C$18),1)&lt;=DATE(YEAR(FY3),MONTH(FY3),1)),Summary!$B$18,"not on board"),"")),"")</f>
        <v/>
      </c>
      <c r="FX13" s="74" t="s">
        <v>17</v>
      </c>
      <c r="FY13" s="85"/>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86"/>
      <c r="HC13" s="76">
        <f t="shared" si="29"/>
        <v>0</v>
      </c>
      <c r="HE13">
        <f ca="1">SUMIF(HH$3:IL$3,"&lt;="&amp;B5,HH13:IL13)</f>
        <v>0</v>
      </c>
      <c r="HF13" s="98" t="str">
        <f>IF(Summary!$B$18&lt;&gt;"",IF(AND(Summary!$D$18&lt;&gt;"",DATE(YEAR(Summary!$D$18),MONTH(Summary!$D$18),1)&lt;DATE(YEAR(HH3),MONTH(HH3),1)),"not on board",IF(Summary!$B$18&lt;&gt;"",IF(AND(Summary!$C$18&lt;&gt;"",DATE(YEAR(Summary!$C$18),MONTH(Summary!$C$18),1)&lt;=DATE(YEAR(HH3),MONTH(HH3),1)),Summary!$B$18,"not on board"),"")),"")</f>
        <v/>
      </c>
      <c r="HG13" s="74" t="s">
        <v>17</v>
      </c>
      <c r="HH13" s="85"/>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86"/>
      <c r="IM13" s="76">
        <f t="shared" ref="IM13:IM14" si="56">SUM(HH13:IL13)</f>
        <v>0</v>
      </c>
      <c r="IO13">
        <f ca="1">SUMIF(IR$3:JV$3,"&lt;="&amp;B5,IR13:JV13)</f>
        <v>0</v>
      </c>
      <c r="IP13" s="98" t="str">
        <f>IF(Summary!$B$18&lt;&gt;"",IF(AND(Summary!$D$18&lt;&gt;"",DATE(YEAR(Summary!$D$18),MONTH(Summary!$D$18),1)&lt;DATE(YEAR(IR3),MONTH(IR3),1)),"not on board",IF(Summary!$B$18&lt;&gt;"",IF(AND(Summary!$C$18&lt;&gt;"",DATE(YEAR(Summary!$C$18),MONTH(Summary!$C$18),1)&lt;=DATE(YEAR(IR3),MONTH(IR3),1)),Summary!$B$18,"not on board"),"")),"")</f>
        <v/>
      </c>
      <c r="IQ13" s="74" t="s">
        <v>17</v>
      </c>
      <c r="IR13" s="85"/>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86"/>
      <c r="JW13" s="76">
        <f t="shared" ref="JW13:JW14" si="57">SUM(IR13:JV13)</f>
        <v>0</v>
      </c>
      <c r="JY13">
        <f ca="1">SUMIF(KB$3:LE$3,"&lt;="&amp;B5,KB13:LE13)</f>
        <v>0</v>
      </c>
      <c r="JZ13" s="98" t="str">
        <f>IF(Summary!$B$18&lt;&gt;"",IF(AND(Summary!$D$18&lt;&gt;"",DATE(YEAR(Summary!$D$18),MONTH(Summary!$D$18),1)&lt;DATE(YEAR(KB3),MONTH(KB3),1)),"not on board",IF(Summary!$B$18&lt;&gt;"",IF(AND(Summary!$C$18&lt;&gt;"",DATE(YEAR(Summary!$C$18),MONTH(Summary!$C$18),1)&lt;=DATE(YEAR(KB3),MONTH(KB3),1)),Summary!$B$18,"not on board"),"")),"")</f>
        <v/>
      </c>
      <c r="KA13" s="74" t="s">
        <v>17</v>
      </c>
      <c r="KB13" s="85"/>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86"/>
      <c r="LF13" s="76">
        <f t="shared" si="32"/>
        <v>0</v>
      </c>
      <c r="LH13">
        <f ca="1">SUMIF(LK$3:MO$3,"&lt;="&amp;B5,LK13:MO13)</f>
        <v>0</v>
      </c>
      <c r="LI13" s="98" t="str">
        <f>IF(Summary!$B$18&lt;&gt;"",IF(AND(Summary!$D$18&lt;&gt;"",DATE(YEAR(Summary!$D$18),MONTH(Summary!$D$18),1)&lt;DATE(YEAR(LK3),MONTH(LK3),1)),"not on board",IF(Summary!$B$18&lt;&gt;"",IF(AND(Summary!$C$18&lt;&gt;"",DATE(YEAR(Summary!$C$18),MONTH(Summary!$C$18),1)&lt;=DATE(YEAR(LK3),MONTH(LK3),1)),Summary!$B$18,"not on board"),"")),"")</f>
        <v/>
      </c>
      <c r="LJ13" s="74" t="s">
        <v>17</v>
      </c>
      <c r="LK13" s="85"/>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86"/>
      <c r="MP13" s="76">
        <f t="shared" ref="MP13:MP14" si="58">SUM(LK13:MO13)</f>
        <v>0</v>
      </c>
      <c r="MR13">
        <f ca="1">SUMIF(MU$3:NX$3,"&lt;="&amp;B5,MU13:NX13)</f>
        <v>0</v>
      </c>
      <c r="MS13" s="98" t="str">
        <f>IF(Summary!$B$18&lt;&gt;"",IF(AND(Summary!$D$18&lt;&gt;"",DATE(YEAR(Summary!$D$18),MONTH(Summary!$D$18),1)&lt;DATE(YEAR(MU3),MONTH(MU3),1)),"not on board",IF(Summary!$B$18&lt;&gt;"",IF(AND(Summary!$C$18&lt;&gt;"",DATE(YEAR(Summary!$C$18),MONTH(Summary!$C$18),1)&lt;=DATE(YEAR(MU3),MONTH(MU3),1)),Summary!$B$18,"not on board"),"")),"")</f>
        <v/>
      </c>
      <c r="MT13" s="74" t="s">
        <v>17</v>
      </c>
      <c r="MU13" s="85"/>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86"/>
      <c r="NY13" s="76">
        <f t="shared" si="34"/>
        <v>0</v>
      </c>
      <c r="OA13">
        <f ca="1">SUMIF(OD$3:PH$3,"&lt;="&amp;B5,OD13:PH13)</f>
        <v>0</v>
      </c>
      <c r="OB13" s="98" t="str">
        <f>IF(Summary!$B$18&lt;&gt;"",IF(AND(Summary!$D$18&lt;&gt;"",DATE(YEAR(Summary!$D$18),MONTH(Summary!$D$18),1)&lt;DATE(YEAR(OD3),MONTH(OD3),1)),"not on board",IF(Summary!$B$18&lt;&gt;"",IF(AND(Summary!$C$18&lt;&gt;"",DATE(YEAR(Summary!$C$18),MONTH(Summary!$C$18),1)&lt;=DATE(YEAR(OD3),MONTH(OD3),1)),Summary!$B$18,"not on board"),"")),"")</f>
        <v/>
      </c>
      <c r="OC13" s="74" t="s">
        <v>17</v>
      </c>
      <c r="OD13" s="85"/>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86"/>
      <c r="PI13" s="76">
        <f t="shared" ref="PI13:PI14" si="59">SUM(OD13:PH13)</f>
        <v>0</v>
      </c>
    </row>
    <row r="14" spans="2:425">
      <c r="B14">
        <f ca="1">SUM(B13,BS13,AL13,DC13,EL13,FV13,HE13,IO13,JY13,LH13,MR13,OA13)</f>
        <v>0</v>
      </c>
      <c r="C14" s="100"/>
      <c r="D14" s="75" t="s">
        <v>1</v>
      </c>
      <c r="E14" s="83"/>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4"/>
      <c r="AJ14" s="77">
        <f t="shared" si="52"/>
        <v>0</v>
      </c>
      <c r="AM14" s="100"/>
      <c r="AN14" s="75" t="s">
        <v>1</v>
      </c>
      <c r="AO14" s="83"/>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4"/>
      <c r="BQ14" s="77">
        <f t="shared" si="25"/>
        <v>0</v>
      </c>
      <c r="BT14" s="100"/>
      <c r="BU14" s="75" t="s">
        <v>1</v>
      </c>
      <c r="BV14" s="83"/>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4"/>
      <c r="DA14" s="77">
        <f t="shared" si="53"/>
        <v>0</v>
      </c>
      <c r="DD14" s="100"/>
      <c r="DE14" s="75" t="s">
        <v>1</v>
      </c>
      <c r="DF14" s="83"/>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4"/>
      <c r="EJ14" s="77">
        <f t="shared" si="54"/>
        <v>0</v>
      </c>
      <c r="EM14" s="100"/>
      <c r="EN14" s="75" t="s">
        <v>1</v>
      </c>
      <c r="EO14" s="83"/>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4"/>
      <c r="FT14" s="77">
        <f t="shared" si="55"/>
        <v>0</v>
      </c>
      <c r="FW14" s="100"/>
      <c r="FX14" s="75" t="s">
        <v>1</v>
      </c>
      <c r="FY14" s="83"/>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4"/>
      <c r="HC14" s="77">
        <f t="shared" si="29"/>
        <v>0</v>
      </c>
      <c r="HF14" s="100"/>
      <c r="HG14" s="75" t="s">
        <v>1</v>
      </c>
      <c r="HH14" s="83"/>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4"/>
      <c r="IM14" s="77">
        <f t="shared" si="56"/>
        <v>0</v>
      </c>
      <c r="IP14" s="100"/>
      <c r="IQ14" s="75" t="s">
        <v>1</v>
      </c>
      <c r="IR14" s="83"/>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4"/>
      <c r="JW14" s="77">
        <f t="shared" si="57"/>
        <v>0</v>
      </c>
      <c r="JZ14" s="100"/>
      <c r="KA14" s="75" t="s">
        <v>1</v>
      </c>
      <c r="KB14" s="83"/>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4"/>
      <c r="LF14" s="77">
        <f t="shared" si="32"/>
        <v>0</v>
      </c>
      <c r="LI14" s="100"/>
      <c r="LJ14" s="75" t="s">
        <v>1</v>
      </c>
      <c r="LK14" s="83"/>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4"/>
      <c r="MP14" s="77">
        <f t="shared" si="58"/>
        <v>0</v>
      </c>
      <c r="MS14" s="100"/>
      <c r="MT14" s="75" t="s">
        <v>1</v>
      </c>
      <c r="MU14" s="83"/>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4"/>
      <c r="NY14" s="77">
        <f t="shared" si="34"/>
        <v>0</v>
      </c>
      <c r="OB14" s="100"/>
      <c r="OC14" s="75" t="s">
        <v>1</v>
      </c>
      <c r="OD14" s="83"/>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4"/>
      <c r="PI14" s="77">
        <f t="shared" si="59"/>
        <v>0</v>
      </c>
    </row>
    <row r="15" spans="2:425" ht="15" customHeight="1">
      <c r="B15">
        <f ca="1">SUMIF(E$3:AI$3,"&lt;="&amp;B5,E15:AI15)</f>
        <v>0</v>
      </c>
      <c r="C15" s="98" t="str">
        <f>IF(Summary!$B$19&lt;&gt;"",IF(AND(Summary!$D$19&lt;&gt;"",DATE(YEAR(Summary!$D$19),MONTH(Summary!$D$19),1)&lt;DATE(YEAR(E3),MONTH(E3),1)),"not on board",IF(Summary!$B$19&lt;&gt;"",IF(AND(Summary!$C$19&lt;&gt;"",DATE(YEAR(Summary!$C$19),MONTH(Summary!$C$19),1)&lt;=DATE(YEAR(E3),MONTH(E3),1)),Summary!$B$19,"not on board"),"")),"")</f>
        <v/>
      </c>
      <c r="D15" s="74" t="s">
        <v>17</v>
      </c>
      <c r="E15" s="85"/>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86"/>
      <c r="AJ15" s="76">
        <f t="shared" ref="AJ15:AJ16" si="60">SUM(E15:AI15)</f>
        <v>0</v>
      </c>
      <c r="AL15">
        <f ca="1">SUMIF(AO$3:BP$3,"&lt;="&amp;B5,AO15:BP15)</f>
        <v>0</v>
      </c>
      <c r="AM15" s="98" t="str">
        <f>IF(Summary!$B$19&lt;&gt;"",IF(AND(Summary!$D$19&lt;&gt;"",DATE(YEAR(Summary!$D$19),MONTH(Summary!$D$19),1)&lt;DATE(YEAR(AO3),MONTH(AO3),1)),"not on board",IF(Summary!$B$19&lt;&gt;"",IF(AND(Summary!$C$19&lt;&gt;"",DATE(YEAR(Summary!$C$19),MONTH(Summary!$C$19),1)&lt;=DATE(YEAR(AO3),MONTH(AO3),1)),Summary!$B$19,"not on board"),"")),"")</f>
        <v/>
      </c>
      <c r="AN15" s="74" t="s">
        <v>17</v>
      </c>
      <c r="AO15" s="85"/>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86"/>
      <c r="BQ15" s="76">
        <f t="shared" si="25"/>
        <v>0</v>
      </c>
      <c r="BS15">
        <f ca="1">SUMIF(BV$3:CZ$3,"&lt;="&amp;B5,BV15:CZ15)</f>
        <v>0</v>
      </c>
      <c r="BT15" s="98" t="str">
        <f>IF(Summary!$B$19&lt;&gt;"",IF(AND(Summary!$D$19&lt;&gt;"",DATE(YEAR(Summary!$D$19),MONTH(Summary!$D$19),1)&lt;DATE(YEAR(BV3),MONTH(BV3),1)),"not on board",IF(Summary!$B$19&lt;&gt;"",IF(AND(Summary!$C$19&lt;&gt;"",DATE(YEAR(Summary!$C$19),MONTH(Summary!$C$19),1)&lt;=DATE(YEAR(BV3),MONTH(BV3),1)),Summary!$B$19,"not on board"),"")),"")</f>
        <v/>
      </c>
      <c r="BU15" s="74" t="s">
        <v>17</v>
      </c>
      <c r="BV15" s="85"/>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86"/>
      <c r="DA15" s="76">
        <f t="shared" ref="DA15:DA16" si="61">SUM(BV15:CZ15)</f>
        <v>0</v>
      </c>
      <c r="DC15">
        <f ca="1">SUMIF(DF$3:EI$3,"&lt;="&amp;B5,DF15:EI15)</f>
        <v>0</v>
      </c>
      <c r="DD15" s="98" t="str">
        <f>IF(Summary!$B$19&lt;&gt;"",IF(AND(Summary!$D$19&lt;&gt;"",DATE(YEAR(Summary!$D$19),MONTH(Summary!$D$19),1)&lt;DATE(YEAR(DF3),MONTH(DF3),1)),"not on board",IF(Summary!$B$19&lt;&gt;"",IF(AND(Summary!$C$19&lt;&gt;"",DATE(YEAR(Summary!$C$19),MONTH(Summary!$C$19),1)&lt;=DATE(YEAR(DF3),MONTH(DF3),1)),Summary!$B$19,"not on board"),"")),"")</f>
        <v/>
      </c>
      <c r="DE15" s="74" t="s">
        <v>17</v>
      </c>
      <c r="DF15" s="85"/>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86"/>
      <c r="EJ15" s="76">
        <f t="shared" ref="EJ15:EJ16" si="62">SUM(DF15:EI15)</f>
        <v>0</v>
      </c>
      <c r="EL15">
        <f ca="1">SUMIF(EO$3:FS$3,"&lt;="&amp;B5,EO15:FS15)</f>
        <v>0</v>
      </c>
      <c r="EM15" s="98" t="str">
        <f>IF(Summary!$B$19&lt;&gt;"",IF(AND(Summary!$D$19&lt;&gt;"",DATE(YEAR(Summary!$D$19),MONTH(Summary!$D$19),1)&lt;DATE(YEAR(EO3),MONTH(EO3),1)),"not on board",IF(Summary!$B$19&lt;&gt;"",IF(AND(Summary!$C$19&lt;&gt;"",DATE(YEAR(Summary!$C$19),MONTH(Summary!$C$19),1)&lt;=DATE(YEAR(EO3),MONTH(EO3),1)),Summary!$B$19,"not on board"),"")),"")</f>
        <v/>
      </c>
      <c r="EN15" s="74" t="s">
        <v>17</v>
      </c>
      <c r="EO15" s="85"/>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86"/>
      <c r="FT15" s="76">
        <f t="shared" ref="FT15:FT16" si="63">SUM(EO15:FS15)</f>
        <v>0</v>
      </c>
      <c r="FV15">
        <f ca="1">SUMIF(FY$3:HB$3,"&lt;="&amp;B5,FY15:HB15)</f>
        <v>0</v>
      </c>
      <c r="FW15" s="98" t="str">
        <f>IF(Summary!$B$19&lt;&gt;"",IF(AND(Summary!$D$19&lt;&gt;"",DATE(YEAR(Summary!$D$19),MONTH(Summary!$D$19),1)&lt;DATE(YEAR(FY3),MONTH(FY3),1)),"not on board",IF(Summary!$B$19&lt;&gt;"",IF(AND(Summary!$C$19&lt;&gt;"",DATE(YEAR(Summary!$C$19),MONTH(Summary!$C$19),1)&lt;=DATE(YEAR(FY3),MONTH(FY3),1)),Summary!$B$19,"not on board"),"")),"")</f>
        <v/>
      </c>
      <c r="FX15" s="74" t="s">
        <v>17</v>
      </c>
      <c r="FY15" s="85"/>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86"/>
      <c r="HC15" s="76">
        <f t="shared" si="29"/>
        <v>0</v>
      </c>
      <c r="HE15">
        <f ca="1">SUMIF(HH$3:IL$3,"&lt;="&amp;B5,HH15:IL15)</f>
        <v>0</v>
      </c>
      <c r="HF15" s="98" t="str">
        <f>IF(Summary!$B$19&lt;&gt;"",IF(AND(Summary!$D$19&lt;&gt;"",DATE(YEAR(Summary!$D$19),MONTH(Summary!$D$19),1)&lt;DATE(YEAR(HH3),MONTH(HH3),1)),"not on board",IF(Summary!$B$19&lt;&gt;"",IF(AND(Summary!$C$19&lt;&gt;"",DATE(YEAR(Summary!$C$19),MONTH(Summary!$C$19),1)&lt;=DATE(YEAR(HH3),MONTH(HH3),1)),Summary!$B$19,"not on board"),"")),"")</f>
        <v/>
      </c>
      <c r="HG15" s="74" t="s">
        <v>17</v>
      </c>
      <c r="HH15" s="85"/>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86"/>
      <c r="IM15" s="76">
        <f t="shared" ref="IM15:IM16" si="64">SUM(HH15:IL15)</f>
        <v>0</v>
      </c>
      <c r="IO15">
        <f ca="1">SUMIF(IR$3:JV$3,"&lt;="&amp;B5,IR15:JV15)</f>
        <v>0</v>
      </c>
      <c r="IP15" s="98" t="str">
        <f>IF(Summary!$B$19&lt;&gt;"",IF(AND(Summary!$D$19&lt;&gt;"",DATE(YEAR(Summary!$D$19),MONTH(Summary!$D$19),1)&lt;DATE(YEAR(IR3),MONTH(IR3),1)),"not on board",IF(Summary!$B$19&lt;&gt;"",IF(AND(Summary!$C$19&lt;&gt;"",DATE(YEAR(Summary!$C$19),MONTH(Summary!$C$19),1)&lt;=DATE(YEAR(IR3),MONTH(IR3),1)),Summary!$B$19,"not on board"),"")),"")</f>
        <v/>
      </c>
      <c r="IQ15" s="74" t="s">
        <v>17</v>
      </c>
      <c r="IR15" s="85"/>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86"/>
      <c r="JW15" s="76">
        <f t="shared" ref="JW15:JW16" si="65">SUM(IR15:JV15)</f>
        <v>0</v>
      </c>
      <c r="JY15">
        <f ca="1">SUMIF(KB$3:LE$3,"&lt;="&amp;B5,KB15:LE15)</f>
        <v>0</v>
      </c>
      <c r="JZ15" s="98" t="str">
        <f>IF(Summary!$B$19&lt;&gt;"",IF(AND(Summary!$D$19&lt;&gt;"",DATE(YEAR(Summary!$D$19),MONTH(Summary!$D$19),1)&lt;DATE(YEAR(KB3),MONTH(KB3),1)),"not on board",IF(Summary!$B$19&lt;&gt;"",IF(AND(Summary!$C$19&lt;&gt;"",DATE(YEAR(Summary!$C$19),MONTH(Summary!$C$19),1)&lt;=DATE(YEAR(KB3),MONTH(KB3),1)),Summary!$B$19,"not on board"),"")),"")</f>
        <v/>
      </c>
      <c r="KA15" s="74" t="s">
        <v>17</v>
      </c>
      <c r="KB15" s="85"/>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86"/>
      <c r="LF15" s="76">
        <f t="shared" si="32"/>
        <v>0</v>
      </c>
      <c r="LH15">
        <f ca="1">SUMIF(LK$3:MO$3,"&lt;="&amp;B5,LK15:MO15)</f>
        <v>0</v>
      </c>
      <c r="LI15" s="98" t="str">
        <f>IF(Summary!$B$19&lt;&gt;"",IF(AND(Summary!$D$19&lt;&gt;"",DATE(YEAR(Summary!$D$19),MONTH(Summary!$D$19),1)&lt;DATE(YEAR(LK3),MONTH(LK3),1)),"not on board",IF(Summary!$B$19&lt;&gt;"",IF(AND(Summary!$C$19&lt;&gt;"",DATE(YEAR(Summary!$C$19),MONTH(Summary!$C$19),1)&lt;=DATE(YEAR(LK3),MONTH(LK3),1)),Summary!$B$19,"not on board"),"")),"")</f>
        <v/>
      </c>
      <c r="LJ15" s="74" t="s">
        <v>17</v>
      </c>
      <c r="LK15" s="85"/>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86"/>
      <c r="MP15" s="76">
        <f t="shared" ref="MP15:MP16" si="66">SUM(LK15:MO15)</f>
        <v>0</v>
      </c>
      <c r="MR15">
        <f ca="1">SUMIF(MU$3:NX$3,"&lt;="&amp;B5,MU15:NX15)</f>
        <v>0</v>
      </c>
      <c r="MS15" s="98" t="str">
        <f>IF(Summary!$B$19&lt;&gt;"",IF(AND(Summary!$D$19&lt;&gt;"",DATE(YEAR(Summary!$D$19),MONTH(Summary!$D$19),1)&lt;DATE(YEAR(MU3),MONTH(MU3),1)),"not on board",IF(Summary!$B$19&lt;&gt;"",IF(AND(Summary!$C$19&lt;&gt;"",DATE(YEAR(Summary!$C$19),MONTH(Summary!$C$19),1)&lt;=DATE(YEAR(MU3),MONTH(MU3),1)),Summary!$B$19,"not on board"),"")),"")</f>
        <v/>
      </c>
      <c r="MT15" s="74" t="s">
        <v>17</v>
      </c>
      <c r="MU15" s="85"/>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86"/>
      <c r="NY15" s="76">
        <f t="shared" si="34"/>
        <v>0</v>
      </c>
      <c r="OA15">
        <f ca="1">SUMIF(OD$3:PH$3,"&lt;="&amp;B5,OD15:PH15)</f>
        <v>0</v>
      </c>
      <c r="OB15" s="98" t="str">
        <f>IF(Summary!$B$19&lt;&gt;"",IF(AND(Summary!$D$19&lt;&gt;"",DATE(YEAR(Summary!$D$19),MONTH(Summary!$D$19),1)&lt;DATE(YEAR(OD3),MONTH(OD3),1)),"not on board",IF(Summary!$B$19&lt;&gt;"",IF(AND(Summary!$C$19&lt;&gt;"",DATE(YEAR(Summary!$C$19),MONTH(Summary!$C$19),1)&lt;=DATE(YEAR(OD3),MONTH(OD3),1)),Summary!$B$19,"not on board"),"")),"")</f>
        <v/>
      </c>
      <c r="OC15" s="74" t="s">
        <v>17</v>
      </c>
      <c r="OD15" s="85"/>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86"/>
      <c r="PI15" s="76">
        <f t="shared" ref="PI15:PI16" si="67">SUM(OD15:PH15)</f>
        <v>0</v>
      </c>
    </row>
    <row r="16" spans="2:425">
      <c r="B16">
        <f ca="1">SUM(B15,BS15,AL15,DC15,EL15,FV15,HE15,IO15,JY15,LH15,MR15,OA15)</f>
        <v>0</v>
      </c>
      <c r="C16" s="100"/>
      <c r="D16" s="75" t="s">
        <v>1</v>
      </c>
      <c r="E16" s="83"/>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4"/>
      <c r="AJ16" s="77">
        <f t="shared" si="60"/>
        <v>0</v>
      </c>
      <c r="AM16" s="100"/>
      <c r="AN16" s="75" t="s">
        <v>1</v>
      </c>
      <c r="AO16" s="83"/>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4"/>
      <c r="BQ16" s="77">
        <f t="shared" si="25"/>
        <v>0</v>
      </c>
      <c r="BT16" s="100"/>
      <c r="BU16" s="75" t="s">
        <v>1</v>
      </c>
      <c r="BV16" s="83"/>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4"/>
      <c r="DA16" s="77">
        <f t="shared" si="61"/>
        <v>0</v>
      </c>
      <c r="DD16" s="100"/>
      <c r="DE16" s="75" t="s">
        <v>1</v>
      </c>
      <c r="DF16" s="83"/>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4"/>
      <c r="EJ16" s="77">
        <f t="shared" si="62"/>
        <v>0</v>
      </c>
      <c r="EM16" s="100"/>
      <c r="EN16" s="75" t="s">
        <v>1</v>
      </c>
      <c r="EO16" s="83"/>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4"/>
      <c r="FT16" s="77">
        <f t="shared" si="63"/>
        <v>0</v>
      </c>
      <c r="FW16" s="100"/>
      <c r="FX16" s="75" t="s">
        <v>1</v>
      </c>
      <c r="FY16" s="83"/>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4"/>
      <c r="HC16" s="77">
        <f t="shared" si="29"/>
        <v>0</v>
      </c>
      <c r="HF16" s="100"/>
      <c r="HG16" s="75" t="s">
        <v>1</v>
      </c>
      <c r="HH16" s="83"/>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4"/>
      <c r="IM16" s="77">
        <f t="shared" si="64"/>
        <v>0</v>
      </c>
      <c r="IP16" s="100"/>
      <c r="IQ16" s="75" t="s">
        <v>1</v>
      </c>
      <c r="IR16" s="83"/>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4"/>
      <c r="JW16" s="77">
        <f t="shared" si="65"/>
        <v>0</v>
      </c>
      <c r="JZ16" s="100"/>
      <c r="KA16" s="75" t="s">
        <v>1</v>
      </c>
      <c r="KB16" s="83"/>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4"/>
      <c r="LF16" s="77">
        <f t="shared" si="32"/>
        <v>0</v>
      </c>
      <c r="LI16" s="100"/>
      <c r="LJ16" s="75" t="s">
        <v>1</v>
      </c>
      <c r="LK16" s="83"/>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4"/>
      <c r="MP16" s="77">
        <f t="shared" si="66"/>
        <v>0</v>
      </c>
      <c r="MS16" s="100"/>
      <c r="MT16" s="75" t="s">
        <v>1</v>
      </c>
      <c r="MU16" s="83"/>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4"/>
      <c r="NY16" s="77">
        <f t="shared" si="34"/>
        <v>0</v>
      </c>
      <c r="OB16" s="100"/>
      <c r="OC16" s="75" t="s">
        <v>1</v>
      </c>
      <c r="OD16" s="83"/>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4"/>
      <c r="PI16" s="77">
        <f t="shared" si="67"/>
        <v>0</v>
      </c>
    </row>
    <row r="17" spans="2:425" ht="15" customHeight="1">
      <c r="B17">
        <f ca="1">SUMIF(E$3:AI$3,"&lt;="&amp;B5,E17:AI17)</f>
        <v>0</v>
      </c>
      <c r="C17" s="98" t="str">
        <f>IF(Summary!$B$20&lt;&gt;"",IF(AND(Summary!$D$20&lt;&gt;"",DATE(YEAR(Summary!$D$20),MONTH(Summary!$D$20),1)&lt;DATE(YEAR(E3),MONTH(E3),1)),"not on board",IF(Summary!$B$20&lt;&gt;"",IF(AND(Summary!$C$20&lt;&gt;"",DATE(YEAR(Summary!$C$20),MONTH(Summary!$C$20),1)&lt;=DATE(YEAR(E3),MONTH(E3),1)),Summary!$B$20,"not on board"),"")),"")</f>
        <v/>
      </c>
      <c r="D17" s="74" t="s">
        <v>17</v>
      </c>
      <c r="E17" s="85"/>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86"/>
      <c r="AJ17" s="76">
        <f t="shared" ref="AJ17:AJ18" si="68">SUM(E17:AI17)</f>
        <v>0</v>
      </c>
      <c r="AL17">
        <f ca="1">SUMIF(AO$3:BP$3,"&lt;="&amp;B5,AO17:BP17)</f>
        <v>0</v>
      </c>
      <c r="AM17" s="98" t="str">
        <f>IF(Summary!$B$20&lt;&gt;"",IF(AND(Summary!$D$20&lt;&gt;"",DATE(YEAR(Summary!$D$20),MONTH(Summary!$D$20),1)&lt;DATE(YEAR(AO3),MONTH(AO3),1)),"not on board",IF(Summary!$B$20&lt;&gt;"",IF(AND(Summary!$C$20&lt;&gt;"",DATE(YEAR(Summary!$C$20),MONTH(Summary!$C$20),1)&lt;=DATE(YEAR(AO3),MONTH(AO3),1)),Summary!$B$20,"not on board"),"")),"")</f>
        <v/>
      </c>
      <c r="AN17" s="74" t="s">
        <v>17</v>
      </c>
      <c r="AO17" s="85"/>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86"/>
      <c r="BQ17" s="76">
        <f t="shared" si="25"/>
        <v>0</v>
      </c>
      <c r="BS17">
        <f ca="1">SUMIF(BV$3:CZ$3,"&lt;="&amp;B5,BV17:CZ17)</f>
        <v>0</v>
      </c>
      <c r="BT17" s="98" t="str">
        <f>IF(Summary!$B$20&lt;&gt;"",IF(AND(Summary!$D$20&lt;&gt;"",DATE(YEAR(Summary!$D$20),MONTH(Summary!$D$20),1)&lt;DATE(YEAR(BV3),MONTH(BV3),1)),"not on board",IF(Summary!$B$20&lt;&gt;"",IF(AND(Summary!$C$20&lt;&gt;"",DATE(YEAR(Summary!$C$20),MONTH(Summary!$C$20),1)&lt;=DATE(YEAR(BV3),MONTH(BV3),1)),Summary!$B$20,"not on board"),"")),"")</f>
        <v/>
      </c>
      <c r="BU17" s="74" t="s">
        <v>17</v>
      </c>
      <c r="BV17" s="85"/>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86"/>
      <c r="DA17" s="76">
        <f t="shared" ref="DA17:DA18" si="69">SUM(BV17:CZ17)</f>
        <v>0</v>
      </c>
      <c r="DC17">
        <f ca="1">SUMIF(DF$3:EI$3,"&lt;="&amp;B5,DF17:EI17)</f>
        <v>0</v>
      </c>
      <c r="DD17" s="98" t="str">
        <f>IF(Summary!$B$20&lt;&gt;"",IF(AND(Summary!$D$20&lt;&gt;"",DATE(YEAR(Summary!$D$20),MONTH(Summary!$D$20),1)&lt;DATE(YEAR(DF3),MONTH(DF3),1)),"not on board",IF(Summary!$B$20&lt;&gt;"",IF(AND(Summary!$C$20&lt;&gt;"",DATE(YEAR(Summary!$C$20),MONTH(Summary!$C$20),1)&lt;=DATE(YEAR(DF3),MONTH(DF3),1)),Summary!$B$20,"not on board"),"")),"")</f>
        <v/>
      </c>
      <c r="DE17" s="74" t="s">
        <v>17</v>
      </c>
      <c r="DF17" s="85"/>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86"/>
      <c r="EJ17" s="76">
        <f t="shared" ref="EJ17:EJ18" si="70">SUM(DF17:EI17)</f>
        <v>0</v>
      </c>
      <c r="EL17">
        <f ca="1">SUMIF(EO$3:FS$3,"&lt;="&amp;B5,EO17:FS17)</f>
        <v>0</v>
      </c>
      <c r="EM17" s="98" t="str">
        <f>IF(Summary!$B$20&lt;&gt;"",IF(AND(Summary!$D$20&lt;&gt;"",DATE(YEAR(Summary!$D$20),MONTH(Summary!$D$20),1)&lt;DATE(YEAR(EO3),MONTH(EO3),1)),"not on board",IF(Summary!$B$20&lt;&gt;"",IF(AND(Summary!$C$20&lt;&gt;"",DATE(YEAR(Summary!$C$20),MONTH(Summary!$C$20),1)&lt;=DATE(YEAR(EO3),MONTH(EO3),1)),Summary!$B$20,"not on board"),"")),"")</f>
        <v/>
      </c>
      <c r="EN17" s="74" t="s">
        <v>17</v>
      </c>
      <c r="EO17" s="85"/>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86"/>
      <c r="FT17" s="76">
        <f t="shared" ref="FT17:FT18" si="71">SUM(EO17:FS17)</f>
        <v>0</v>
      </c>
      <c r="FV17">
        <f ca="1">SUMIF(FY$3:HB$3,"&lt;="&amp;B5,FY17:HB17)</f>
        <v>0</v>
      </c>
      <c r="FW17" s="98" t="str">
        <f>IF(Summary!$B$20&lt;&gt;"",IF(AND(Summary!$D$20&lt;&gt;"",DATE(YEAR(Summary!$D$20),MONTH(Summary!$D$20),1)&lt;DATE(YEAR(FY3),MONTH(FY3),1)),"not on board",IF(Summary!$B$20&lt;&gt;"",IF(AND(Summary!$C$20&lt;&gt;"",DATE(YEAR(Summary!$C$20),MONTH(Summary!$C$20),1)&lt;=DATE(YEAR(FY3),MONTH(FY3),1)),Summary!$B$20,"not on board"),"")),"")</f>
        <v/>
      </c>
      <c r="FX17" s="74" t="s">
        <v>17</v>
      </c>
      <c r="FY17" s="85"/>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86"/>
      <c r="HC17" s="76">
        <f t="shared" si="29"/>
        <v>0</v>
      </c>
      <c r="HE17">
        <f ca="1">SUMIF(HH$3:IL$3,"&lt;="&amp;B5,HH17:IL17)</f>
        <v>0</v>
      </c>
      <c r="HF17" s="98" t="str">
        <f>IF(Summary!$B$20&lt;&gt;"",IF(AND(Summary!$D$20&lt;&gt;"",DATE(YEAR(Summary!$D$20),MONTH(Summary!$D$20),1)&lt;DATE(YEAR(HH3),MONTH(HH3),1)),"not on board",IF(Summary!$B$20&lt;&gt;"",IF(AND(Summary!$C$20&lt;&gt;"",DATE(YEAR(Summary!$C$20),MONTH(Summary!$C$20),1)&lt;=DATE(YEAR(HH3),MONTH(HH3),1)),Summary!$B$20,"not on board"),"")),"")</f>
        <v/>
      </c>
      <c r="HG17" s="74" t="s">
        <v>17</v>
      </c>
      <c r="HH17" s="85"/>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86"/>
      <c r="IM17" s="76">
        <f t="shared" ref="IM17:IM18" si="72">SUM(HH17:IL17)</f>
        <v>0</v>
      </c>
      <c r="IO17">
        <f ca="1">SUMIF(IR$3:JV$3,"&lt;="&amp;B5,IR17:JV17)</f>
        <v>0</v>
      </c>
      <c r="IP17" s="98" t="str">
        <f>IF(Summary!$B$20&lt;&gt;"",IF(AND(Summary!$D$20&lt;&gt;"",DATE(YEAR(Summary!$D$20),MONTH(Summary!$D$20),1)&lt;DATE(YEAR(IR3),MONTH(IR3),1)),"not on board",IF(Summary!$B$20&lt;&gt;"",IF(AND(Summary!$C$20&lt;&gt;"",DATE(YEAR(Summary!$C$20),MONTH(Summary!$C$20),1)&lt;=DATE(YEAR(IR3),MONTH(IR3),1)),Summary!$B$20,"not on board"),"")),"")</f>
        <v/>
      </c>
      <c r="IQ17" s="74" t="s">
        <v>17</v>
      </c>
      <c r="IR17" s="85"/>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86"/>
      <c r="JW17" s="76">
        <f t="shared" ref="JW17:JW18" si="73">SUM(IR17:JV17)</f>
        <v>0</v>
      </c>
      <c r="JY17">
        <f ca="1">SUMIF(KB$3:LE$3,"&lt;="&amp;B5,KB17:LE17)</f>
        <v>0</v>
      </c>
      <c r="JZ17" s="98" t="str">
        <f>IF(Summary!$B$20&lt;&gt;"",IF(AND(Summary!$D$20&lt;&gt;"",DATE(YEAR(Summary!$D$20),MONTH(Summary!$D$20),1)&lt;DATE(YEAR(KB3),MONTH(KB3),1)),"not on board",IF(Summary!$B$20&lt;&gt;"",IF(AND(Summary!$C$20&lt;&gt;"",DATE(YEAR(Summary!$C$20),MONTH(Summary!$C$20),1)&lt;=DATE(YEAR(KB3),MONTH(KB3),1)),Summary!$B$20,"not on board"),"")),"")</f>
        <v/>
      </c>
      <c r="KA17" s="74" t="s">
        <v>17</v>
      </c>
      <c r="KB17" s="85"/>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86"/>
      <c r="LF17" s="76">
        <f t="shared" si="32"/>
        <v>0</v>
      </c>
      <c r="LH17">
        <f ca="1">SUMIF(LK$3:MO$3,"&lt;="&amp;B5,LK17:MO17)</f>
        <v>0</v>
      </c>
      <c r="LI17" s="98" t="str">
        <f>IF(Summary!$B$20&lt;&gt;"",IF(AND(Summary!$D$20&lt;&gt;"",DATE(YEAR(Summary!$D$20),MONTH(Summary!$D$20),1)&lt;DATE(YEAR(LK3),MONTH(LK3),1)),"not on board",IF(Summary!$B$20&lt;&gt;"",IF(AND(Summary!$C$20&lt;&gt;"",DATE(YEAR(Summary!$C$20),MONTH(Summary!$C$20),1)&lt;=DATE(YEAR(LK3),MONTH(LK3),1)),Summary!$B$20,"not on board"),"")),"")</f>
        <v/>
      </c>
      <c r="LJ17" s="74" t="s">
        <v>17</v>
      </c>
      <c r="LK17" s="85"/>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86"/>
      <c r="MP17" s="76">
        <f t="shared" ref="MP17:MP18" si="74">SUM(LK17:MO17)</f>
        <v>0</v>
      </c>
      <c r="MR17">
        <f ca="1">SUMIF(MU$3:NX$3,"&lt;="&amp;B5,MU17:NX17)</f>
        <v>0</v>
      </c>
      <c r="MS17" s="98" t="str">
        <f>IF(Summary!$B$20&lt;&gt;"",IF(AND(Summary!$D$20&lt;&gt;"",DATE(YEAR(Summary!$D$20),MONTH(Summary!$D$20),1)&lt;DATE(YEAR(MU3),MONTH(MU3),1)),"not on board",IF(Summary!$B$20&lt;&gt;"",IF(AND(Summary!$C$20&lt;&gt;"",DATE(YEAR(Summary!$C$20),MONTH(Summary!$C$20),1)&lt;=DATE(YEAR(MU3),MONTH(MU3),1)),Summary!$B$20,"not on board"),"")),"")</f>
        <v/>
      </c>
      <c r="MT17" s="74" t="s">
        <v>17</v>
      </c>
      <c r="MU17" s="85"/>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86"/>
      <c r="NY17" s="76">
        <f t="shared" si="34"/>
        <v>0</v>
      </c>
      <c r="OA17">
        <f ca="1">SUMIF(OD$3:PH$3,"&lt;="&amp;B5,OD17:PH17)</f>
        <v>0</v>
      </c>
      <c r="OB17" s="98" t="str">
        <f>IF(Summary!$B$20&lt;&gt;"",IF(AND(Summary!$D$20&lt;&gt;"",DATE(YEAR(Summary!$D$20),MONTH(Summary!$D$20),1)&lt;DATE(YEAR(OD3),MONTH(OD3),1)),"not on board",IF(Summary!$B$20&lt;&gt;"",IF(AND(Summary!$C$20&lt;&gt;"",DATE(YEAR(Summary!$C$20),MONTH(Summary!$C$20),1)&lt;=DATE(YEAR(OD3),MONTH(OD3),1)),Summary!$B$20,"not on board"),"")),"")</f>
        <v/>
      </c>
      <c r="OC17" s="74" t="s">
        <v>17</v>
      </c>
      <c r="OD17" s="85"/>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86"/>
      <c r="PI17" s="76">
        <f t="shared" ref="PI17:PI18" si="75">SUM(OD17:PH17)</f>
        <v>0</v>
      </c>
    </row>
    <row r="18" spans="2:425">
      <c r="B18">
        <f ca="1">SUM(B17,BS17,AL17,DC17,EL17,FV17,HE17,IO17,JY17,LH17,MR17,OA17)</f>
        <v>0</v>
      </c>
      <c r="C18" s="100"/>
      <c r="D18" s="75" t="s">
        <v>1</v>
      </c>
      <c r="E18" s="83"/>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4"/>
      <c r="AJ18" s="77">
        <f t="shared" si="68"/>
        <v>0</v>
      </c>
      <c r="AM18" s="100"/>
      <c r="AN18" s="75" t="s">
        <v>1</v>
      </c>
      <c r="AO18" s="83"/>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4"/>
      <c r="BQ18" s="77">
        <f t="shared" si="25"/>
        <v>0</v>
      </c>
      <c r="BT18" s="100"/>
      <c r="BU18" s="75" t="s">
        <v>1</v>
      </c>
      <c r="BV18" s="83"/>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4"/>
      <c r="DA18" s="77">
        <f t="shared" si="69"/>
        <v>0</v>
      </c>
      <c r="DD18" s="100"/>
      <c r="DE18" s="75" t="s">
        <v>1</v>
      </c>
      <c r="DF18" s="83"/>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4"/>
      <c r="EJ18" s="77">
        <f t="shared" si="70"/>
        <v>0</v>
      </c>
      <c r="EM18" s="100"/>
      <c r="EN18" s="75" t="s">
        <v>1</v>
      </c>
      <c r="EO18" s="83"/>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4"/>
      <c r="FT18" s="77">
        <f t="shared" si="71"/>
        <v>0</v>
      </c>
      <c r="FW18" s="100"/>
      <c r="FX18" s="75" t="s">
        <v>1</v>
      </c>
      <c r="FY18" s="83"/>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4"/>
      <c r="HC18" s="77">
        <f t="shared" si="29"/>
        <v>0</v>
      </c>
      <c r="HF18" s="100"/>
      <c r="HG18" s="75" t="s">
        <v>1</v>
      </c>
      <c r="HH18" s="83"/>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4"/>
      <c r="IM18" s="77">
        <f t="shared" si="72"/>
        <v>0</v>
      </c>
      <c r="IP18" s="100"/>
      <c r="IQ18" s="75" t="s">
        <v>1</v>
      </c>
      <c r="IR18" s="83"/>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4"/>
      <c r="JW18" s="77">
        <f t="shared" si="73"/>
        <v>0</v>
      </c>
      <c r="JZ18" s="100"/>
      <c r="KA18" s="75" t="s">
        <v>1</v>
      </c>
      <c r="KB18" s="83"/>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4"/>
      <c r="LF18" s="77">
        <f t="shared" si="32"/>
        <v>0</v>
      </c>
      <c r="LI18" s="100"/>
      <c r="LJ18" s="75" t="s">
        <v>1</v>
      </c>
      <c r="LK18" s="83"/>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4"/>
      <c r="MP18" s="77">
        <f t="shared" si="74"/>
        <v>0</v>
      </c>
      <c r="MS18" s="100"/>
      <c r="MT18" s="75" t="s">
        <v>1</v>
      </c>
      <c r="MU18" s="83"/>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4"/>
      <c r="NY18" s="77">
        <f t="shared" si="34"/>
        <v>0</v>
      </c>
      <c r="OB18" s="100"/>
      <c r="OC18" s="75" t="s">
        <v>1</v>
      </c>
      <c r="OD18" s="83"/>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4"/>
      <c r="PI18" s="77">
        <f t="shared" si="75"/>
        <v>0</v>
      </c>
    </row>
    <row r="19" spans="2:425" ht="15" customHeight="1">
      <c r="B19">
        <f ca="1">SUMIF(E$3:AI$3,"&lt;="&amp;B5,E19:AI19)</f>
        <v>0</v>
      </c>
      <c r="C19" s="98" t="str">
        <f>IF(Summary!$B$21&lt;&gt;"",IF(AND(Summary!$D$21&lt;&gt;"",DATE(YEAR(Summary!$D$21),MONTH(Summary!$D$21),1)&lt;DATE(YEAR(E3),MONTH(E3),1)),"not on board",IF(Summary!$B$21&lt;&gt;"",IF(AND(Summary!$C$21&lt;&gt;"",DATE(YEAR(Summary!$C$21),MONTH(Summary!$C$21),1)&lt;=DATE(YEAR(E3),MONTH(E3),1)),Summary!$B$21,"not on board"),"")),"")</f>
        <v/>
      </c>
      <c r="D19" s="74" t="s">
        <v>17</v>
      </c>
      <c r="E19" s="85"/>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86"/>
      <c r="AJ19" s="76">
        <f t="shared" ref="AJ19:AJ20" si="76">SUM(E19:AI19)</f>
        <v>0</v>
      </c>
      <c r="AL19">
        <f ca="1">SUMIF(AO$3:BP$3,"&lt;="&amp;B5,AO19:BP19)</f>
        <v>0</v>
      </c>
      <c r="AM19" s="98" t="str">
        <f>IF(Summary!$B$21&lt;&gt;"",IF(AND(Summary!$D$21&lt;&gt;"",DATE(YEAR(Summary!$D$21),MONTH(Summary!$D$21),1)&lt;DATE(YEAR(AO3),MONTH(AO3),1)),"not on board",IF(Summary!$B$21&lt;&gt;"",IF(AND(Summary!$C$21&lt;&gt;"",DATE(YEAR(Summary!$C$21),MONTH(Summary!$C$21),1)&lt;=DATE(YEAR(AO3),MONTH(AO3),1)),Summary!$B$21,"not on board"),"")),"")</f>
        <v/>
      </c>
      <c r="AN19" s="74" t="s">
        <v>17</v>
      </c>
      <c r="AO19" s="85"/>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86"/>
      <c r="BQ19" s="76">
        <f t="shared" si="25"/>
        <v>0</v>
      </c>
      <c r="BS19">
        <f ca="1">SUMIF(BV$3:CZ$3,"&lt;="&amp;B5,BV19:CZ19)</f>
        <v>0</v>
      </c>
      <c r="BT19" s="98" t="str">
        <f>IF(Summary!$B$21&lt;&gt;"",IF(AND(Summary!$D$21&lt;&gt;"",DATE(YEAR(Summary!$D$21),MONTH(Summary!$D$21),1)&lt;DATE(YEAR(BV3),MONTH(BV3),1)),"not on board",IF(Summary!$B$21&lt;&gt;"",IF(AND(Summary!$C$21&lt;&gt;"",DATE(YEAR(Summary!$C$21),MONTH(Summary!$C$21),1)&lt;=DATE(YEAR(BV3),MONTH(BV3),1)),Summary!$B$21,"not on board"),"")),"")</f>
        <v/>
      </c>
      <c r="BU19" s="74" t="s">
        <v>17</v>
      </c>
      <c r="BV19" s="85"/>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86"/>
      <c r="DA19" s="76">
        <f t="shared" ref="DA19:DA20" si="77">SUM(BV19:CZ19)</f>
        <v>0</v>
      </c>
      <c r="DC19">
        <f ca="1">SUMIF(DF$3:EI$3,"&lt;="&amp;B5,DF19:EI19)</f>
        <v>0</v>
      </c>
      <c r="DD19" s="98" t="str">
        <f>IF(Summary!$B$21&lt;&gt;"",IF(AND(Summary!$D$21&lt;&gt;"",DATE(YEAR(Summary!$D$21),MONTH(Summary!$D$21),1)&lt;DATE(YEAR(DF3),MONTH(DF3),1)),"not on board",IF(Summary!$B$21&lt;&gt;"",IF(AND(Summary!$C$21&lt;&gt;"",DATE(YEAR(Summary!$C$21),MONTH(Summary!$C$21),1)&lt;=DATE(YEAR(DF3),MONTH(DF3),1)),Summary!$B$21,"not on board"),"")),"")</f>
        <v/>
      </c>
      <c r="DE19" s="74" t="s">
        <v>17</v>
      </c>
      <c r="DF19" s="85"/>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86"/>
      <c r="EJ19" s="76">
        <f t="shared" ref="EJ19:EJ20" si="78">SUM(DF19:EI19)</f>
        <v>0</v>
      </c>
      <c r="EL19">
        <f ca="1">SUMIF(EO$3:FS$3,"&lt;="&amp;B5,EO19:FS19)</f>
        <v>0</v>
      </c>
      <c r="EM19" s="98" t="str">
        <f>IF(Summary!$B$21&lt;&gt;"",IF(AND(Summary!$D$21&lt;&gt;"",DATE(YEAR(Summary!$D$21),MONTH(Summary!$D$21),1)&lt;DATE(YEAR(EO3),MONTH(EO3),1)),"not on board",IF(Summary!$B$21&lt;&gt;"",IF(AND(Summary!$C$21&lt;&gt;"",DATE(YEAR(Summary!$C$21),MONTH(Summary!$C$21),1)&lt;=DATE(YEAR(EO3),MONTH(EO3),1)),Summary!$B$21,"not on board"),"")),"")</f>
        <v/>
      </c>
      <c r="EN19" s="74" t="s">
        <v>17</v>
      </c>
      <c r="EO19" s="85"/>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86"/>
      <c r="FT19" s="76">
        <f t="shared" ref="FT19:FT20" si="79">SUM(EO19:FS19)</f>
        <v>0</v>
      </c>
      <c r="FV19">
        <f ca="1">SUMIF(FY$3:HB$3,"&lt;="&amp;B5,FY19:HB19)</f>
        <v>0</v>
      </c>
      <c r="FW19" s="98" t="str">
        <f>IF(Summary!$B$21&lt;&gt;"",IF(AND(Summary!$D$21&lt;&gt;"",DATE(YEAR(Summary!$D$21),MONTH(Summary!$D$21),1)&lt;DATE(YEAR(FY3),MONTH(FY3),1)),"not on board",IF(Summary!$B$21&lt;&gt;"",IF(AND(Summary!$C$21&lt;&gt;"",DATE(YEAR(Summary!$C$21),MONTH(Summary!$C$21),1)&lt;=DATE(YEAR(FY3),MONTH(FY3),1)),Summary!$B$21,"not on board"),"")),"")</f>
        <v/>
      </c>
      <c r="FX19" s="74" t="s">
        <v>17</v>
      </c>
      <c r="FY19" s="85"/>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86"/>
      <c r="HC19" s="76">
        <f t="shared" si="29"/>
        <v>0</v>
      </c>
      <c r="HE19">
        <f ca="1">SUMIF(HH$3:IL$3,"&lt;="&amp;B5,HH19:IL19)</f>
        <v>0</v>
      </c>
      <c r="HF19" s="98" t="str">
        <f>IF(Summary!$B$21&lt;&gt;"",IF(AND(Summary!$D$21&lt;&gt;"",DATE(YEAR(Summary!$D$21),MONTH(Summary!$D$21),1)&lt;DATE(YEAR(HH3),MONTH(HH3),1)),"not on board",IF(Summary!$B$21&lt;&gt;"",IF(AND(Summary!$C$21&lt;&gt;"",DATE(YEAR(Summary!$C$21),MONTH(Summary!$C$21),1)&lt;=DATE(YEAR(HH3),MONTH(HH3),1)),Summary!$B$21,"not on board"),"")),"")</f>
        <v/>
      </c>
      <c r="HG19" s="74" t="s">
        <v>17</v>
      </c>
      <c r="HH19" s="85"/>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86"/>
      <c r="IM19" s="76">
        <f t="shared" ref="IM19:IM20" si="80">SUM(HH19:IL19)</f>
        <v>0</v>
      </c>
      <c r="IO19">
        <f ca="1">SUMIF(IR$3:JV$3,"&lt;="&amp;B5,IR19:JV19)</f>
        <v>0</v>
      </c>
      <c r="IP19" s="98" t="str">
        <f>IF(Summary!$B$21&lt;&gt;"",IF(AND(Summary!$D$21&lt;&gt;"",DATE(YEAR(Summary!$D$21),MONTH(Summary!$D$21),1)&lt;DATE(YEAR(IR3),MONTH(IR3),1)),"not on board",IF(Summary!$B$21&lt;&gt;"",IF(AND(Summary!$C$21&lt;&gt;"",DATE(YEAR(Summary!$C$21),MONTH(Summary!$C$21),1)&lt;=DATE(YEAR(IR3),MONTH(IR3),1)),Summary!$B$21,"not on board"),"")),"")</f>
        <v/>
      </c>
      <c r="IQ19" s="74" t="s">
        <v>17</v>
      </c>
      <c r="IR19" s="85"/>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86"/>
      <c r="JW19" s="76">
        <f t="shared" ref="JW19:JW20" si="81">SUM(IR19:JV19)</f>
        <v>0</v>
      </c>
      <c r="JY19">
        <f ca="1">SUMIF(KB$3:LE$3,"&lt;="&amp;B5,KB19:LE19)</f>
        <v>0</v>
      </c>
      <c r="JZ19" s="98" t="str">
        <f>IF(Summary!$B$21&lt;&gt;"",IF(AND(Summary!$D$21&lt;&gt;"",DATE(YEAR(Summary!$D$21),MONTH(Summary!$D$21),1)&lt;DATE(YEAR(KB3),MONTH(KB3),1)),"not on board",IF(Summary!$B$21&lt;&gt;"",IF(AND(Summary!$C$21&lt;&gt;"",DATE(YEAR(Summary!$C$21),MONTH(Summary!$C$21),1)&lt;=DATE(YEAR(KB3),MONTH(KB3),1)),Summary!$B$21,"not on board"),"")),"")</f>
        <v/>
      </c>
      <c r="KA19" s="74" t="s">
        <v>17</v>
      </c>
      <c r="KB19" s="85"/>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86"/>
      <c r="LF19" s="76">
        <f t="shared" si="32"/>
        <v>0</v>
      </c>
      <c r="LH19">
        <f ca="1">SUMIF(LK$3:MO$3,"&lt;="&amp;B5,LK19:MO19)</f>
        <v>0</v>
      </c>
      <c r="LI19" s="98" t="str">
        <f>IF(Summary!$B$21&lt;&gt;"",IF(AND(Summary!$D$21&lt;&gt;"",DATE(YEAR(Summary!$D$21),MONTH(Summary!$D$21),1)&lt;DATE(YEAR(LK3),MONTH(LK3),1)),"not on board",IF(Summary!$B$21&lt;&gt;"",IF(AND(Summary!$C$21&lt;&gt;"",DATE(YEAR(Summary!$C$21),MONTH(Summary!$C$21),1)&lt;=DATE(YEAR(LK3),MONTH(LK3),1)),Summary!$B$21,"not on board"),"")),"")</f>
        <v/>
      </c>
      <c r="LJ19" s="74" t="s">
        <v>17</v>
      </c>
      <c r="LK19" s="85"/>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86"/>
      <c r="MP19" s="76">
        <f t="shared" ref="MP19:MP20" si="82">SUM(LK19:MO19)</f>
        <v>0</v>
      </c>
      <c r="MR19">
        <f ca="1">SUMIF(MU$3:NX$3,"&lt;="&amp;B5,MU19:NX19)</f>
        <v>0</v>
      </c>
      <c r="MS19" s="98" t="str">
        <f>IF(Summary!$B$21&lt;&gt;"",IF(AND(Summary!$D$21&lt;&gt;"",DATE(YEAR(Summary!$D$21),MONTH(Summary!$D$21),1)&lt;DATE(YEAR(MU3),MONTH(MU3),1)),"not on board",IF(Summary!$B$21&lt;&gt;"",IF(AND(Summary!$C$21&lt;&gt;"",DATE(YEAR(Summary!$C$21),MONTH(Summary!$C$21),1)&lt;=DATE(YEAR(MU3),MONTH(MU3),1)),Summary!$B$21,"not on board"),"")),"")</f>
        <v/>
      </c>
      <c r="MT19" s="74" t="s">
        <v>17</v>
      </c>
      <c r="MU19" s="85"/>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86"/>
      <c r="NY19" s="76">
        <f t="shared" si="34"/>
        <v>0</v>
      </c>
      <c r="OA19">
        <f ca="1">SUMIF(OD$3:PH$3,"&lt;="&amp;B5,OD19:PH19)</f>
        <v>0</v>
      </c>
      <c r="OB19" s="98" t="str">
        <f>IF(Summary!$B$21&lt;&gt;"",IF(AND(Summary!$D$21&lt;&gt;"",DATE(YEAR(Summary!$D$21),MONTH(Summary!$D$21),1)&lt;DATE(YEAR(OD3),MONTH(OD3),1)),"not on board",IF(Summary!$B$21&lt;&gt;"",IF(AND(Summary!$C$21&lt;&gt;"",DATE(YEAR(Summary!$C$21),MONTH(Summary!$C$21),1)&lt;=DATE(YEAR(OD3),MONTH(OD3),1)),Summary!$B$21,"not on board"),"")),"")</f>
        <v/>
      </c>
      <c r="OC19" s="74" t="s">
        <v>17</v>
      </c>
      <c r="OD19" s="85"/>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86"/>
      <c r="PI19" s="76">
        <f t="shared" ref="PI19:PI20" si="83">SUM(OD19:PH19)</f>
        <v>0</v>
      </c>
    </row>
    <row r="20" spans="2:425">
      <c r="B20">
        <f ca="1">SUM(B19,BS19,AL19,DC19,EL19,FV19,HE19,IO19,JY19,LH19,MR19,OA19)</f>
        <v>0</v>
      </c>
      <c r="C20" s="100"/>
      <c r="D20" s="75" t="s">
        <v>1</v>
      </c>
      <c r="E20" s="83"/>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4"/>
      <c r="AJ20" s="77">
        <f t="shared" si="76"/>
        <v>0</v>
      </c>
      <c r="AM20" s="100"/>
      <c r="AN20" s="75" t="s">
        <v>1</v>
      </c>
      <c r="AO20" s="83"/>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4"/>
      <c r="BQ20" s="77">
        <f t="shared" si="25"/>
        <v>0</v>
      </c>
      <c r="BT20" s="100"/>
      <c r="BU20" s="75" t="s">
        <v>1</v>
      </c>
      <c r="BV20" s="83"/>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4"/>
      <c r="DA20" s="77">
        <f t="shared" si="77"/>
        <v>0</v>
      </c>
      <c r="DD20" s="100"/>
      <c r="DE20" s="75" t="s">
        <v>1</v>
      </c>
      <c r="DF20" s="83"/>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4"/>
      <c r="EJ20" s="77">
        <f t="shared" si="78"/>
        <v>0</v>
      </c>
      <c r="EM20" s="100"/>
      <c r="EN20" s="75" t="s">
        <v>1</v>
      </c>
      <c r="EO20" s="83"/>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4"/>
      <c r="FT20" s="77">
        <f t="shared" si="79"/>
        <v>0</v>
      </c>
      <c r="FW20" s="100"/>
      <c r="FX20" s="75" t="s">
        <v>1</v>
      </c>
      <c r="FY20" s="83"/>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4"/>
      <c r="HC20" s="77">
        <f t="shared" si="29"/>
        <v>0</v>
      </c>
      <c r="HF20" s="100"/>
      <c r="HG20" s="75" t="s">
        <v>1</v>
      </c>
      <c r="HH20" s="83"/>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4"/>
      <c r="IM20" s="77">
        <f t="shared" si="80"/>
        <v>0</v>
      </c>
      <c r="IP20" s="100"/>
      <c r="IQ20" s="75" t="s">
        <v>1</v>
      </c>
      <c r="IR20" s="83"/>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4"/>
      <c r="JW20" s="77">
        <f t="shared" si="81"/>
        <v>0</v>
      </c>
      <c r="JZ20" s="100"/>
      <c r="KA20" s="75" t="s">
        <v>1</v>
      </c>
      <c r="KB20" s="83"/>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4"/>
      <c r="LF20" s="77">
        <f t="shared" si="32"/>
        <v>0</v>
      </c>
      <c r="LI20" s="100"/>
      <c r="LJ20" s="75" t="s">
        <v>1</v>
      </c>
      <c r="LK20" s="83"/>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4"/>
      <c r="MP20" s="77">
        <f t="shared" si="82"/>
        <v>0</v>
      </c>
      <c r="MS20" s="100"/>
      <c r="MT20" s="75" t="s">
        <v>1</v>
      </c>
      <c r="MU20" s="83"/>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4"/>
      <c r="NY20" s="77">
        <f t="shared" si="34"/>
        <v>0</v>
      </c>
      <c r="OB20" s="100"/>
      <c r="OC20" s="75" t="s">
        <v>1</v>
      </c>
      <c r="OD20" s="83"/>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4"/>
      <c r="PI20" s="77">
        <f t="shared" si="83"/>
        <v>0</v>
      </c>
    </row>
    <row r="21" spans="2:425" ht="15" customHeight="1">
      <c r="B21">
        <f ca="1">SUMIF(E$3:AI$3,"&lt;="&amp;B5,E21:AI21)</f>
        <v>0</v>
      </c>
      <c r="C21" s="98" t="str">
        <f>IF(Summary!$B$22&lt;&gt;"",IF(AND(Summary!$D$22&lt;&gt;"",DATE(YEAR(Summary!$D$22),MONTH(Summary!$D$22),1)&lt;DATE(YEAR(E3),MONTH(E3),1)),"not on board",IF(Summary!$B$22&lt;&gt;"",IF(AND(Summary!$C$22&lt;&gt;"",DATE(YEAR(Summary!$C$22),MONTH(Summary!$C$22),1)&lt;=DATE(YEAR(E3),MONTH(E3),1)),Summary!$B$22,"not on board"),"")),"")</f>
        <v/>
      </c>
      <c r="D21" s="74" t="s">
        <v>17</v>
      </c>
      <c r="E21" s="85"/>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86"/>
      <c r="AJ21" s="76">
        <f t="shared" ref="AJ21:AJ22" si="84">SUM(E21:AI21)</f>
        <v>0</v>
      </c>
      <c r="AL21">
        <f ca="1">SUMIF(AO$3:BP$3,"&lt;="&amp;B5,AO21:BP21)</f>
        <v>0</v>
      </c>
      <c r="AM21" s="98" t="str">
        <f>IF(Summary!$B$22&lt;&gt;"",IF(AND(Summary!$D$22&lt;&gt;"",DATE(YEAR(Summary!$D$22),MONTH(Summary!$D$22),1)&lt;DATE(YEAR(AO3),MONTH(AO3),1)),"not on board",IF(Summary!$B$22&lt;&gt;"",IF(AND(Summary!$C$22&lt;&gt;"",DATE(YEAR(Summary!$C$22),MONTH(Summary!$C$22),1)&lt;=DATE(YEAR(AO3),MONTH(AO3),1)),Summary!$B$22,"not on board"),"")),"")</f>
        <v/>
      </c>
      <c r="AN21" s="74" t="s">
        <v>17</v>
      </c>
      <c r="AO21" s="85"/>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86"/>
      <c r="BQ21" s="76">
        <f t="shared" si="25"/>
        <v>0</v>
      </c>
      <c r="BS21">
        <f ca="1">SUMIF(BV$3:CZ$3,"&lt;="&amp;B5,BV21:CZ21)</f>
        <v>0</v>
      </c>
      <c r="BT21" s="98" t="str">
        <f>IF(Summary!$B$22&lt;&gt;"",IF(AND(Summary!$D$22&lt;&gt;"",DATE(YEAR(Summary!$D$22),MONTH(Summary!$D$22),1)&lt;DATE(YEAR(BV3),MONTH(BV3),1)),"not on board",IF(Summary!$B$22&lt;&gt;"",IF(AND(Summary!$C$22&lt;&gt;"",DATE(YEAR(Summary!$C$22),MONTH(Summary!$C$22),1)&lt;=DATE(YEAR(BV3),MONTH(BV3),1)),Summary!$B$22,"not on board"),"")),"")</f>
        <v/>
      </c>
      <c r="BU21" s="74" t="s">
        <v>17</v>
      </c>
      <c r="BV21" s="85"/>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86"/>
      <c r="DA21" s="76">
        <f t="shared" ref="DA21:DA22" si="85">SUM(BV21:CZ21)</f>
        <v>0</v>
      </c>
      <c r="DC21">
        <f ca="1">SUMIF(DF$3:EI$3,"&lt;="&amp;B5,DF21:EI21)</f>
        <v>0</v>
      </c>
      <c r="DD21" s="98" t="str">
        <f>IF(Summary!$B$22&lt;&gt;"",IF(AND(Summary!$D$22&lt;&gt;"",DATE(YEAR(Summary!$D$22),MONTH(Summary!$D$22),1)&lt;DATE(YEAR(DF3),MONTH(DF3),1)),"not on board",IF(Summary!$B$22&lt;&gt;"",IF(AND(Summary!$C$22&lt;&gt;"",DATE(YEAR(Summary!$C$22),MONTH(Summary!$C$22),1)&lt;=DATE(YEAR(DF3),MONTH(DF3),1)),Summary!$B$22,"not on board"),"")),"")</f>
        <v/>
      </c>
      <c r="DE21" s="74" t="s">
        <v>17</v>
      </c>
      <c r="DF21" s="85"/>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86"/>
      <c r="EJ21" s="76">
        <f t="shared" ref="EJ21:EJ22" si="86">SUM(DF21:EI21)</f>
        <v>0</v>
      </c>
      <c r="EL21">
        <f ca="1">SUMIF(EO$3:FS$3,"&lt;="&amp;B5,EO21:FS21)</f>
        <v>0</v>
      </c>
      <c r="EM21" s="98" t="str">
        <f>IF(Summary!$B$22&lt;&gt;"",IF(AND(Summary!$D$22&lt;&gt;"",DATE(YEAR(Summary!$D$22),MONTH(Summary!$D$22),1)&lt;DATE(YEAR(EO3),MONTH(EO3),1)),"not on board",IF(Summary!$B$22&lt;&gt;"",IF(AND(Summary!$C$22&lt;&gt;"",DATE(YEAR(Summary!$C$22),MONTH(Summary!$C$22),1)&lt;=DATE(YEAR(EO3),MONTH(EO3),1)),Summary!$B$22,"not on board"),"")),"")</f>
        <v/>
      </c>
      <c r="EN21" s="74" t="s">
        <v>17</v>
      </c>
      <c r="EO21" s="85"/>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86"/>
      <c r="FT21" s="76">
        <f t="shared" ref="FT21:FT22" si="87">SUM(EO21:FS21)</f>
        <v>0</v>
      </c>
      <c r="FV21">
        <f ca="1">SUMIF(FY$3:HB$3,"&lt;="&amp;B5,FY21:HB21)</f>
        <v>0</v>
      </c>
      <c r="FW21" s="98" t="str">
        <f>IF(Summary!$B$22&lt;&gt;"",IF(AND(Summary!$D$22&lt;&gt;"",DATE(YEAR(Summary!$D$22),MONTH(Summary!$D$22),1)&lt;DATE(YEAR(FY3),MONTH(FY3),1)),"not on board",IF(Summary!$B$22&lt;&gt;"",IF(AND(Summary!$C$22&lt;&gt;"",DATE(YEAR(Summary!$C$22),MONTH(Summary!$C$22),1)&lt;=DATE(YEAR(FY3),MONTH(FY3),1)),Summary!$B$22,"not on board"),"")),"")</f>
        <v/>
      </c>
      <c r="FX21" s="74" t="s">
        <v>17</v>
      </c>
      <c r="FY21" s="85"/>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86"/>
      <c r="HC21" s="76">
        <f t="shared" si="29"/>
        <v>0</v>
      </c>
      <c r="HE21">
        <f ca="1">SUMIF(HH$3:IL$3,"&lt;="&amp;B5,HH21:IL21)</f>
        <v>0</v>
      </c>
      <c r="HF21" s="98" t="str">
        <f>IF(Summary!$B$22&lt;&gt;"",IF(AND(Summary!$D$22&lt;&gt;"",DATE(YEAR(Summary!$D$22),MONTH(Summary!$D$22),1)&lt;DATE(YEAR(HH3),MONTH(HH3),1)),"not on board",IF(Summary!$B$22&lt;&gt;"",IF(AND(Summary!$C$22&lt;&gt;"",DATE(YEAR(Summary!$C$22),MONTH(Summary!$C$22),1)&lt;=DATE(YEAR(HH3),MONTH(HH3),1)),Summary!$B$22,"not on board"),"")),"")</f>
        <v/>
      </c>
      <c r="HG21" s="74" t="s">
        <v>17</v>
      </c>
      <c r="HH21" s="85"/>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86"/>
      <c r="IM21" s="76">
        <f t="shared" ref="IM21:IM22" si="88">SUM(HH21:IL21)</f>
        <v>0</v>
      </c>
      <c r="IO21">
        <f ca="1">SUMIF(IR$3:JV$3,"&lt;="&amp;B5,IR21:JV21)</f>
        <v>0</v>
      </c>
      <c r="IP21" s="98" t="str">
        <f>IF(Summary!$B$22&lt;&gt;"",IF(AND(Summary!$D$22&lt;&gt;"",DATE(YEAR(Summary!$D$22),MONTH(Summary!$D$22),1)&lt;DATE(YEAR(IR3),MONTH(IR3),1)),"not on board",IF(Summary!$B$22&lt;&gt;"",IF(AND(Summary!$C$22&lt;&gt;"",DATE(YEAR(Summary!$C$22),MONTH(Summary!$C$22),1)&lt;=DATE(YEAR(IR3),MONTH(IR3),1)),Summary!$B$22,"not on board"),"")),"")</f>
        <v/>
      </c>
      <c r="IQ21" s="74" t="s">
        <v>17</v>
      </c>
      <c r="IR21" s="85"/>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86"/>
      <c r="JW21" s="76">
        <f t="shared" ref="JW21:JW22" si="89">SUM(IR21:JV21)</f>
        <v>0</v>
      </c>
      <c r="JY21">
        <f ca="1">SUMIF(KB$3:LE$3,"&lt;="&amp;B5,KB21:LE21)</f>
        <v>0</v>
      </c>
      <c r="JZ21" s="98" t="str">
        <f>IF(Summary!$B$22&lt;&gt;"",IF(AND(Summary!$D$22&lt;&gt;"",DATE(YEAR(Summary!$D$22),MONTH(Summary!$D$22),1)&lt;DATE(YEAR(KB3),MONTH(KB3),1)),"not on board",IF(Summary!$B$22&lt;&gt;"",IF(AND(Summary!$C$22&lt;&gt;"",DATE(YEAR(Summary!$C$22),MONTH(Summary!$C$22),1)&lt;=DATE(YEAR(KB3),MONTH(KB3),1)),Summary!$B$22,"not on board"),"")),"")</f>
        <v/>
      </c>
      <c r="KA21" s="74" t="s">
        <v>17</v>
      </c>
      <c r="KB21" s="85"/>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86"/>
      <c r="LF21" s="76">
        <f t="shared" si="32"/>
        <v>0</v>
      </c>
      <c r="LH21">
        <f ca="1">SUMIF(LK$3:MO$3,"&lt;="&amp;B5,LK21:MO21)</f>
        <v>0</v>
      </c>
      <c r="LI21" s="98" t="str">
        <f>IF(Summary!$B$22&lt;&gt;"",IF(AND(Summary!$D$22&lt;&gt;"",DATE(YEAR(Summary!$D$22),MONTH(Summary!$D$22),1)&lt;DATE(YEAR(LK3),MONTH(LK3),1)),"not on board",IF(Summary!$B$22&lt;&gt;"",IF(AND(Summary!$C$22&lt;&gt;"",DATE(YEAR(Summary!$C$22),MONTH(Summary!$C$22),1)&lt;=DATE(YEAR(LK3),MONTH(LK3),1)),Summary!$B$22,"not on board"),"")),"")</f>
        <v/>
      </c>
      <c r="LJ21" s="74" t="s">
        <v>17</v>
      </c>
      <c r="LK21" s="85"/>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86"/>
      <c r="MP21" s="76">
        <f t="shared" ref="MP21:MP22" si="90">SUM(LK21:MO21)</f>
        <v>0</v>
      </c>
      <c r="MR21">
        <f ca="1">SUMIF(MU$3:NX$3,"&lt;="&amp;B5,MU21:NX21)</f>
        <v>0</v>
      </c>
      <c r="MS21" s="98" t="str">
        <f>IF(Summary!$B$22&lt;&gt;"",IF(AND(Summary!$D$22&lt;&gt;"",DATE(YEAR(Summary!$D$22),MONTH(Summary!$D$22),1)&lt;DATE(YEAR(MU3),MONTH(MU3),1)),"not on board",IF(Summary!$B$22&lt;&gt;"",IF(AND(Summary!$C$22&lt;&gt;"",DATE(YEAR(Summary!$C$22),MONTH(Summary!$C$22),1)&lt;=DATE(YEAR(MU3),MONTH(MU3),1)),Summary!$B$22,"not on board"),"")),"")</f>
        <v/>
      </c>
      <c r="MT21" s="74" t="s">
        <v>17</v>
      </c>
      <c r="MU21" s="85"/>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86"/>
      <c r="NY21" s="76">
        <f t="shared" si="34"/>
        <v>0</v>
      </c>
      <c r="OA21">
        <f ca="1">SUMIF(OD$3:PH$3,"&lt;="&amp;B5,OD21:PH21)</f>
        <v>0</v>
      </c>
      <c r="OB21" s="98" t="str">
        <f>IF(Summary!$B$22&lt;&gt;"",IF(AND(Summary!$D$22&lt;&gt;"",DATE(YEAR(Summary!$D$22),MONTH(Summary!$D$22),1)&lt;DATE(YEAR(OD3),MONTH(OD3),1)),"not on board",IF(Summary!$B$22&lt;&gt;"",IF(AND(Summary!$C$22&lt;&gt;"",DATE(YEAR(Summary!$C$22),MONTH(Summary!$C$22),1)&lt;=DATE(YEAR(OD3),MONTH(OD3),1)),Summary!$B$22,"not on board"),"")),"")</f>
        <v/>
      </c>
      <c r="OC21" s="74" t="s">
        <v>17</v>
      </c>
      <c r="OD21" s="85"/>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86"/>
      <c r="PI21" s="76">
        <f t="shared" ref="PI21:PI22" si="91">SUM(OD21:PH21)</f>
        <v>0</v>
      </c>
    </row>
    <row r="22" spans="2:425">
      <c r="B22">
        <f ca="1">SUM(B21,BS21,AL21,DC21,EL21,FV21,HE21,IO21,JY21,LH21,MR21,OA21)</f>
        <v>0</v>
      </c>
      <c r="C22" s="100"/>
      <c r="D22" s="75" t="s">
        <v>1</v>
      </c>
      <c r="E22" s="83"/>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4"/>
      <c r="AJ22" s="77">
        <f t="shared" si="84"/>
        <v>0</v>
      </c>
      <c r="AM22" s="100"/>
      <c r="AN22" s="75" t="s">
        <v>1</v>
      </c>
      <c r="AO22" s="83"/>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4"/>
      <c r="BQ22" s="77">
        <f t="shared" si="25"/>
        <v>0</v>
      </c>
      <c r="BT22" s="100"/>
      <c r="BU22" s="75" t="s">
        <v>1</v>
      </c>
      <c r="BV22" s="83"/>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4"/>
      <c r="DA22" s="77">
        <f t="shared" si="85"/>
        <v>0</v>
      </c>
      <c r="DD22" s="100"/>
      <c r="DE22" s="75" t="s">
        <v>1</v>
      </c>
      <c r="DF22" s="83"/>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4"/>
      <c r="EJ22" s="77">
        <f t="shared" si="86"/>
        <v>0</v>
      </c>
      <c r="EM22" s="100"/>
      <c r="EN22" s="75" t="s">
        <v>1</v>
      </c>
      <c r="EO22" s="83"/>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4"/>
      <c r="FT22" s="77">
        <f t="shared" si="87"/>
        <v>0</v>
      </c>
      <c r="FW22" s="100"/>
      <c r="FX22" s="75" t="s">
        <v>1</v>
      </c>
      <c r="FY22" s="83"/>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4"/>
      <c r="HC22" s="77">
        <f t="shared" si="29"/>
        <v>0</v>
      </c>
      <c r="HF22" s="100"/>
      <c r="HG22" s="75" t="s">
        <v>1</v>
      </c>
      <c r="HH22" s="83"/>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4"/>
      <c r="IM22" s="77">
        <f t="shared" si="88"/>
        <v>0</v>
      </c>
      <c r="IP22" s="100"/>
      <c r="IQ22" s="75" t="s">
        <v>1</v>
      </c>
      <c r="IR22" s="83"/>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4"/>
      <c r="JW22" s="77">
        <f t="shared" si="89"/>
        <v>0</v>
      </c>
      <c r="JZ22" s="100"/>
      <c r="KA22" s="75" t="s">
        <v>1</v>
      </c>
      <c r="KB22" s="83"/>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4"/>
      <c r="LF22" s="77">
        <f t="shared" si="32"/>
        <v>0</v>
      </c>
      <c r="LI22" s="100"/>
      <c r="LJ22" s="75" t="s">
        <v>1</v>
      </c>
      <c r="LK22" s="83"/>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4"/>
      <c r="MP22" s="77">
        <f t="shared" si="90"/>
        <v>0</v>
      </c>
      <c r="MS22" s="100"/>
      <c r="MT22" s="75" t="s">
        <v>1</v>
      </c>
      <c r="MU22" s="83"/>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4"/>
      <c r="NY22" s="77">
        <f t="shared" si="34"/>
        <v>0</v>
      </c>
      <c r="OB22" s="100"/>
      <c r="OC22" s="75" t="s">
        <v>1</v>
      </c>
      <c r="OD22" s="83"/>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4"/>
      <c r="PI22" s="77">
        <f t="shared" si="91"/>
        <v>0</v>
      </c>
    </row>
    <row r="23" spans="2:425" ht="15" customHeight="1">
      <c r="B23">
        <f ca="1">SUMIF(E$3:AI$3,"&lt;="&amp;B5,E23:AI23)</f>
        <v>0</v>
      </c>
      <c r="C23" s="98" t="str">
        <f>IF(Summary!$B$23&lt;&gt;"",IF(AND(Summary!$D$23&lt;&gt;"",DATE(YEAR(Summary!$D$23),MONTH(Summary!$D$23),1)&lt;DATE(YEAR(E3),MONTH(E3),1)),"not on board",IF(Summary!$B$23&lt;&gt;"",IF(AND(Summary!$C$23&lt;&gt;"",DATE(YEAR(Summary!$C$23),MONTH(Summary!$C$23),1)&lt;=DATE(YEAR(E3),MONTH(E3),1)),Summary!$B$23,"not on board"),"")),"")</f>
        <v/>
      </c>
      <c r="D23" s="74" t="s">
        <v>17</v>
      </c>
      <c r="E23" s="85"/>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86"/>
      <c r="AJ23" s="76">
        <f t="shared" ref="AJ23:AJ24" si="92">SUM(E23:AI23)</f>
        <v>0</v>
      </c>
      <c r="AL23">
        <f ca="1">SUMIF(AO$3:BP$3,"&lt;="&amp;B5,AO23:BP23)</f>
        <v>0</v>
      </c>
      <c r="AM23" s="98" t="str">
        <f>IF(Summary!$B$23&lt;&gt;"",IF(AND(Summary!$D$23&lt;&gt;"",DATE(YEAR(Summary!$D$23),MONTH(Summary!$D$23),1)&lt;DATE(YEAR(AO3),MONTH(AO3),1)),"not on board",IF(Summary!$B$23&lt;&gt;"",IF(AND(Summary!$C$23&lt;&gt;"",DATE(YEAR(Summary!$C$23),MONTH(Summary!$C$23),1)&lt;=DATE(YEAR(AO3),MONTH(AO3),1)),Summary!$B$23,"not on board"),"")),"")</f>
        <v/>
      </c>
      <c r="AN23" s="74" t="s">
        <v>17</v>
      </c>
      <c r="AO23" s="85"/>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86"/>
      <c r="BQ23" s="76">
        <f t="shared" si="25"/>
        <v>0</v>
      </c>
      <c r="BS23">
        <f ca="1">SUMIF(BV$3:CZ$3,"&lt;="&amp;B5,BV23:CZ23)</f>
        <v>0</v>
      </c>
      <c r="BT23" s="98" t="str">
        <f>IF(Summary!$B$23&lt;&gt;"",IF(AND(Summary!$D$23&lt;&gt;"",DATE(YEAR(Summary!$D$23),MONTH(Summary!$D$23),1)&lt;DATE(YEAR(BV3),MONTH(BV3),1)),"not on board",IF(Summary!$B$23&lt;&gt;"",IF(AND(Summary!$C$23&lt;&gt;"",DATE(YEAR(Summary!$C$23),MONTH(Summary!$C$23),1)&lt;=DATE(YEAR(BV3),MONTH(BV3),1)),Summary!$B$23,"not on board"),"")),"")</f>
        <v/>
      </c>
      <c r="BU23" s="74" t="s">
        <v>17</v>
      </c>
      <c r="BV23" s="85"/>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86"/>
      <c r="DA23" s="76">
        <f t="shared" ref="DA23:DA24" si="93">SUM(BV23:CZ23)</f>
        <v>0</v>
      </c>
      <c r="DC23">
        <f ca="1">SUMIF(DF$3:EI$3,"&lt;="&amp;B5,DF23:EI23)</f>
        <v>0</v>
      </c>
      <c r="DD23" s="98" t="str">
        <f>IF(Summary!$B$23&lt;&gt;"",IF(AND(Summary!$D$23&lt;&gt;"",DATE(YEAR(Summary!$D$23),MONTH(Summary!$D$23),1)&lt;DATE(YEAR(DF3),MONTH(DF3),1)),"not on board",IF(Summary!$B$23&lt;&gt;"",IF(AND(Summary!$C$23&lt;&gt;"",DATE(YEAR(Summary!$C$23),MONTH(Summary!$C$23),1)&lt;=DATE(YEAR(DF3),MONTH(DF3),1)),Summary!$B$23,"not on board"),"")),"")</f>
        <v/>
      </c>
      <c r="DE23" s="74" t="s">
        <v>17</v>
      </c>
      <c r="DF23" s="85"/>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86"/>
      <c r="EJ23" s="76">
        <f t="shared" ref="EJ23:EJ24" si="94">SUM(DF23:EI23)</f>
        <v>0</v>
      </c>
      <c r="EL23">
        <f ca="1">SUMIF(EO$3:FS$3,"&lt;="&amp;B5,EO23:FS23)</f>
        <v>0</v>
      </c>
      <c r="EM23" s="98" t="str">
        <f>IF(Summary!$B$23&lt;&gt;"",IF(AND(Summary!$D$23&lt;&gt;"",DATE(YEAR(Summary!$D$23),MONTH(Summary!$D$23),1)&lt;DATE(YEAR(EO3),MONTH(EO3),1)),"not on board",IF(Summary!$B$23&lt;&gt;"",IF(AND(Summary!$C$23&lt;&gt;"",DATE(YEAR(Summary!$C$23),MONTH(Summary!$C$23),1)&lt;=DATE(YEAR(EO3),MONTH(EO3),1)),Summary!$B$23,"not on board"),"")),"")</f>
        <v/>
      </c>
      <c r="EN23" s="74" t="s">
        <v>17</v>
      </c>
      <c r="EO23" s="85"/>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86"/>
      <c r="FT23" s="76">
        <f t="shared" ref="FT23:FT24" si="95">SUM(EO23:FS23)</f>
        <v>0</v>
      </c>
      <c r="FV23">
        <f ca="1">SUMIF(FY$3:HB$3,"&lt;="&amp;B5,FY23:HB23)</f>
        <v>0</v>
      </c>
      <c r="FW23" s="98" t="str">
        <f>IF(Summary!$B$23&lt;&gt;"",IF(AND(Summary!$D$23&lt;&gt;"",DATE(YEAR(Summary!$D$23),MONTH(Summary!$D$23),1)&lt;DATE(YEAR(FY3),MONTH(FY3),1)),"not on board",IF(Summary!$B$23&lt;&gt;"",IF(AND(Summary!$C$23&lt;&gt;"",DATE(YEAR(Summary!$C$23),MONTH(Summary!$C$23),1)&lt;=DATE(YEAR(FY3),MONTH(FY3),1)),Summary!$B$23,"not on board"),"")),"")</f>
        <v/>
      </c>
      <c r="FX23" s="74" t="s">
        <v>17</v>
      </c>
      <c r="FY23" s="85"/>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86"/>
      <c r="HC23" s="76">
        <f t="shared" si="29"/>
        <v>0</v>
      </c>
      <c r="HE23">
        <f ca="1">SUMIF(HH$3:IL$3,"&lt;="&amp;B5,HH23:IL23)</f>
        <v>0</v>
      </c>
      <c r="HF23" s="98" t="str">
        <f>IF(Summary!$B$23&lt;&gt;"",IF(AND(Summary!$D$23&lt;&gt;"",DATE(YEAR(Summary!$D$23),MONTH(Summary!$D$23),1)&lt;DATE(YEAR(HH3),MONTH(HH3),1)),"not on board",IF(Summary!$B$23&lt;&gt;"",IF(AND(Summary!$C$23&lt;&gt;"",DATE(YEAR(Summary!$C$23),MONTH(Summary!$C$23),1)&lt;=DATE(YEAR(HH3),MONTH(HH3),1)),Summary!$B$23,"not on board"),"")),"")</f>
        <v/>
      </c>
      <c r="HG23" s="74" t="s">
        <v>17</v>
      </c>
      <c r="HH23" s="85"/>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86"/>
      <c r="IM23" s="76">
        <f t="shared" ref="IM23:IM24" si="96">SUM(HH23:IL23)</f>
        <v>0</v>
      </c>
      <c r="IO23">
        <f ca="1">SUMIF(IR$3:JV$3,"&lt;="&amp;B5,IR23:JV23)</f>
        <v>0</v>
      </c>
      <c r="IP23" s="98" t="str">
        <f>IF(Summary!$B$23&lt;&gt;"",IF(AND(Summary!$D$23&lt;&gt;"",DATE(YEAR(Summary!$D$23),MONTH(Summary!$D$23),1)&lt;DATE(YEAR(IR3),MONTH(IR3),1)),"not on board",IF(Summary!$B$23&lt;&gt;"",IF(AND(Summary!$C$23&lt;&gt;"",DATE(YEAR(Summary!$C$23),MONTH(Summary!$C$23),1)&lt;=DATE(YEAR(IR3),MONTH(IR3),1)),Summary!$B$23,"not on board"),"")),"")</f>
        <v/>
      </c>
      <c r="IQ23" s="74" t="s">
        <v>17</v>
      </c>
      <c r="IR23" s="85"/>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86"/>
      <c r="JW23" s="76">
        <f t="shared" ref="JW23:JW24" si="97">SUM(IR23:JV23)</f>
        <v>0</v>
      </c>
      <c r="JY23">
        <f ca="1">SUMIF(KB$3:LE$3,"&lt;="&amp;B5,KB23:LE23)</f>
        <v>0</v>
      </c>
      <c r="JZ23" s="98" t="str">
        <f>IF(Summary!$B$23&lt;&gt;"",IF(AND(Summary!$D$23&lt;&gt;"",DATE(YEAR(Summary!$D$23),MONTH(Summary!$D$23),1)&lt;DATE(YEAR(KB3),MONTH(KB3),1)),"not on board",IF(Summary!$B$23&lt;&gt;"",IF(AND(Summary!$C$23&lt;&gt;"",DATE(YEAR(Summary!$C$23),MONTH(Summary!$C$23),1)&lt;=DATE(YEAR(KB3),MONTH(KB3),1)),Summary!$B$23,"not on board"),"")),"")</f>
        <v/>
      </c>
      <c r="KA23" s="74" t="s">
        <v>17</v>
      </c>
      <c r="KB23" s="85"/>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86"/>
      <c r="LF23" s="76">
        <f t="shared" si="32"/>
        <v>0</v>
      </c>
      <c r="LH23">
        <f ca="1">SUMIF(LK$3:MO$3,"&lt;="&amp;B5,LK23:MO23)</f>
        <v>0</v>
      </c>
      <c r="LI23" s="98" t="str">
        <f>IF(Summary!$B$23&lt;&gt;"",IF(AND(Summary!$D$23&lt;&gt;"",DATE(YEAR(Summary!$D$23),MONTH(Summary!$D$23),1)&lt;DATE(YEAR(LK3),MONTH(LK3),1)),"not on board",IF(Summary!$B$23&lt;&gt;"",IF(AND(Summary!$C$23&lt;&gt;"",DATE(YEAR(Summary!$C$23),MONTH(Summary!$C$23),1)&lt;=DATE(YEAR(LK3),MONTH(LK3),1)),Summary!$B$23,"not on board"),"")),"")</f>
        <v/>
      </c>
      <c r="LJ23" s="74" t="s">
        <v>17</v>
      </c>
      <c r="LK23" s="85"/>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86"/>
      <c r="MP23" s="76">
        <f t="shared" ref="MP23:MP24" si="98">SUM(LK23:MO23)</f>
        <v>0</v>
      </c>
      <c r="MR23">
        <f ca="1">SUMIF(MU$3:NX$3,"&lt;="&amp;B5,MU23:NX23)</f>
        <v>0</v>
      </c>
      <c r="MS23" s="98" t="str">
        <f>IF(Summary!$B$23&lt;&gt;"",IF(AND(Summary!$D$23&lt;&gt;"",DATE(YEAR(Summary!$D$23),MONTH(Summary!$D$23),1)&lt;DATE(YEAR(MU3),MONTH(MU3),1)),"not on board",IF(Summary!$B$23&lt;&gt;"",IF(AND(Summary!$C$23&lt;&gt;"",DATE(YEAR(Summary!$C$23),MONTH(Summary!$C$23),1)&lt;=DATE(YEAR(MU3),MONTH(MU3),1)),Summary!$B$23,"not on board"),"")),"")</f>
        <v/>
      </c>
      <c r="MT23" s="74" t="s">
        <v>17</v>
      </c>
      <c r="MU23" s="85"/>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86"/>
      <c r="NY23" s="76">
        <f t="shared" si="34"/>
        <v>0</v>
      </c>
      <c r="OA23">
        <f ca="1">SUMIF(OD$3:PH$3,"&lt;="&amp;B5,OD23:PH23)</f>
        <v>0</v>
      </c>
      <c r="OB23" s="98" t="str">
        <f>IF(Summary!$B$23&lt;&gt;"",IF(AND(Summary!$D$23&lt;&gt;"",DATE(YEAR(Summary!$D$23),MONTH(Summary!$D$23),1)&lt;DATE(YEAR(OD3),MONTH(OD3),1)),"not on board",IF(Summary!$B$23&lt;&gt;"",IF(AND(Summary!$C$23&lt;&gt;"",DATE(YEAR(Summary!$C$23),MONTH(Summary!$C$23),1)&lt;=DATE(YEAR(OD3),MONTH(OD3),1)),Summary!$B$23,"not on board"),"")),"")</f>
        <v/>
      </c>
      <c r="OC23" s="74" t="s">
        <v>17</v>
      </c>
      <c r="OD23" s="85"/>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86"/>
      <c r="PI23" s="76">
        <f t="shared" ref="PI23:PI24" si="99">SUM(OD23:PH23)</f>
        <v>0</v>
      </c>
    </row>
    <row r="24" spans="2:425">
      <c r="B24">
        <f ca="1">SUM(B23,BS23,AL23,DC23,EL23,FV23,HE23,IO23,JY23,LH23,MR23,OA23)</f>
        <v>0</v>
      </c>
      <c r="C24" s="100"/>
      <c r="D24" s="75" t="s">
        <v>1</v>
      </c>
      <c r="E24" s="83"/>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4"/>
      <c r="AJ24" s="77">
        <f t="shared" si="92"/>
        <v>0</v>
      </c>
      <c r="AM24" s="100"/>
      <c r="AN24" s="75" t="s">
        <v>1</v>
      </c>
      <c r="AO24" s="83"/>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4"/>
      <c r="BQ24" s="77">
        <f t="shared" si="25"/>
        <v>0</v>
      </c>
      <c r="BT24" s="100"/>
      <c r="BU24" s="75" t="s">
        <v>1</v>
      </c>
      <c r="BV24" s="83"/>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4"/>
      <c r="DA24" s="77">
        <f t="shared" si="93"/>
        <v>0</v>
      </c>
      <c r="DD24" s="100"/>
      <c r="DE24" s="75" t="s">
        <v>1</v>
      </c>
      <c r="DF24" s="83"/>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4"/>
      <c r="EJ24" s="77">
        <f t="shared" si="94"/>
        <v>0</v>
      </c>
      <c r="EM24" s="100"/>
      <c r="EN24" s="75" t="s">
        <v>1</v>
      </c>
      <c r="EO24" s="83"/>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4"/>
      <c r="FT24" s="77">
        <f t="shared" si="95"/>
        <v>0</v>
      </c>
      <c r="FW24" s="100"/>
      <c r="FX24" s="75" t="s">
        <v>1</v>
      </c>
      <c r="FY24" s="83"/>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4"/>
      <c r="HC24" s="77">
        <f t="shared" si="29"/>
        <v>0</v>
      </c>
      <c r="HF24" s="100"/>
      <c r="HG24" s="75" t="s">
        <v>1</v>
      </c>
      <c r="HH24" s="83"/>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4"/>
      <c r="IM24" s="77">
        <f t="shared" si="96"/>
        <v>0</v>
      </c>
      <c r="IP24" s="100"/>
      <c r="IQ24" s="75" t="s">
        <v>1</v>
      </c>
      <c r="IR24" s="83"/>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4"/>
      <c r="JW24" s="77">
        <f t="shared" si="97"/>
        <v>0</v>
      </c>
      <c r="JZ24" s="100"/>
      <c r="KA24" s="75" t="s">
        <v>1</v>
      </c>
      <c r="KB24" s="83"/>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4"/>
      <c r="LF24" s="77">
        <f t="shared" si="32"/>
        <v>0</v>
      </c>
      <c r="LI24" s="100"/>
      <c r="LJ24" s="75" t="s">
        <v>1</v>
      </c>
      <c r="LK24" s="83"/>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4"/>
      <c r="MP24" s="77">
        <f t="shared" si="98"/>
        <v>0</v>
      </c>
      <c r="MS24" s="100"/>
      <c r="MT24" s="75" t="s">
        <v>1</v>
      </c>
      <c r="MU24" s="83"/>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4"/>
      <c r="NY24" s="77">
        <f t="shared" si="34"/>
        <v>0</v>
      </c>
      <c r="OB24" s="100"/>
      <c r="OC24" s="75" t="s">
        <v>1</v>
      </c>
      <c r="OD24" s="83"/>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4"/>
      <c r="PI24" s="77">
        <f t="shared" si="99"/>
        <v>0</v>
      </c>
    </row>
    <row r="25" spans="2:425" ht="15" customHeight="1">
      <c r="B25">
        <f ca="1">SUMIF(E$3:AI$3,"&lt;="&amp;B5,E25:AI25)</f>
        <v>0</v>
      </c>
      <c r="C25" s="98" t="str">
        <f>IF(Summary!$B$24&lt;&gt;"",IF(AND(Summary!$D$24&lt;&gt;"",DATE(YEAR(Summary!$D$24),MONTH(Summary!$D$24),1)&lt;DATE(YEAR(E3),MONTH(E3),1)),"not on board",IF(Summary!$B$24&lt;&gt;"",IF(AND(Summary!$C$24&lt;&gt;"",DATE(YEAR(Summary!$C$24),MONTH(Summary!$C$24),1)&lt;=DATE(YEAR(E3),MONTH(E3),1)),Summary!$B$24,"not on board"),"")),"")</f>
        <v/>
      </c>
      <c r="D25" s="74" t="s">
        <v>17</v>
      </c>
      <c r="E25" s="85"/>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86"/>
      <c r="AJ25" s="76">
        <f t="shared" ref="AJ25:AJ26" si="100">SUM(E25:AI25)</f>
        <v>0</v>
      </c>
      <c r="AL25">
        <f ca="1">SUMIF(AO$3:BP$3,"&lt;="&amp;B5,AO25:BP25)</f>
        <v>0</v>
      </c>
      <c r="AM25" s="98" t="str">
        <f>IF(Summary!$B$24&lt;&gt;"",IF(AND(Summary!$D$24&lt;&gt;"",DATE(YEAR(Summary!$D$24),MONTH(Summary!$D$24),1)&lt;DATE(YEAR(AO3),MONTH(AO3),1)),"not on board",IF(Summary!$B$24&lt;&gt;"",IF(AND(Summary!$C$24&lt;&gt;"",DATE(YEAR(Summary!$C$24),MONTH(Summary!$C$24),1)&lt;=DATE(YEAR(AO3),MONTH(AO3),1)),Summary!$B$24,"not on board"),"")),"")</f>
        <v/>
      </c>
      <c r="AN25" s="74" t="s">
        <v>17</v>
      </c>
      <c r="AO25" s="85"/>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86"/>
      <c r="BQ25" s="76">
        <f t="shared" si="25"/>
        <v>0</v>
      </c>
      <c r="BS25">
        <f ca="1">SUMIF(BV$3:CZ$3,"&lt;="&amp;B5,BV25:CZ25)</f>
        <v>0</v>
      </c>
      <c r="BT25" s="98" t="str">
        <f>IF(Summary!$B$24&lt;&gt;"",IF(AND(Summary!$D$24&lt;&gt;"",DATE(YEAR(Summary!$D$24),MONTH(Summary!$D$24),1)&lt;DATE(YEAR(BV3),MONTH(BV3),1)),"not on board",IF(Summary!$B$24&lt;&gt;"",IF(AND(Summary!$C$24&lt;&gt;"",DATE(YEAR(Summary!$C$24),MONTH(Summary!$C$24),1)&lt;=DATE(YEAR(BV3),MONTH(BV3),1)),Summary!$B$24,"not on board"),"")),"")</f>
        <v/>
      </c>
      <c r="BU25" s="74" t="s">
        <v>17</v>
      </c>
      <c r="BV25" s="85"/>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86"/>
      <c r="DA25" s="76">
        <f t="shared" ref="DA25:DA26" si="101">SUM(BV25:CZ25)</f>
        <v>0</v>
      </c>
      <c r="DC25">
        <f ca="1">SUMIF(DF$3:EI$3,"&lt;="&amp;B5,DF25:EI25)</f>
        <v>0</v>
      </c>
      <c r="DD25" s="98" t="str">
        <f>IF(Summary!$B$24&lt;&gt;"",IF(AND(Summary!$D$24&lt;&gt;"",DATE(YEAR(Summary!$D$24),MONTH(Summary!$D$24),1)&lt;DATE(YEAR(DF3),MONTH(DF3),1)),"not on board",IF(Summary!$B$24&lt;&gt;"",IF(AND(Summary!$C$24&lt;&gt;"",DATE(YEAR(Summary!$C$24),MONTH(Summary!$C$24),1)&lt;=DATE(YEAR(DF3),MONTH(DF3),1)),Summary!$B$24,"not on board"),"")),"")</f>
        <v/>
      </c>
      <c r="DE25" s="74" t="s">
        <v>17</v>
      </c>
      <c r="DF25" s="85"/>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86"/>
      <c r="EJ25" s="76">
        <f t="shared" ref="EJ25:EJ26" si="102">SUM(DF25:EI25)</f>
        <v>0</v>
      </c>
      <c r="EL25">
        <f ca="1">SUMIF(EO$3:FS$3,"&lt;="&amp;B5,EO25:FS25)</f>
        <v>0</v>
      </c>
      <c r="EM25" s="98" t="str">
        <f>IF(Summary!$B$24&lt;&gt;"",IF(AND(Summary!$D$24&lt;&gt;"",DATE(YEAR(Summary!$D$24),MONTH(Summary!$D$24),1)&lt;DATE(YEAR(EO3),MONTH(EO3),1)),"not on board",IF(Summary!$B$24&lt;&gt;"",IF(AND(Summary!$C$24&lt;&gt;"",DATE(YEAR(Summary!$C$24),MONTH(Summary!$C$24),1)&lt;=DATE(YEAR(EO3),MONTH(EO3),1)),Summary!$B$24,"not on board"),"")),"")</f>
        <v/>
      </c>
      <c r="EN25" s="74" t="s">
        <v>17</v>
      </c>
      <c r="EO25" s="85"/>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86"/>
      <c r="FT25" s="76">
        <f t="shared" ref="FT25:FT26" si="103">SUM(EO25:FS25)</f>
        <v>0</v>
      </c>
      <c r="FV25">
        <f ca="1">SUMIF(FY$3:HB$3,"&lt;="&amp;B5,FY25:HB25)</f>
        <v>0</v>
      </c>
      <c r="FW25" s="98" t="str">
        <f>IF(Summary!$B$24&lt;&gt;"",IF(AND(Summary!$D$24&lt;&gt;"",DATE(YEAR(Summary!$D$24),MONTH(Summary!$D$24),1)&lt;DATE(YEAR(FY3),MONTH(FY3),1)),"not on board",IF(Summary!$B$24&lt;&gt;"",IF(AND(Summary!$C$24&lt;&gt;"",DATE(YEAR(Summary!$C$24),MONTH(Summary!$C$24),1)&lt;=DATE(YEAR(FY3),MONTH(FY3),1)),Summary!$B$24,"not on board"),"")),"")</f>
        <v/>
      </c>
      <c r="FX25" s="74" t="s">
        <v>17</v>
      </c>
      <c r="FY25" s="85"/>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86"/>
      <c r="HC25" s="76">
        <f t="shared" si="29"/>
        <v>0</v>
      </c>
      <c r="HE25">
        <f ca="1">SUMIF(HH$3:IL$3,"&lt;="&amp;B5,HH25:IL25)</f>
        <v>0</v>
      </c>
      <c r="HF25" s="98" t="str">
        <f>IF(Summary!$B$24&lt;&gt;"",IF(AND(Summary!$D$24&lt;&gt;"",DATE(YEAR(Summary!$D$24),MONTH(Summary!$D$24),1)&lt;DATE(YEAR(HH3),MONTH(HH3),1)),"not on board",IF(Summary!$B$24&lt;&gt;"",IF(AND(Summary!$C$24&lt;&gt;"",DATE(YEAR(Summary!$C$24),MONTH(Summary!$C$24),1)&lt;=DATE(YEAR(HH3),MONTH(HH3),1)),Summary!$B$24,"not on board"),"")),"")</f>
        <v/>
      </c>
      <c r="HG25" s="74" t="s">
        <v>17</v>
      </c>
      <c r="HH25" s="85"/>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86"/>
      <c r="IM25" s="76">
        <f t="shared" ref="IM25:IM26" si="104">SUM(HH25:IL25)</f>
        <v>0</v>
      </c>
      <c r="IO25">
        <f ca="1">SUMIF(IR$3:JV$3,"&lt;="&amp;B5,IR25:JV25)</f>
        <v>0</v>
      </c>
      <c r="IP25" s="98" t="str">
        <f>IF(Summary!$B$24&lt;&gt;"",IF(AND(Summary!$D$24&lt;&gt;"",DATE(YEAR(Summary!$D$24),MONTH(Summary!$D$24),1)&lt;DATE(YEAR(IR3),MONTH(IR3),1)),"not on board",IF(Summary!$B$24&lt;&gt;"",IF(AND(Summary!$C$24&lt;&gt;"",DATE(YEAR(Summary!$C$24),MONTH(Summary!$C$24),1)&lt;=DATE(YEAR(IR3),MONTH(IR3),1)),Summary!$B$24,"not on board"),"")),"")</f>
        <v/>
      </c>
      <c r="IQ25" s="74" t="s">
        <v>17</v>
      </c>
      <c r="IR25" s="85"/>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86"/>
      <c r="JW25" s="76">
        <f t="shared" ref="JW25:JW26" si="105">SUM(IR25:JV25)</f>
        <v>0</v>
      </c>
      <c r="JY25">
        <f ca="1">SUMIF(KB$3:LE$3,"&lt;="&amp;B5,KB25:LE25)</f>
        <v>0</v>
      </c>
      <c r="JZ25" s="98" t="str">
        <f>IF(Summary!$B$24&lt;&gt;"",IF(AND(Summary!$D$24&lt;&gt;"",DATE(YEAR(Summary!$D$24),MONTH(Summary!$D$24),1)&lt;DATE(YEAR(KB3),MONTH(KB3),1)),"not on board",IF(Summary!$B$24&lt;&gt;"",IF(AND(Summary!$C$24&lt;&gt;"",DATE(YEAR(Summary!$C$24),MONTH(Summary!$C$24),1)&lt;=DATE(YEAR(KB3),MONTH(KB3),1)),Summary!$B$24,"not on board"),"")),"")</f>
        <v/>
      </c>
      <c r="KA25" s="74" t="s">
        <v>17</v>
      </c>
      <c r="KB25" s="85"/>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86"/>
      <c r="LF25" s="76">
        <f t="shared" si="32"/>
        <v>0</v>
      </c>
      <c r="LH25">
        <f ca="1">SUMIF(LK$3:MO$3,"&lt;="&amp;B5,LK25:MO25)</f>
        <v>0</v>
      </c>
      <c r="LI25" s="98" t="str">
        <f>IF(Summary!$B$24&lt;&gt;"",IF(AND(Summary!$D$24&lt;&gt;"",DATE(YEAR(Summary!$D$24),MONTH(Summary!$D$24),1)&lt;DATE(YEAR(LK3),MONTH(LK3),1)),"not on board",IF(Summary!$B$24&lt;&gt;"",IF(AND(Summary!$C$24&lt;&gt;"",DATE(YEAR(Summary!$C$24),MONTH(Summary!$C$24),1)&lt;=DATE(YEAR(LK3),MONTH(LK3),1)),Summary!$B$24,"not on board"),"")),"")</f>
        <v/>
      </c>
      <c r="LJ25" s="74" t="s">
        <v>17</v>
      </c>
      <c r="LK25" s="85"/>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86"/>
      <c r="MP25" s="76">
        <f t="shared" ref="MP25:MP26" si="106">SUM(LK25:MO25)</f>
        <v>0</v>
      </c>
      <c r="MR25">
        <f ca="1">SUMIF(MU$3:NX$3,"&lt;="&amp;B5,MU25:NX25)</f>
        <v>0</v>
      </c>
      <c r="MS25" s="98" t="str">
        <f>IF(Summary!$B$24&lt;&gt;"",IF(AND(Summary!$D$24&lt;&gt;"",DATE(YEAR(Summary!$D$24),MONTH(Summary!$D$24),1)&lt;DATE(YEAR(MU3),MONTH(MU3),1)),"not on board",IF(Summary!$B$24&lt;&gt;"",IF(AND(Summary!$C$24&lt;&gt;"",DATE(YEAR(Summary!$C$24),MONTH(Summary!$C$24),1)&lt;=DATE(YEAR(MU3),MONTH(MU3),1)),Summary!$B$24,"not on board"),"")),"")</f>
        <v/>
      </c>
      <c r="MT25" s="74" t="s">
        <v>17</v>
      </c>
      <c r="MU25" s="85"/>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86"/>
      <c r="NY25" s="76">
        <f t="shared" si="34"/>
        <v>0</v>
      </c>
      <c r="OA25">
        <f ca="1">SUMIF(OD$3:PH$3,"&lt;="&amp;B5,OD25:PH25)</f>
        <v>0</v>
      </c>
      <c r="OB25" s="98" t="str">
        <f>IF(Summary!$B$24&lt;&gt;"",IF(AND(Summary!$D$24&lt;&gt;"",DATE(YEAR(Summary!$D$24),MONTH(Summary!$D$24),1)&lt;DATE(YEAR(OD3),MONTH(OD3),1)),"not on board",IF(Summary!$B$24&lt;&gt;"",IF(AND(Summary!$C$24&lt;&gt;"",DATE(YEAR(Summary!$C$24),MONTH(Summary!$C$24),1)&lt;=DATE(YEAR(OD3),MONTH(OD3),1)),Summary!$B$24,"not on board"),"")),"")</f>
        <v/>
      </c>
      <c r="OC25" s="74" t="s">
        <v>17</v>
      </c>
      <c r="OD25" s="85"/>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86"/>
      <c r="PI25" s="76">
        <f t="shared" ref="PI25:PI26" si="107">SUM(OD25:PH25)</f>
        <v>0</v>
      </c>
    </row>
    <row r="26" spans="2:425">
      <c r="B26">
        <f ca="1">SUM(B25,BS25,AL25,DC25,EL25,FV25,HE25,IO25,JY25,LH25,MR25,OA25)</f>
        <v>0</v>
      </c>
      <c r="C26" s="100"/>
      <c r="D26" s="75" t="s">
        <v>1</v>
      </c>
      <c r="E26" s="83"/>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4"/>
      <c r="AJ26" s="77">
        <f t="shared" si="100"/>
        <v>0</v>
      </c>
      <c r="AM26" s="100"/>
      <c r="AN26" s="75" t="s">
        <v>1</v>
      </c>
      <c r="AO26" s="83"/>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4"/>
      <c r="BQ26" s="77">
        <f t="shared" si="25"/>
        <v>0</v>
      </c>
      <c r="BT26" s="100"/>
      <c r="BU26" s="75" t="s">
        <v>1</v>
      </c>
      <c r="BV26" s="83"/>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4"/>
      <c r="DA26" s="77">
        <f t="shared" si="101"/>
        <v>0</v>
      </c>
      <c r="DD26" s="100"/>
      <c r="DE26" s="75" t="s">
        <v>1</v>
      </c>
      <c r="DF26" s="83"/>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4"/>
      <c r="EJ26" s="77">
        <f t="shared" si="102"/>
        <v>0</v>
      </c>
      <c r="EM26" s="100"/>
      <c r="EN26" s="75" t="s">
        <v>1</v>
      </c>
      <c r="EO26" s="83"/>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4"/>
      <c r="FT26" s="77">
        <f t="shared" si="103"/>
        <v>0</v>
      </c>
      <c r="FW26" s="100"/>
      <c r="FX26" s="75" t="s">
        <v>1</v>
      </c>
      <c r="FY26" s="83"/>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4"/>
      <c r="HC26" s="77">
        <f t="shared" si="29"/>
        <v>0</v>
      </c>
      <c r="HF26" s="100"/>
      <c r="HG26" s="75" t="s">
        <v>1</v>
      </c>
      <c r="HH26" s="83"/>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4"/>
      <c r="IM26" s="77">
        <f t="shared" si="104"/>
        <v>0</v>
      </c>
      <c r="IP26" s="100"/>
      <c r="IQ26" s="75" t="s">
        <v>1</v>
      </c>
      <c r="IR26" s="83"/>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4"/>
      <c r="JW26" s="77">
        <f t="shared" si="105"/>
        <v>0</v>
      </c>
      <c r="JZ26" s="100"/>
      <c r="KA26" s="75" t="s">
        <v>1</v>
      </c>
      <c r="KB26" s="83"/>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4"/>
      <c r="LF26" s="77">
        <f t="shared" si="32"/>
        <v>0</v>
      </c>
      <c r="LI26" s="100"/>
      <c r="LJ26" s="75" t="s">
        <v>1</v>
      </c>
      <c r="LK26" s="83"/>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4"/>
      <c r="MP26" s="77">
        <f t="shared" si="106"/>
        <v>0</v>
      </c>
      <c r="MS26" s="100"/>
      <c r="MT26" s="75" t="s">
        <v>1</v>
      </c>
      <c r="MU26" s="83"/>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4"/>
      <c r="NY26" s="77">
        <f t="shared" si="34"/>
        <v>0</v>
      </c>
      <c r="OB26" s="100"/>
      <c r="OC26" s="75" t="s">
        <v>1</v>
      </c>
      <c r="OD26" s="83"/>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4"/>
      <c r="PI26" s="77">
        <f t="shared" si="107"/>
        <v>0</v>
      </c>
    </row>
    <row r="27" spans="2:425" ht="15" customHeight="1">
      <c r="B27">
        <f ca="1">SUMIF(E$3:AI$3,"&lt;="&amp;B5,E27:AI27)</f>
        <v>0</v>
      </c>
      <c r="C27" s="98" t="str">
        <f>IF(Summary!$B$25&lt;&gt;"",IF(AND(Summary!$D$25&lt;&gt;"",DATE(YEAR(Summary!$D$25),MONTH(Summary!$D$25),1)&lt;DATE(YEAR(E3),MONTH(E3),1)),"not on board",IF(Summary!$B$25&lt;&gt;"",IF(AND(Summary!$C$25&lt;&gt;"",DATE(YEAR(Summary!$C$25),MONTH(Summary!$C$25),1)&lt;=DATE(YEAR(E3),MONTH(E3),1)),Summary!$B$25,"not on board"),"")),"")</f>
        <v/>
      </c>
      <c r="D27" s="74" t="s">
        <v>17</v>
      </c>
      <c r="E27" s="85"/>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86"/>
      <c r="AJ27" s="76">
        <f t="shared" ref="AJ27:AJ28" si="108">SUM(E27:AI27)</f>
        <v>0</v>
      </c>
      <c r="AL27">
        <f ca="1">SUMIF(AO$3:BP$3,"&lt;="&amp;B5,AO27:BP27)</f>
        <v>0</v>
      </c>
      <c r="AM27" s="98" t="str">
        <f>IF(Summary!$B$25&lt;&gt;"",IF(AND(Summary!$D$25&lt;&gt;"",DATE(YEAR(Summary!$D$25),MONTH(Summary!$D$25),1)&lt;DATE(YEAR(AO3),MONTH(AO3),1)),"not on board",IF(Summary!$B$25&lt;&gt;"",IF(AND(Summary!$C$25&lt;&gt;"",DATE(YEAR(Summary!$C$25),MONTH(Summary!$C$25),1)&lt;=DATE(YEAR(AO3),MONTH(AO3),1)),Summary!$B$25,"not on board"),"")),"")</f>
        <v/>
      </c>
      <c r="AN27" s="74" t="s">
        <v>17</v>
      </c>
      <c r="AO27" s="85"/>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86"/>
      <c r="BQ27" s="76">
        <f t="shared" si="25"/>
        <v>0</v>
      </c>
      <c r="BS27">
        <f ca="1">SUMIF(BV$3:CZ$3,"&lt;="&amp;B5,BV27:CZ27)</f>
        <v>0</v>
      </c>
      <c r="BT27" s="98" t="str">
        <f>IF(Summary!$B$25&lt;&gt;"",IF(AND(Summary!$D$25&lt;&gt;"",DATE(YEAR(Summary!$D$25),MONTH(Summary!$D$25),1)&lt;DATE(YEAR(BV3),MONTH(BV3),1)),"not on board",IF(Summary!$B$25&lt;&gt;"",IF(AND(Summary!$C$25&lt;&gt;"",DATE(YEAR(Summary!$C$25),MONTH(Summary!$C$25),1)&lt;=DATE(YEAR(BV3),MONTH(BV3),1)),Summary!$B$25,"not on board"),"")),"")</f>
        <v/>
      </c>
      <c r="BU27" s="74" t="s">
        <v>17</v>
      </c>
      <c r="BV27" s="85"/>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86"/>
      <c r="DA27" s="76">
        <f t="shared" ref="DA27:DA28" si="109">SUM(BV27:CZ27)</f>
        <v>0</v>
      </c>
      <c r="DC27">
        <f ca="1">SUMIF(DF$3:EI$3,"&lt;="&amp;B5,DF27:EI27)</f>
        <v>0</v>
      </c>
      <c r="DD27" s="98" t="str">
        <f>IF(Summary!$B$25&lt;&gt;"",IF(AND(Summary!$D$25&lt;&gt;"",DATE(YEAR(Summary!$D$25),MONTH(Summary!$D$25),1)&lt;DATE(YEAR(DF3),MONTH(DF3),1)),"not on board",IF(Summary!$B$25&lt;&gt;"",IF(AND(Summary!$C$25&lt;&gt;"",DATE(YEAR(Summary!$C$25),MONTH(Summary!$C$25),1)&lt;=DATE(YEAR(DF3),MONTH(DF3),1)),Summary!$B$25,"not on board"),"")),"")</f>
        <v/>
      </c>
      <c r="DE27" s="74" t="s">
        <v>17</v>
      </c>
      <c r="DF27" s="85"/>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86"/>
      <c r="EJ27" s="76">
        <f t="shared" ref="EJ27:EJ28" si="110">SUM(DF27:EI27)</f>
        <v>0</v>
      </c>
      <c r="EL27">
        <f ca="1">SUMIF(EO$3:FS$3,"&lt;="&amp;B5,EO27:FS27)</f>
        <v>0</v>
      </c>
      <c r="EM27" s="98" t="str">
        <f>IF(Summary!$B$25&lt;&gt;"",IF(AND(Summary!$D$25&lt;&gt;"",DATE(YEAR(Summary!$D$25),MONTH(Summary!$D$25),1)&lt;DATE(YEAR(EO3),MONTH(EO3),1)),"not on board",IF(Summary!$B$25&lt;&gt;"",IF(AND(Summary!$C$25&lt;&gt;"",DATE(YEAR(Summary!$C$25),MONTH(Summary!$C$25),1)&lt;=DATE(YEAR(EO3),MONTH(EO3),1)),Summary!$B$25,"not on board"),"")),"")</f>
        <v/>
      </c>
      <c r="EN27" s="74" t="s">
        <v>17</v>
      </c>
      <c r="EO27" s="85"/>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86"/>
      <c r="FT27" s="76">
        <f t="shared" ref="FT27:FT28" si="111">SUM(EO27:FS27)</f>
        <v>0</v>
      </c>
      <c r="FV27">
        <f ca="1">SUMIF(FY$3:HB$3,"&lt;="&amp;B5,FY27:HB27)</f>
        <v>0</v>
      </c>
      <c r="FW27" s="98" t="str">
        <f>IF(Summary!$B$25&lt;&gt;"",IF(AND(Summary!$D$25&lt;&gt;"",DATE(YEAR(Summary!$D$25),MONTH(Summary!$D$25),1)&lt;DATE(YEAR(FY3),MONTH(FY3),1)),"not on board",IF(Summary!$B$25&lt;&gt;"",IF(AND(Summary!$C$25&lt;&gt;"",DATE(YEAR(Summary!$C$25),MONTH(Summary!$C$25),1)&lt;=DATE(YEAR(FY3),MONTH(FY3),1)),Summary!$B$25,"not on board"),"")),"")</f>
        <v/>
      </c>
      <c r="FX27" s="74" t="s">
        <v>17</v>
      </c>
      <c r="FY27" s="85"/>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86"/>
      <c r="HC27" s="76">
        <f t="shared" si="29"/>
        <v>0</v>
      </c>
      <c r="HE27">
        <f ca="1">SUMIF(HH$3:IL$3,"&lt;="&amp;B5,HH27:IL27)</f>
        <v>0</v>
      </c>
      <c r="HF27" s="98" t="str">
        <f>IF(Summary!$B$25&lt;&gt;"",IF(AND(Summary!$D$25&lt;&gt;"",DATE(YEAR(Summary!$D$25),MONTH(Summary!$D$25),1)&lt;DATE(YEAR(HH3),MONTH(HH3),1)),"not on board",IF(Summary!$B$25&lt;&gt;"",IF(AND(Summary!$C$25&lt;&gt;"",DATE(YEAR(Summary!$C$25),MONTH(Summary!$C$25),1)&lt;=DATE(YEAR(HH3),MONTH(HH3),1)),Summary!$B$25,"not on board"),"")),"")</f>
        <v/>
      </c>
      <c r="HG27" s="74" t="s">
        <v>17</v>
      </c>
      <c r="HH27" s="85"/>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86"/>
      <c r="IM27" s="76">
        <f t="shared" ref="IM27:IM28" si="112">SUM(HH27:IL27)</f>
        <v>0</v>
      </c>
      <c r="IO27">
        <f ca="1">SUMIF(IR$3:JV$3,"&lt;="&amp;B5,IR27:JV27)</f>
        <v>0</v>
      </c>
      <c r="IP27" s="98" t="str">
        <f>IF(Summary!$B$25&lt;&gt;"",IF(AND(Summary!$D$25&lt;&gt;"",DATE(YEAR(Summary!$D$25),MONTH(Summary!$D$25),1)&lt;DATE(YEAR(IR3),MONTH(IR3),1)),"not on board",IF(Summary!$B$25&lt;&gt;"",IF(AND(Summary!$C$25&lt;&gt;"",DATE(YEAR(Summary!$C$25),MONTH(Summary!$C$25),1)&lt;=DATE(YEAR(IR3),MONTH(IR3),1)),Summary!$B$25,"not on board"),"")),"")</f>
        <v/>
      </c>
      <c r="IQ27" s="74" t="s">
        <v>17</v>
      </c>
      <c r="IR27" s="85"/>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86"/>
      <c r="JW27" s="76">
        <f t="shared" ref="JW27:JW28" si="113">SUM(IR27:JV27)</f>
        <v>0</v>
      </c>
      <c r="JY27">
        <f ca="1">SUMIF(KB$3:LE$3,"&lt;="&amp;B5,KB27:LE27)</f>
        <v>0</v>
      </c>
      <c r="JZ27" s="98" t="str">
        <f>IF(Summary!$B$25&lt;&gt;"",IF(AND(Summary!$D$25&lt;&gt;"",DATE(YEAR(Summary!$D$25),MONTH(Summary!$D$25),1)&lt;DATE(YEAR(KB3),MONTH(KB3),1)),"not on board",IF(Summary!$B$25&lt;&gt;"",IF(AND(Summary!$C$25&lt;&gt;"",DATE(YEAR(Summary!$C$25),MONTH(Summary!$C$25),1)&lt;=DATE(YEAR(KB3),MONTH(KB3),1)),Summary!$B$25,"not on board"),"")),"")</f>
        <v/>
      </c>
      <c r="KA27" s="74" t="s">
        <v>17</v>
      </c>
      <c r="KB27" s="85"/>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86"/>
      <c r="LF27" s="76">
        <f t="shared" si="32"/>
        <v>0</v>
      </c>
      <c r="LH27">
        <f ca="1">SUMIF(LK$3:MO$3,"&lt;="&amp;B5,LK27:MO27)</f>
        <v>0</v>
      </c>
      <c r="LI27" s="98" t="str">
        <f>IF(Summary!$B$25&lt;&gt;"",IF(AND(Summary!$D$25&lt;&gt;"",DATE(YEAR(Summary!$D$25),MONTH(Summary!$D$25),1)&lt;DATE(YEAR(LK3),MONTH(LK3),1)),"not on board",IF(Summary!$B$25&lt;&gt;"",IF(AND(Summary!$C$25&lt;&gt;"",DATE(YEAR(Summary!$C$25),MONTH(Summary!$C$25),1)&lt;=DATE(YEAR(LK3),MONTH(LK3),1)),Summary!$B$25,"not on board"),"")),"")</f>
        <v/>
      </c>
      <c r="LJ27" s="74" t="s">
        <v>17</v>
      </c>
      <c r="LK27" s="85"/>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86"/>
      <c r="MP27" s="76">
        <f t="shared" ref="MP27:MP28" si="114">SUM(LK27:MO27)</f>
        <v>0</v>
      </c>
      <c r="MR27">
        <f ca="1">SUMIF(MU$3:NX$3,"&lt;="&amp;B5,MU27:NX27)</f>
        <v>0</v>
      </c>
      <c r="MS27" s="98" t="str">
        <f>IF(Summary!$B$25&lt;&gt;"",IF(AND(Summary!$D$25&lt;&gt;"",DATE(YEAR(Summary!$D$25),MONTH(Summary!$D$25),1)&lt;DATE(YEAR(MU3),MONTH(MU3),1)),"not on board",IF(Summary!$B$25&lt;&gt;"",IF(AND(Summary!$C$25&lt;&gt;"",DATE(YEAR(Summary!$C$25),MONTH(Summary!$C$25),1)&lt;=DATE(YEAR(MU3),MONTH(MU3),1)),Summary!$B$25,"not on board"),"")),"")</f>
        <v/>
      </c>
      <c r="MT27" s="74" t="s">
        <v>17</v>
      </c>
      <c r="MU27" s="85"/>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86"/>
      <c r="NY27" s="76">
        <f t="shared" si="34"/>
        <v>0</v>
      </c>
      <c r="OA27">
        <f ca="1">SUMIF(OD$3:PH$3,"&lt;="&amp;B5,OD27:PH27)</f>
        <v>0</v>
      </c>
      <c r="OB27" s="98" t="str">
        <f>IF(Summary!$B$25&lt;&gt;"",IF(AND(Summary!$D$25&lt;&gt;"",DATE(YEAR(Summary!$D$25),MONTH(Summary!$D$25),1)&lt;DATE(YEAR(OD3),MONTH(OD3),1)),"not on board",IF(Summary!$B$25&lt;&gt;"",IF(AND(Summary!$C$25&lt;&gt;"",DATE(YEAR(Summary!$C$25),MONTH(Summary!$C$25),1)&lt;=DATE(YEAR(OD3),MONTH(OD3),1)),Summary!$B$25,"not on board"),"")),"")</f>
        <v/>
      </c>
      <c r="OC27" s="74" t="s">
        <v>17</v>
      </c>
      <c r="OD27" s="85"/>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86"/>
      <c r="PI27" s="76">
        <f t="shared" ref="PI27:PI28" si="115">SUM(OD27:PH27)</f>
        <v>0</v>
      </c>
    </row>
    <row r="28" spans="2:425">
      <c r="B28">
        <f ca="1">SUM(B27,BS27,AL27,DC27,EL27,FV27,HE27,IO27,JY27,LH27,MR27,OA27)</f>
        <v>0</v>
      </c>
      <c r="C28" s="100"/>
      <c r="D28" s="75" t="s">
        <v>1</v>
      </c>
      <c r="E28" s="83"/>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4"/>
      <c r="AJ28" s="77">
        <f t="shared" si="108"/>
        <v>0</v>
      </c>
      <c r="AM28" s="100"/>
      <c r="AN28" s="75" t="s">
        <v>1</v>
      </c>
      <c r="AO28" s="83"/>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4"/>
      <c r="BQ28" s="77">
        <f t="shared" si="25"/>
        <v>0</v>
      </c>
      <c r="BT28" s="100"/>
      <c r="BU28" s="75" t="s">
        <v>1</v>
      </c>
      <c r="BV28" s="83"/>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4"/>
      <c r="DA28" s="77">
        <f t="shared" si="109"/>
        <v>0</v>
      </c>
      <c r="DD28" s="100"/>
      <c r="DE28" s="75" t="s">
        <v>1</v>
      </c>
      <c r="DF28" s="83"/>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4"/>
      <c r="EJ28" s="77">
        <f t="shared" si="110"/>
        <v>0</v>
      </c>
      <c r="EM28" s="100"/>
      <c r="EN28" s="75" t="s">
        <v>1</v>
      </c>
      <c r="EO28" s="83"/>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4"/>
      <c r="FT28" s="77">
        <f t="shared" si="111"/>
        <v>0</v>
      </c>
      <c r="FW28" s="100"/>
      <c r="FX28" s="75" t="s">
        <v>1</v>
      </c>
      <c r="FY28" s="83"/>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4"/>
      <c r="HC28" s="77">
        <f t="shared" si="29"/>
        <v>0</v>
      </c>
      <c r="HF28" s="100"/>
      <c r="HG28" s="75" t="s">
        <v>1</v>
      </c>
      <c r="HH28" s="83"/>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4"/>
      <c r="IM28" s="77">
        <f t="shared" si="112"/>
        <v>0</v>
      </c>
      <c r="IP28" s="100"/>
      <c r="IQ28" s="75" t="s">
        <v>1</v>
      </c>
      <c r="IR28" s="83"/>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4"/>
      <c r="JW28" s="77">
        <f t="shared" si="113"/>
        <v>0</v>
      </c>
      <c r="JZ28" s="100"/>
      <c r="KA28" s="75" t="s">
        <v>1</v>
      </c>
      <c r="KB28" s="83"/>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4"/>
      <c r="LF28" s="77">
        <f t="shared" si="32"/>
        <v>0</v>
      </c>
      <c r="LI28" s="100"/>
      <c r="LJ28" s="75" t="s">
        <v>1</v>
      </c>
      <c r="LK28" s="83"/>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4"/>
      <c r="MP28" s="77">
        <f t="shared" si="114"/>
        <v>0</v>
      </c>
      <c r="MS28" s="100"/>
      <c r="MT28" s="75" t="s">
        <v>1</v>
      </c>
      <c r="MU28" s="83"/>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4"/>
      <c r="NY28" s="77">
        <f t="shared" si="34"/>
        <v>0</v>
      </c>
      <c r="OB28" s="100"/>
      <c r="OC28" s="75" t="s">
        <v>1</v>
      </c>
      <c r="OD28" s="83"/>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4"/>
      <c r="PI28" s="77">
        <f t="shared" si="115"/>
        <v>0</v>
      </c>
    </row>
    <row r="29" spans="2:425" ht="15" customHeight="1">
      <c r="B29">
        <f ca="1">SUMIF(E$3:AI$3,"&lt;="&amp;B5,E29:AI29)</f>
        <v>0</v>
      </c>
      <c r="C29" s="98" t="str">
        <f>IF(Summary!$B$26&lt;&gt;"",IF(AND(Summary!$D$26&lt;&gt;"",DATE(YEAR(Summary!$D$26),MONTH(Summary!$D$26),1)&lt;DATE(YEAR(E3),MONTH(E3),1)),"not on board",IF(Summary!$B$26&lt;&gt;"",IF(AND(Summary!$C$26&lt;&gt;"",DATE(YEAR(Summary!$C$26),MONTH(Summary!$C$26),1)&lt;=DATE(YEAR(E3),MONTH(E3),1)),Summary!$B$26,"not on board"),"")),"")</f>
        <v/>
      </c>
      <c r="D29" s="74" t="s">
        <v>17</v>
      </c>
      <c r="E29" s="85"/>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86"/>
      <c r="AJ29" s="76">
        <f t="shared" ref="AJ29:AJ30" si="116">SUM(E29:AI29)</f>
        <v>0</v>
      </c>
      <c r="AL29">
        <f ca="1">SUMIF(AO$3:BP$3,"&lt;="&amp;B5,AO29:BP29)</f>
        <v>0</v>
      </c>
      <c r="AM29" s="98" t="str">
        <f>IF(Summary!$B$26&lt;&gt;"",IF(AND(Summary!$D$26&lt;&gt;"",DATE(YEAR(Summary!$D$26),MONTH(Summary!$D$26),1)&lt;DATE(YEAR(AO3),MONTH(AO3),1)),"not on board",IF(Summary!$B$26&lt;&gt;"",IF(AND(Summary!$C$26&lt;&gt;"",DATE(YEAR(Summary!$C$26),MONTH(Summary!$C$26),1)&lt;=DATE(YEAR(AO3),MONTH(AO3),1)),Summary!$B$26,"not on board"),"")),"")</f>
        <v/>
      </c>
      <c r="AN29" s="74" t="s">
        <v>17</v>
      </c>
      <c r="AO29" s="85"/>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86"/>
      <c r="BQ29" s="76">
        <f t="shared" si="25"/>
        <v>0</v>
      </c>
      <c r="BS29">
        <f ca="1">SUMIF(BV$3:CZ$3,"&lt;="&amp;B5,BV29:CZ29)</f>
        <v>0</v>
      </c>
      <c r="BT29" s="98" t="str">
        <f>IF(Summary!$B$26&lt;&gt;"",IF(AND(Summary!$D$26&lt;&gt;"",DATE(YEAR(Summary!$D$26),MONTH(Summary!$D$26),1)&lt;DATE(YEAR(BV3),MONTH(BV3),1)),"not on board",IF(Summary!$B$26&lt;&gt;"",IF(AND(Summary!$C$26&lt;&gt;"",DATE(YEAR(Summary!$C$26),MONTH(Summary!$C$26),1)&lt;=DATE(YEAR(BV3),MONTH(BV3),1)),Summary!$B$26,"not on board"),"")),"")</f>
        <v/>
      </c>
      <c r="BU29" s="74" t="s">
        <v>17</v>
      </c>
      <c r="BV29" s="85"/>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86"/>
      <c r="DA29" s="76">
        <f t="shared" ref="DA29:DA30" si="117">SUM(BV29:CZ29)</f>
        <v>0</v>
      </c>
      <c r="DC29">
        <f ca="1">SUMIF(DF$3:EI$3,"&lt;="&amp;B5,DF29:EI29)</f>
        <v>0</v>
      </c>
      <c r="DD29" s="98" t="str">
        <f>IF(Summary!$B$26&lt;&gt;"",IF(AND(Summary!$D$26&lt;&gt;"",DATE(YEAR(Summary!$D$26),MONTH(Summary!$D$26),1)&lt;DATE(YEAR(DF3),MONTH(DF3),1)),"not on board",IF(Summary!$B$26&lt;&gt;"",IF(AND(Summary!$C$26&lt;&gt;"",DATE(YEAR(Summary!$C$26),MONTH(Summary!$C$26),1)&lt;=DATE(YEAR(DF3),MONTH(DF3),1)),Summary!$B$26,"not on board"),"")),"")</f>
        <v/>
      </c>
      <c r="DE29" s="74" t="s">
        <v>17</v>
      </c>
      <c r="DF29" s="85"/>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86"/>
      <c r="EJ29" s="76">
        <f t="shared" ref="EJ29:EJ30" si="118">SUM(DF29:EI29)</f>
        <v>0</v>
      </c>
      <c r="EL29">
        <f ca="1">SUMIF(EO$3:FS$3,"&lt;="&amp;B5,EO29:FS29)</f>
        <v>0</v>
      </c>
      <c r="EM29" s="98" t="str">
        <f>IF(Summary!$B$26&lt;&gt;"",IF(AND(Summary!$D$26&lt;&gt;"",DATE(YEAR(Summary!$D$26),MONTH(Summary!$D$26),1)&lt;DATE(YEAR(EO3),MONTH(EO3),1)),"not on board",IF(Summary!$B$26&lt;&gt;"",IF(AND(Summary!$C$26&lt;&gt;"",DATE(YEAR(Summary!$C$26),MONTH(Summary!$C$26),1)&lt;=DATE(YEAR(EO3),MONTH(EO3),1)),Summary!$B$26,"not on board"),"")),"")</f>
        <v/>
      </c>
      <c r="EN29" s="74" t="s">
        <v>17</v>
      </c>
      <c r="EO29" s="85"/>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86"/>
      <c r="FT29" s="76">
        <f t="shared" ref="FT29:FT30" si="119">SUM(EO29:FS29)</f>
        <v>0</v>
      </c>
      <c r="FV29">
        <f ca="1">SUMIF(FY$3:HB$3,"&lt;="&amp;B5,FY29:HB29)</f>
        <v>0</v>
      </c>
      <c r="FW29" s="98" t="str">
        <f>IF(Summary!$B$26&lt;&gt;"",IF(AND(Summary!$D$26&lt;&gt;"",DATE(YEAR(Summary!$D$26),MONTH(Summary!$D$26),1)&lt;DATE(YEAR(FY3),MONTH(FY3),1)),"not on board",IF(Summary!$B$26&lt;&gt;"",IF(AND(Summary!$C$26&lt;&gt;"",DATE(YEAR(Summary!$C$26),MONTH(Summary!$C$26),1)&lt;=DATE(YEAR(FY3),MONTH(FY3),1)),Summary!$B$26,"not on board"),"")),"")</f>
        <v/>
      </c>
      <c r="FX29" s="74" t="s">
        <v>17</v>
      </c>
      <c r="FY29" s="85"/>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86"/>
      <c r="HC29" s="76">
        <f t="shared" si="29"/>
        <v>0</v>
      </c>
      <c r="HE29">
        <f ca="1">SUMIF(HH$3:IL$3,"&lt;="&amp;B5,HH29:IL29)</f>
        <v>0</v>
      </c>
      <c r="HF29" s="98" t="str">
        <f>IF(Summary!$B$26&lt;&gt;"",IF(AND(Summary!$D$26&lt;&gt;"",DATE(YEAR(Summary!$D$26),MONTH(Summary!$D$26),1)&lt;DATE(YEAR(HH3),MONTH(HH3),1)),"not on board",IF(Summary!$B$26&lt;&gt;"",IF(AND(Summary!$C$26&lt;&gt;"",DATE(YEAR(Summary!$C$26),MONTH(Summary!$C$26),1)&lt;=DATE(YEAR(HH3),MONTH(HH3),1)),Summary!$B$26,"not on board"),"")),"")</f>
        <v/>
      </c>
      <c r="HG29" s="74" t="s">
        <v>17</v>
      </c>
      <c r="HH29" s="85"/>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86"/>
      <c r="IM29" s="76">
        <f t="shared" ref="IM29:IM30" si="120">SUM(HH29:IL29)</f>
        <v>0</v>
      </c>
      <c r="IO29">
        <f ca="1">SUMIF(IR$3:JV$3,"&lt;="&amp;B5,IR29:JV29)</f>
        <v>0</v>
      </c>
      <c r="IP29" s="98" t="str">
        <f>IF(Summary!$B$26&lt;&gt;"",IF(AND(Summary!$D$26&lt;&gt;"",DATE(YEAR(Summary!$D$26),MONTH(Summary!$D$26),1)&lt;DATE(YEAR(IR3),MONTH(IR3),1)),"not on board",IF(Summary!$B$26&lt;&gt;"",IF(AND(Summary!$C$26&lt;&gt;"",DATE(YEAR(Summary!$C$26),MONTH(Summary!$C$26),1)&lt;=DATE(YEAR(IR3),MONTH(IR3),1)),Summary!$B$26,"not on board"),"")),"")</f>
        <v/>
      </c>
      <c r="IQ29" s="74" t="s">
        <v>17</v>
      </c>
      <c r="IR29" s="85"/>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86"/>
      <c r="JW29" s="76">
        <f t="shared" ref="JW29:JW30" si="121">SUM(IR29:JV29)</f>
        <v>0</v>
      </c>
      <c r="JY29">
        <f ca="1">SUMIF(KB$3:LE$3,"&lt;="&amp;B5,KB29:LE29)</f>
        <v>0</v>
      </c>
      <c r="JZ29" s="98" t="str">
        <f>IF(Summary!$B$26&lt;&gt;"",IF(AND(Summary!$D$26&lt;&gt;"",DATE(YEAR(Summary!$D$26),MONTH(Summary!$D$26),1)&lt;DATE(YEAR(KB3),MONTH(KB3),1)),"not on board",IF(Summary!$B$26&lt;&gt;"",IF(AND(Summary!$C$26&lt;&gt;"",DATE(YEAR(Summary!$C$26),MONTH(Summary!$C$26),1)&lt;=DATE(YEAR(KB3),MONTH(KB3),1)),Summary!$B$26,"not on board"),"")),"")</f>
        <v/>
      </c>
      <c r="KA29" s="74" t="s">
        <v>17</v>
      </c>
      <c r="KB29" s="85"/>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86"/>
      <c r="LF29" s="76">
        <f t="shared" si="32"/>
        <v>0</v>
      </c>
      <c r="LH29">
        <f ca="1">SUMIF(LK$3:MO$3,"&lt;="&amp;B5,LK29:MO29)</f>
        <v>0</v>
      </c>
      <c r="LI29" s="98" t="str">
        <f>IF(Summary!$B$26&lt;&gt;"",IF(AND(Summary!$D$26&lt;&gt;"",DATE(YEAR(Summary!$D$26),MONTH(Summary!$D$26),1)&lt;DATE(YEAR(LK3),MONTH(LK3),1)),"not on board",IF(Summary!$B$26&lt;&gt;"",IF(AND(Summary!$C$26&lt;&gt;"",DATE(YEAR(Summary!$C$26),MONTH(Summary!$C$26),1)&lt;=DATE(YEAR(LK3),MONTH(LK3),1)),Summary!$B$26,"not on board"),"")),"")</f>
        <v/>
      </c>
      <c r="LJ29" s="74" t="s">
        <v>17</v>
      </c>
      <c r="LK29" s="85"/>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86"/>
      <c r="MP29" s="76">
        <f t="shared" ref="MP29:MP30" si="122">SUM(LK29:MO29)</f>
        <v>0</v>
      </c>
      <c r="MR29">
        <f ca="1">SUMIF(MU$3:NX$3,"&lt;="&amp;B5,MU29:NX29)</f>
        <v>0</v>
      </c>
      <c r="MS29" s="98" t="str">
        <f>IF(Summary!$B$26&lt;&gt;"",IF(AND(Summary!$D$26&lt;&gt;"",DATE(YEAR(Summary!$D$26),MONTH(Summary!$D$26),1)&lt;DATE(YEAR(MU3),MONTH(MU3),1)),"not on board",IF(Summary!$B$26&lt;&gt;"",IF(AND(Summary!$C$26&lt;&gt;"",DATE(YEAR(Summary!$C$26),MONTH(Summary!$C$26),1)&lt;=DATE(YEAR(MU3),MONTH(MU3),1)),Summary!$B$26,"not on board"),"")),"")</f>
        <v/>
      </c>
      <c r="MT29" s="74" t="s">
        <v>17</v>
      </c>
      <c r="MU29" s="85"/>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86"/>
      <c r="NY29" s="76">
        <f t="shared" si="34"/>
        <v>0</v>
      </c>
      <c r="OA29">
        <f ca="1">SUMIF(OD$3:PH$3,"&lt;="&amp;B5,OD29:PH29)</f>
        <v>0</v>
      </c>
      <c r="OB29" s="98" t="str">
        <f>IF(Summary!$B$26&lt;&gt;"",IF(AND(Summary!$D$26&lt;&gt;"",DATE(YEAR(Summary!$D$26),MONTH(Summary!$D$26),1)&lt;DATE(YEAR(OD3),MONTH(OD3),1)),"not on board",IF(Summary!$B$26&lt;&gt;"",IF(AND(Summary!$C$26&lt;&gt;"",DATE(YEAR(Summary!$C$26),MONTH(Summary!$C$26),1)&lt;=DATE(YEAR(OD3),MONTH(OD3),1)),Summary!$B$26,"not on board"),"")),"")</f>
        <v/>
      </c>
      <c r="OC29" s="74" t="s">
        <v>17</v>
      </c>
      <c r="OD29" s="85"/>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86"/>
      <c r="PI29" s="76">
        <f t="shared" ref="PI29:PI30" si="123">SUM(OD29:PH29)</f>
        <v>0</v>
      </c>
    </row>
    <row r="30" spans="2:425">
      <c r="B30">
        <f ca="1">SUM(B29,BS29,AL29,DC29,EL29,FV29,HE29,IO29,JY29,LH29,MR29,OA29)</f>
        <v>0</v>
      </c>
      <c r="C30" s="100"/>
      <c r="D30" s="75" t="s">
        <v>1</v>
      </c>
      <c r="E30" s="83"/>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4"/>
      <c r="AJ30" s="77">
        <f t="shared" si="116"/>
        <v>0</v>
      </c>
      <c r="AM30" s="100"/>
      <c r="AN30" s="75" t="s">
        <v>1</v>
      </c>
      <c r="AO30" s="83"/>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4"/>
      <c r="BQ30" s="77">
        <f t="shared" si="25"/>
        <v>0</v>
      </c>
      <c r="BT30" s="100"/>
      <c r="BU30" s="75" t="s">
        <v>1</v>
      </c>
      <c r="BV30" s="83"/>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4"/>
      <c r="DA30" s="77">
        <f t="shared" si="117"/>
        <v>0</v>
      </c>
      <c r="DD30" s="100"/>
      <c r="DE30" s="75" t="s">
        <v>1</v>
      </c>
      <c r="DF30" s="83"/>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4"/>
      <c r="EJ30" s="77">
        <f t="shared" si="118"/>
        <v>0</v>
      </c>
      <c r="EM30" s="100"/>
      <c r="EN30" s="75" t="s">
        <v>1</v>
      </c>
      <c r="EO30" s="83"/>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4"/>
      <c r="FT30" s="77">
        <f t="shared" si="119"/>
        <v>0</v>
      </c>
      <c r="FW30" s="100"/>
      <c r="FX30" s="75" t="s">
        <v>1</v>
      </c>
      <c r="FY30" s="83"/>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4"/>
      <c r="HC30" s="77">
        <f t="shared" si="29"/>
        <v>0</v>
      </c>
      <c r="HF30" s="100"/>
      <c r="HG30" s="75" t="s">
        <v>1</v>
      </c>
      <c r="HH30" s="83"/>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4"/>
      <c r="IM30" s="77">
        <f t="shared" si="120"/>
        <v>0</v>
      </c>
      <c r="IP30" s="100"/>
      <c r="IQ30" s="75" t="s">
        <v>1</v>
      </c>
      <c r="IR30" s="83"/>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4"/>
      <c r="JW30" s="77">
        <f t="shared" si="121"/>
        <v>0</v>
      </c>
      <c r="JZ30" s="100"/>
      <c r="KA30" s="75" t="s">
        <v>1</v>
      </c>
      <c r="KB30" s="83"/>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4"/>
      <c r="LF30" s="77">
        <f t="shared" si="32"/>
        <v>0</v>
      </c>
      <c r="LI30" s="100"/>
      <c r="LJ30" s="75" t="s">
        <v>1</v>
      </c>
      <c r="LK30" s="83"/>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4"/>
      <c r="MP30" s="77">
        <f t="shared" si="122"/>
        <v>0</v>
      </c>
      <c r="MS30" s="100"/>
      <c r="MT30" s="75" t="s">
        <v>1</v>
      </c>
      <c r="MU30" s="83"/>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4"/>
      <c r="NY30" s="77">
        <f t="shared" si="34"/>
        <v>0</v>
      </c>
      <c r="OB30" s="100"/>
      <c r="OC30" s="75" t="s">
        <v>1</v>
      </c>
      <c r="OD30" s="83"/>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4"/>
      <c r="PI30" s="77">
        <f t="shared" si="123"/>
        <v>0</v>
      </c>
    </row>
    <row r="31" spans="2:425" ht="15" customHeight="1">
      <c r="B31">
        <f ca="1">SUMIF(E$3:AI$3,"&lt;="&amp;B5,E31:AI31)</f>
        <v>0</v>
      </c>
      <c r="C31" s="98" t="str">
        <f>IF(Summary!$B$27&lt;&gt;"",IF(AND(Summary!$D$27&lt;&gt;"",DATE(YEAR(Summary!$D$27),MONTH(Summary!$D$27),1)&lt;DATE(YEAR(E3),MONTH(E3),1)),"not on board",IF(Summary!$B$27&lt;&gt;"",IF(AND(Summary!$C$27&lt;&gt;"",DATE(YEAR(Summary!$C$27),MONTH(Summary!$C$27),1)&lt;=DATE(YEAR(E3),MONTH(E3),1)),Summary!$B$27,"not on board"),"")),"")</f>
        <v/>
      </c>
      <c r="D31" s="74" t="s">
        <v>17</v>
      </c>
      <c r="E31" s="85"/>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86"/>
      <c r="AJ31" s="76">
        <f t="shared" ref="AJ31:AJ32" si="124">SUM(E31:AI31)</f>
        <v>0</v>
      </c>
      <c r="AL31">
        <f ca="1">SUMIF(AO$3:BP$3,"&lt;="&amp;B5,AO31:BP31)</f>
        <v>0</v>
      </c>
      <c r="AM31" s="98" t="str">
        <f>IF(Summary!$B$27&lt;&gt;"",IF(AND(Summary!$D$27&lt;&gt;"",DATE(YEAR(Summary!$D$27),MONTH(Summary!$D$27),1)&lt;DATE(YEAR(AO3),MONTH(AO3),1)),"not on board",IF(Summary!$B$27&lt;&gt;"",IF(AND(Summary!$C$27&lt;&gt;"",DATE(YEAR(Summary!$C$27),MONTH(Summary!$C$27),1)&lt;=DATE(YEAR(AO3),MONTH(AO3),1)),Summary!$B$27,"not on board"),"")),"")</f>
        <v/>
      </c>
      <c r="AN31" s="74" t="s">
        <v>17</v>
      </c>
      <c r="AO31" s="85"/>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86"/>
      <c r="BQ31" s="76">
        <f t="shared" si="25"/>
        <v>0</v>
      </c>
      <c r="BS31">
        <f ca="1">SUMIF(BV$3:CZ$3,"&lt;="&amp;B5,BV31:CZ31)</f>
        <v>0</v>
      </c>
      <c r="BT31" s="98" t="str">
        <f>IF(Summary!$B$27&lt;&gt;"",IF(AND(Summary!$D$27&lt;&gt;"",DATE(YEAR(Summary!$D$27),MONTH(Summary!$D$27),1)&lt;DATE(YEAR(BV3),MONTH(BV3),1)),"not on board",IF(Summary!$B$27&lt;&gt;"",IF(AND(Summary!$C$27&lt;&gt;"",DATE(YEAR(Summary!$C$27),MONTH(Summary!$C$27),1)&lt;=DATE(YEAR(BV3),MONTH(BV3),1)),Summary!$B$27,"not on board"),"")),"")</f>
        <v/>
      </c>
      <c r="BU31" s="74" t="s">
        <v>17</v>
      </c>
      <c r="BV31" s="85"/>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86"/>
      <c r="DA31" s="76">
        <f t="shared" ref="DA31:DA32" si="125">SUM(BV31:CZ31)</f>
        <v>0</v>
      </c>
      <c r="DC31">
        <f ca="1">SUMIF(DF$3:EI$3,"&lt;="&amp;B5,DF31:EI31)</f>
        <v>0</v>
      </c>
      <c r="DD31" s="98" t="str">
        <f>IF(Summary!$B$27&lt;&gt;"",IF(AND(Summary!$D$27&lt;&gt;"",DATE(YEAR(Summary!$D$27),MONTH(Summary!$D$27),1)&lt;DATE(YEAR(DF3),MONTH(DF3),1)),"not on board",IF(Summary!$B$27&lt;&gt;"",IF(AND(Summary!$C$27&lt;&gt;"",DATE(YEAR(Summary!$C$27),MONTH(Summary!$C$27),1)&lt;=DATE(YEAR(DF3),MONTH(DF3),1)),Summary!$B$27,"not on board"),"")),"")</f>
        <v/>
      </c>
      <c r="DE31" s="74" t="s">
        <v>17</v>
      </c>
      <c r="DF31" s="85"/>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86"/>
      <c r="EJ31" s="76">
        <f t="shared" ref="EJ31:EJ32" si="126">SUM(DF31:EI31)</f>
        <v>0</v>
      </c>
      <c r="EL31">
        <f ca="1">SUMIF(EO$3:FS$3,"&lt;="&amp;B5,EO31:FS31)</f>
        <v>0</v>
      </c>
      <c r="EM31" s="98" t="str">
        <f>IF(Summary!$B$27&lt;&gt;"",IF(AND(Summary!$D$27&lt;&gt;"",DATE(YEAR(Summary!$D$27),MONTH(Summary!$D$27),1)&lt;DATE(YEAR(EO3),MONTH(EO3),1)),"not on board",IF(Summary!$B$27&lt;&gt;"",IF(AND(Summary!$C$27&lt;&gt;"",DATE(YEAR(Summary!$C$27),MONTH(Summary!$C$27),1)&lt;=DATE(YEAR(EO3),MONTH(EO3),1)),Summary!$B$27,"not on board"),"")),"")</f>
        <v/>
      </c>
      <c r="EN31" s="74" t="s">
        <v>17</v>
      </c>
      <c r="EO31" s="85"/>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86"/>
      <c r="FT31" s="76">
        <f t="shared" ref="FT31:FT32" si="127">SUM(EO31:FS31)</f>
        <v>0</v>
      </c>
      <c r="FV31">
        <f ca="1">SUMIF(FY$3:HB$3,"&lt;="&amp;B5,FY31:HB31)</f>
        <v>0</v>
      </c>
      <c r="FW31" s="98" t="str">
        <f>IF(Summary!$B$27&lt;&gt;"",IF(AND(Summary!$D$27&lt;&gt;"",DATE(YEAR(Summary!$D$27),MONTH(Summary!$D$27),1)&lt;DATE(YEAR(FY3),MONTH(FY3),1)),"not on board",IF(Summary!$B$27&lt;&gt;"",IF(AND(Summary!$C$27&lt;&gt;"",DATE(YEAR(Summary!$C$27),MONTH(Summary!$C$27),1)&lt;=DATE(YEAR(FY3),MONTH(FY3),1)),Summary!$B$27,"not on board"),"")),"")</f>
        <v/>
      </c>
      <c r="FX31" s="74" t="s">
        <v>17</v>
      </c>
      <c r="FY31" s="85"/>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86"/>
      <c r="HC31" s="76">
        <f t="shared" si="29"/>
        <v>0</v>
      </c>
      <c r="HE31">
        <f ca="1">SUMIF(HH$3:IL$3,"&lt;="&amp;B5,HH31:IL31)</f>
        <v>0</v>
      </c>
      <c r="HF31" s="98" t="str">
        <f>IF(Summary!$B$27&lt;&gt;"",IF(AND(Summary!$D$27&lt;&gt;"",DATE(YEAR(Summary!$D$27),MONTH(Summary!$D$27),1)&lt;DATE(YEAR(HH3),MONTH(HH3),1)),"not on board",IF(Summary!$B$27&lt;&gt;"",IF(AND(Summary!$C$27&lt;&gt;"",DATE(YEAR(Summary!$C$27),MONTH(Summary!$C$27),1)&lt;=DATE(YEAR(HH3),MONTH(HH3),1)),Summary!$B$27,"not on board"),"")),"")</f>
        <v/>
      </c>
      <c r="HG31" s="74" t="s">
        <v>17</v>
      </c>
      <c r="HH31" s="85"/>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86"/>
      <c r="IM31" s="76">
        <f t="shared" ref="IM31:IM32" si="128">SUM(HH31:IL31)</f>
        <v>0</v>
      </c>
      <c r="IO31">
        <f ca="1">SUMIF(IR$3:JV$3,"&lt;="&amp;B5,IR31:JV31)</f>
        <v>0</v>
      </c>
      <c r="IP31" s="98" t="str">
        <f>IF(Summary!$B$27&lt;&gt;"",IF(AND(Summary!$D$27&lt;&gt;"",DATE(YEAR(Summary!$D$27),MONTH(Summary!$D$27),1)&lt;DATE(YEAR(IR3),MONTH(IR3),1)),"not on board",IF(Summary!$B$27&lt;&gt;"",IF(AND(Summary!$C$27&lt;&gt;"",DATE(YEAR(Summary!$C$27),MONTH(Summary!$C$27),1)&lt;=DATE(YEAR(IR3),MONTH(IR3),1)),Summary!$B$27,"not on board"),"")),"")</f>
        <v/>
      </c>
      <c r="IQ31" s="74" t="s">
        <v>17</v>
      </c>
      <c r="IR31" s="85"/>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86"/>
      <c r="JW31" s="76">
        <f t="shared" ref="JW31:JW32" si="129">SUM(IR31:JV31)</f>
        <v>0</v>
      </c>
      <c r="JY31">
        <f ca="1">SUMIF(KB$3:LE$3,"&lt;="&amp;B5,KB31:LE31)</f>
        <v>0</v>
      </c>
      <c r="JZ31" s="98" t="str">
        <f>IF(Summary!$B$27&lt;&gt;"",IF(AND(Summary!$D$27&lt;&gt;"",DATE(YEAR(Summary!$D$27),MONTH(Summary!$D$27),1)&lt;DATE(YEAR(KB3),MONTH(KB3),1)),"not on board",IF(Summary!$B$27&lt;&gt;"",IF(AND(Summary!$C$27&lt;&gt;"",DATE(YEAR(Summary!$C$27),MONTH(Summary!$C$27),1)&lt;=DATE(YEAR(KB3),MONTH(KB3),1)),Summary!$B$27,"not on board"),"")),"")</f>
        <v/>
      </c>
      <c r="KA31" s="74" t="s">
        <v>17</v>
      </c>
      <c r="KB31" s="85"/>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86"/>
      <c r="LF31" s="76">
        <f t="shared" si="32"/>
        <v>0</v>
      </c>
      <c r="LH31">
        <f ca="1">SUMIF(LK$3:MO$3,"&lt;="&amp;B5,LK31:MO31)</f>
        <v>0</v>
      </c>
      <c r="LI31" s="98" t="str">
        <f>IF(Summary!$B$27&lt;&gt;"",IF(AND(Summary!$D$27&lt;&gt;"",DATE(YEAR(Summary!$D$27),MONTH(Summary!$D$27),1)&lt;DATE(YEAR(LK3),MONTH(LK3),1)),"not on board",IF(Summary!$B$27&lt;&gt;"",IF(AND(Summary!$C$27&lt;&gt;"",DATE(YEAR(Summary!$C$27),MONTH(Summary!$C$27),1)&lt;=DATE(YEAR(LK3),MONTH(LK3),1)),Summary!$B$27,"not on board"),"")),"")</f>
        <v/>
      </c>
      <c r="LJ31" s="74" t="s">
        <v>17</v>
      </c>
      <c r="LK31" s="85"/>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86"/>
      <c r="MP31" s="76">
        <f t="shared" ref="MP31:MP32" si="130">SUM(LK31:MO31)</f>
        <v>0</v>
      </c>
      <c r="MR31">
        <f ca="1">SUMIF(MU$3:NX$3,"&lt;="&amp;B5,MU31:NX31)</f>
        <v>0</v>
      </c>
      <c r="MS31" s="98" t="str">
        <f>IF(Summary!$B$27&lt;&gt;"",IF(AND(Summary!$D$27&lt;&gt;"",DATE(YEAR(Summary!$D$27),MONTH(Summary!$D$27),1)&lt;DATE(YEAR(MU3),MONTH(MU3),1)),"not on board",IF(Summary!$B$27&lt;&gt;"",IF(AND(Summary!$C$27&lt;&gt;"",DATE(YEAR(Summary!$C$27),MONTH(Summary!$C$27),1)&lt;=DATE(YEAR(MU3),MONTH(MU3),1)),Summary!$B$27,"not on board"),"")),"")</f>
        <v/>
      </c>
      <c r="MT31" s="74" t="s">
        <v>17</v>
      </c>
      <c r="MU31" s="85"/>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86"/>
      <c r="NY31" s="76">
        <f t="shared" si="34"/>
        <v>0</v>
      </c>
      <c r="OA31">
        <f ca="1">SUMIF(OD$3:PH$3,"&lt;="&amp;B5,OD31:PH31)</f>
        <v>0</v>
      </c>
      <c r="OB31" s="98" t="str">
        <f>IF(Summary!$B$27&lt;&gt;"",IF(AND(Summary!$D$27&lt;&gt;"",DATE(YEAR(Summary!$D$27),MONTH(Summary!$D$27),1)&lt;DATE(YEAR(OD3),MONTH(OD3),1)),"not on board",IF(Summary!$B$27&lt;&gt;"",IF(AND(Summary!$C$27&lt;&gt;"",DATE(YEAR(Summary!$C$27),MONTH(Summary!$C$27),1)&lt;=DATE(YEAR(OD3),MONTH(OD3),1)),Summary!$B$27,"not on board"),"")),"")</f>
        <v/>
      </c>
      <c r="OC31" s="74" t="s">
        <v>17</v>
      </c>
      <c r="OD31" s="85"/>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86"/>
      <c r="PI31" s="76">
        <f t="shared" ref="PI31:PI32" si="131">SUM(OD31:PH31)</f>
        <v>0</v>
      </c>
    </row>
    <row r="32" spans="2:425">
      <c r="B32">
        <f ca="1">SUM(B31,BS31,AL31,DC31,EL31,FV31,HE31,IO31,JY31,LH31,MR31,OA31)</f>
        <v>0</v>
      </c>
      <c r="C32" s="100"/>
      <c r="D32" s="75" t="s">
        <v>1</v>
      </c>
      <c r="E32" s="83"/>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4"/>
      <c r="AJ32" s="77">
        <f t="shared" si="124"/>
        <v>0</v>
      </c>
      <c r="AM32" s="100"/>
      <c r="AN32" s="75" t="s">
        <v>1</v>
      </c>
      <c r="AO32" s="83"/>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4"/>
      <c r="BQ32" s="77">
        <f t="shared" si="25"/>
        <v>0</v>
      </c>
      <c r="BT32" s="100"/>
      <c r="BU32" s="75" t="s">
        <v>1</v>
      </c>
      <c r="BV32" s="83"/>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4"/>
      <c r="DA32" s="77">
        <f t="shared" si="125"/>
        <v>0</v>
      </c>
      <c r="DD32" s="100"/>
      <c r="DE32" s="75" t="s">
        <v>1</v>
      </c>
      <c r="DF32" s="83"/>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4"/>
      <c r="EJ32" s="77">
        <f t="shared" si="126"/>
        <v>0</v>
      </c>
      <c r="EM32" s="100"/>
      <c r="EN32" s="75" t="s">
        <v>1</v>
      </c>
      <c r="EO32" s="83"/>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4"/>
      <c r="FT32" s="77">
        <f t="shared" si="127"/>
        <v>0</v>
      </c>
      <c r="FW32" s="100"/>
      <c r="FX32" s="75" t="s">
        <v>1</v>
      </c>
      <c r="FY32" s="83"/>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4"/>
      <c r="HC32" s="77">
        <f t="shared" si="29"/>
        <v>0</v>
      </c>
      <c r="HF32" s="100"/>
      <c r="HG32" s="75" t="s">
        <v>1</v>
      </c>
      <c r="HH32" s="83"/>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4"/>
      <c r="IM32" s="77">
        <f t="shared" si="128"/>
        <v>0</v>
      </c>
      <c r="IP32" s="100"/>
      <c r="IQ32" s="75" t="s">
        <v>1</v>
      </c>
      <c r="IR32" s="83"/>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4"/>
      <c r="JW32" s="77">
        <f t="shared" si="129"/>
        <v>0</v>
      </c>
      <c r="JZ32" s="100"/>
      <c r="KA32" s="75" t="s">
        <v>1</v>
      </c>
      <c r="KB32" s="83"/>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4"/>
      <c r="LF32" s="77">
        <f t="shared" si="32"/>
        <v>0</v>
      </c>
      <c r="LI32" s="100"/>
      <c r="LJ32" s="75" t="s">
        <v>1</v>
      </c>
      <c r="LK32" s="83"/>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4"/>
      <c r="MP32" s="77">
        <f t="shared" si="130"/>
        <v>0</v>
      </c>
      <c r="MS32" s="100"/>
      <c r="MT32" s="75" t="s">
        <v>1</v>
      </c>
      <c r="MU32" s="83"/>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4"/>
      <c r="NY32" s="77">
        <f t="shared" si="34"/>
        <v>0</v>
      </c>
      <c r="OB32" s="100"/>
      <c r="OC32" s="75" t="s">
        <v>1</v>
      </c>
      <c r="OD32" s="83"/>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4"/>
      <c r="PI32" s="77">
        <f t="shared" si="131"/>
        <v>0</v>
      </c>
    </row>
    <row r="33" spans="2:425" ht="15" customHeight="1">
      <c r="B33">
        <f ca="1">SUMIF(E$3:AI$3,"&lt;="&amp;B5,E33:AI33)</f>
        <v>0</v>
      </c>
      <c r="C33" s="98" t="str">
        <f>IF(Summary!$B$28&lt;&gt;"",IF(AND(Summary!$D$28&lt;&gt;"",DATE(YEAR(Summary!$D$28),MONTH(Summary!$D$28),1)&lt;DATE(YEAR(E3),MONTH(E3),1)),"not on board",IF(Summary!$B$28&lt;&gt;"",IF(AND(Summary!$C$28&lt;&gt;"",DATE(YEAR(Summary!$C$28),MONTH(Summary!$C$28),1)&lt;=DATE(YEAR(E3),MONTH(E3),1)),Summary!$B$28,"not on board"),"")),"")</f>
        <v/>
      </c>
      <c r="D33" s="74" t="s">
        <v>17</v>
      </c>
      <c r="E33" s="85"/>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86"/>
      <c r="AJ33" s="76">
        <f t="shared" ref="AJ33:AJ34" si="132">SUM(E33:AI33)</f>
        <v>0</v>
      </c>
      <c r="AL33">
        <f ca="1">SUMIF(AO$3:BP$3,"&lt;="&amp;B5,AO33:BP33)</f>
        <v>0</v>
      </c>
      <c r="AM33" s="98" t="str">
        <f>IF(Summary!$B$28&lt;&gt;"",IF(AND(Summary!$D$28&lt;&gt;"",DATE(YEAR(Summary!$D$28),MONTH(Summary!$D$28),1)&lt;DATE(YEAR(AO3),MONTH(AO3),1)),"not on board",IF(Summary!$B$28&lt;&gt;"",IF(AND(Summary!$C$28&lt;&gt;"",DATE(YEAR(Summary!$C$28),MONTH(Summary!$C$28),1)&lt;=DATE(YEAR(AO3),MONTH(AO3),1)),Summary!$B$28,"not on board"),"")),"")</f>
        <v/>
      </c>
      <c r="AN33" s="74" t="s">
        <v>17</v>
      </c>
      <c r="AO33" s="85"/>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86"/>
      <c r="BQ33" s="76">
        <f t="shared" si="25"/>
        <v>0</v>
      </c>
      <c r="BS33">
        <f ca="1">SUMIF(BV$3:CZ$3,"&lt;="&amp;B5,BV33:CZ33)</f>
        <v>0</v>
      </c>
      <c r="BT33" s="98" t="str">
        <f>IF(Summary!$B$28&lt;&gt;"",IF(AND(Summary!$D$28&lt;&gt;"",DATE(YEAR(Summary!$D$28),MONTH(Summary!$D$28),1)&lt;DATE(YEAR(BV3),MONTH(BV3),1)),"not on board",IF(Summary!$B$28&lt;&gt;"",IF(AND(Summary!$C$28&lt;&gt;"",DATE(YEAR(Summary!$C$28),MONTH(Summary!$C$28),1)&lt;=DATE(YEAR(BV3),MONTH(BV3),1)),Summary!$B$28,"not on board"),"")),"")</f>
        <v/>
      </c>
      <c r="BU33" s="74" t="s">
        <v>17</v>
      </c>
      <c r="BV33" s="85"/>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86"/>
      <c r="DA33" s="76">
        <f t="shared" ref="DA33:DA34" si="133">SUM(BV33:CZ33)</f>
        <v>0</v>
      </c>
      <c r="DC33">
        <f ca="1">SUMIF(DF$3:EI$3,"&lt;="&amp;B5,DF33:EI33)</f>
        <v>0</v>
      </c>
      <c r="DD33" s="98" t="str">
        <f>IF(Summary!$B$28&lt;&gt;"",IF(AND(Summary!$D$28&lt;&gt;"",DATE(YEAR(Summary!$D$28),MONTH(Summary!$D$28),1)&lt;DATE(YEAR(DF3),MONTH(DF3),1)),"not on board",IF(Summary!$B$28&lt;&gt;"",IF(AND(Summary!$C$28&lt;&gt;"",DATE(YEAR(Summary!$C$28),MONTH(Summary!$C$28),1)&lt;=DATE(YEAR(DF3),MONTH(DF3),1)),Summary!$B$28,"not on board"),"")),"")</f>
        <v/>
      </c>
      <c r="DE33" s="74" t="s">
        <v>17</v>
      </c>
      <c r="DF33" s="85"/>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86"/>
      <c r="EJ33" s="76">
        <f t="shared" ref="EJ33:EJ34" si="134">SUM(DF33:EI33)</f>
        <v>0</v>
      </c>
      <c r="EL33">
        <f ca="1">SUMIF(EO$3:FS$3,"&lt;="&amp;B5,EO33:FS33)</f>
        <v>0</v>
      </c>
      <c r="EM33" s="98" t="str">
        <f>IF(Summary!$B$28&lt;&gt;"",IF(AND(Summary!$D$28&lt;&gt;"",DATE(YEAR(Summary!$D$28),MONTH(Summary!$D$28),1)&lt;DATE(YEAR(EO3),MONTH(EO3),1)),"not on board",IF(Summary!$B$28&lt;&gt;"",IF(AND(Summary!$C$28&lt;&gt;"",DATE(YEAR(Summary!$C$28),MONTH(Summary!$C$28),1)&lt;=DATE(YEAR(EO3),MONTH(EO3),1)),Summary!$B$28,"not on board"),"")),"")</f>
        <v/>
      </c>
      <c r="EN33" s="74" t="s">
        <v>17</v>
      </c>
      <c r="EO33" s="85"/>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86"/>
      <c r="FT33" s="76">
        <f t="shared" ref="FT33:FT34" si="135">SUM(EO33:FS33)</f>
        <v>0</v>
      </c>
      <c r="FV33">
        <f ca="1">SUMIF(FY$3:HB$3,"&lt;="&amp;B5,FY33:HB33)</f>
        <v>0</v>
      </c>
      <c r="FW33" s="98" t="str">
        <f>IF(Summary!$B$28&lt;&gt;"",IF(AND(Summary!$D$28&lt;&gt;"",DATE(YEAR(Summary!$D$28),MONTH(Summary!$D$28),1)&lt;DATE(YEAR(FY3),MONTH(FY3),1)),"not on board",IF(Summary!$B$28&lt;&gt;"",IF(AND(Summary!$C$28&lt;&gt;"",DATE(YEAR(Summary!$C$28),MONTH(Summary!$C$28),1)&lt;=DATE(YEAR(FY3),MONTH(FY3),1)),Summary!$B$28,"not on board"),"")),"")</f>
        <v/>
      </c>
      <c r="FX33" s="74" t="s">
        <v>17</v>
      </c>
      <c r="FY33" s="85"/>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86"/>
      <c r="HC33" s="76">
        <f t="shared" si="29"/>
        <v>0</v>
      </c>
      <c r="HE33">
        <f ca="1">SUMIF(HH$3:IL$3,"&lt;="&amp;B5,HH33:IL33)</f>
        <v>0</v>
      </c>
      <c r="HF33" s="98" t="str">
        <f>IF(Summary!$B$28&lt;&gt;"",IF(AND(Summary!$D$28&lt;&gt;"",DATE(YEAR(Summary!$D$28),MONTH(Summary!$D$28),1)&lt;DATE(YEAR(HH3),MONTH(HH3),1)),"not on board",IF(Summary!$B$28&lt;&gt;"",IF(AND(Summary!$C$28&lt;&gt;"",DATE(YEAR(Summary!$C$28),MONTH(Summary!$C$28),1)&lt;=DATE(YEAR(HH3),MONTH(HH3),1)),Summary!$B$28,"not on board"),"")),"")</f>
        <v/>
      </c>
      <c r="HG33" s="74" t="s">
        <v>17</v>
      </c>
      <c r="HH33" s="85"/>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86"/>
      <c r="IM33" s="76">
        <f t="shared" ref="IM33:IM34" si="136">SUM(HH33:IL33)</f>
        <v>0</v>
      </c>
      <c r="IO33">
        <f ca="1">SUMIF(IR$3:JV$3,"&lt;="&amp;B5,IR33:JV33)</f>
        <v>0</v>
      </c>
      <c r="IP33" s="98" t="str">
        <f>IF(Summary!$B$28&lt;&gt;"",IF(AND(Summary!$D$28&lt;&gt;"",DATE(YEAR(Summary!$D$28),MONTH(Summary!$D$28),1)&lt;DATE(YEAR(IR3),MONTH(IR3),1)),"not on board",IF(Summary!$B$28&lt;&gt;"",IF(AND(Summary!$C$28&lt;&gt;"",DATE(YEAR(Summary!$C$28),MONTH(Summary!$C$28),1)&lt;=DATE(YEAR(IR3),MONTH(IR3),1)),Summary!$B$28,"not on board"),"")),"")</f>
        <v/>
      </c>
      <c r="IQ33" s="74" t="s">
        <v>17</v>
      </c>
      <c r="IR33" s="85"/>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86"/>
      <c r="JW33" s="76">
        <f t="shared" ref="JW33:JW34" si="137">SUM(IR33:JV33)</f>
        <v>0</v>
      </c>
      <c r="JY33">
        <f ca="1">SUMIF(KB$3:LE$3,"&lt;="&amp;B5,KB33:LE33)</f>
        <v>0</v>
      </c>
      <c r="JZ33" s="98" t="str">
        <f>IF(Summary!$B$28&lt;&gt;"",IF(AND(Summary!$D$28&lt;&gt;"",DATE(YEAR(Summary!$D$28),MONTH(Summary!$D$28),1)&lt;DATE(YEAR(KB3),MONTH(KB3),1)),"not on board",IF(Summary!$B$28&lt;&gt;"",IF(AND(Summary!$C$28&lt;&gt;"",DATE(YEAR(Summary!$C$28),MONTH(Summary!$C$28),1)&lt;=DATE(YEAR(KB3),MONTH(KB3),1)),Summary!$B$28,"not on board"),"")),"")</f>
        <v/>
      </c>
      <c r="KA33" s="74" t="s">
        <v>17</v>
      </c>
      <c r="KB33" s="85"/>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86"/>
      <c r="LF33" s="76">
        <f t="shared" si="32"/>
        <v>0</v>
      </c>
      <c r="LH33">
        <f ca="1">SUMIF(LK$3:MO$3,"&lt;="&amp;B5,LK33:MO33)</f>
        <v>0</v>
      </c>
      <c r="LI33" s="98" t="str">
        <f>IF(Summary!$B$28&lt;&gt;"",IF(AND(Summary!$D$28&lt;&gt;"",DATE(YEAR(Summary!$D$28),MONTH(Summary!$D$28),1)&lt;DATE(YEAR(LK3),MONTH(LK3),1)),"not on board",IF(Summary!$B$28&lt;&gt;"",IF(AND(Summary!$C$28&lt;&gt;"",DATE(YEAR(Summary!$C$28),MONTH(Summary!$C$28),1)&lt;=DATE(YEAR(LK3),MONTH(LK3),1)),Summary!$B$28,"not on board"),"")),"")</f>
        <v/>
      </c>
      <c r="LJ33" s="74" t="s">
        <v>17</v>
      </c>
      <c r="LK33" s="85"/>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86"/>
      <c r="MP33" s="76">
        <f t="shared" ref="MP33:MP34" si="138">SUM(LK33:MO33)</f>
        <v>0</v>
      </c>
      <c r="MR33">
        <f ca="1">SUMIF(MU$3:NX$3,"&lt;="&amp;B5,MU33:NX33)</f>
        <v>0</v>
      </c>
      <c r="MS33" s="98" t="str">
        <f>IF(Summary!$B$28&lt;&gt;"",IF(AND(Summary!$D$28&lt;&gt;"",DATE(YEAR(Summary!$D$28),MONTH(Summary!$D$28),1)&lt;DATE(YEAR(MU3),MONTH(MU3),1)),"not on board",IF(Summary!$B$28&lt;&gt;"",IF(AND(Summary!$C$28&lt;&gt;"",DATE(YEAR(Summary!$C$28),MONTH(Summary!$C$28),1)&lt;=DATE(YEAR(MU3),MONTH(MU3),1)),Summary!$B$28,"not on board"),"")),"")</f>
        <v/>
      </c>
      <c r="MT33" s="74" t="s">
        <v>17</v>
      </c>
      <c r="MU33" s="85"/>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86"/>
      <c r="NY33" s="76">
        <f t="shared" si="34"/>
        <v>0</v>
      </c>
      <c r="OA33">
        <f ca="1">SUMIF(OD$3:PH$3,"&lt;="&amp;B5,OD33:PH33)</f>
        <v>0</v>
      </c>
      <c r="OB33" s="98" t="str">
        <f>IF(Summary!$B$28&lt;&gt;"",IF(AND(Summary!$D$28&lt;&gt;"",DATE(YEAR(Summary!$D$28),MONTH(Summary!$D$28),1)&lt;DATE(YEAR(OD3),MONTH(OD3),1)),"not on board",IF(Summary!$B$28&lt;&gt;"",IF(AND(Summary!$C$28&lt;&gt;"",DATE(YEAR(Summary!$C$28),MONTH(Summary!$C$28),1)&lt;=DATE(YEAR(OD3),MONTH(OD3),1)),Summary!$B$28,"not on board"),"")),"")</f>
        <v/>
      </c>
      <c r="OC33" s="74" t="s">
        <v>17</v>
      </c>
      <c r="OD33" s="85"/>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86"/>
      <c r="PI33" s="76">
        <f t="shared" ref="PI33:PI34" si="139">SUM(OD33:PH33)</f>
        <v>0</v>
      </c>
    </row>
    <row r="34" spans="2:425">
      <c r="B34">
        <f ca="1">SUM(B33,BS33,AL33,DC33,EL33,FV33,HE33,IO33,JY33,LH33,MR33,OA33)</f>
        <v>0</v>
      </c>
      <c r="C34" s="100"/>
      <c r="D34" s="75" t="s">
        <v>1</v>
      </c>
      <c r="E34" s="83"/>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4"/>
      <c r="AJ34" s="77">
        <f t="shared" si="132"/>
        <v>0</v>
      </c>
      <c r="AM34" s="100"/>
      <c r="AN34" s="75" t="s">
        <v>1</v>
      </c>
      <c r="AO34" s="83"/>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4"/>
      <c r="BQ34" s="77">
        <f t="shared" si="25"/>
        <v>0</v>
      </c>
      <c r="BT34" s="100"/>
      <c r="BU34" s="75" t="s">
        <v>1</v>
      </c>
      <c r="BV34" s="83"/>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4"/>
      <c r="DA34" s="77">
        <f t="shared" si="133"/>
        <v>0</v>
      </c>
      <c r="DD34" s="100"/>
      <c r="DE34" s="75" t="s">
        <v>1</v>
      </c>
      <c r="DF34" s="83"/>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4"/>
      <c r="EJ34" s="77">
        <f t="shared" si="134"/>
        <v>0</v>
      </c>
      <c r="EM34" s="100"/>
      <c r="EN34" s="75" t="s">
        <v>1</v>
      </c>
      <c r="EO34" s="83"/>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4"/>
      <c r="FT34" s="77">
        <f t="shared" si="135"/>
        <v>0</v>
      </c>
      <c r="FW34" s="100"/>
      <c r="FX34" s="75" t="s">
        <v>1</v>
      </c>
      <c r="FY34" s="83"/>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4"/>
      <c r="HC34" s="77">
        <f t="shared" si="29"/>
        <v>0</v>
      </c>
      <c r="HF34" s="100"/>
      <c r="HG34" s="75" t="s">
        <v>1</v>
      </c>
      <c r="HH34" s="83"/>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4"/>
      <c r="IM34" s="77">
        <f t="shared" si="136"/>
        <v>0</v>
      </c>
      <c r="IP34" s="100"/>
      <c r="IQ34" s="75" t="s">
        <v>1</v>
      </c>
      <c r="IR34" s="83"/>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4"/>
      <c r="JW34" s="77">
        <f t="shared" si="137"/>
        <v>0</v>
      </c>
      <c r="JZ34" s="100"/>
      <c r="KA34" s="75" t="s">
        <v>1</v>
      </c>
      <c r="KB34" s="83"/>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4"/>
      <c r="LF34" s="77">
        <f t="shared" si="32"/>
        <v>0</v>
      </c>
      <c r="LI34" s="100"/>
      <c r="LJ34" s="75" t="s">
        <v>1</v>
      </c>
      <c r="LK34" s="83"/>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4"/>
      <c r="MP34" s="77">
        <f t="shared" si="138"/>
        <v>0</v>
      </c>
      <c r="MS34" s="100"/>
      <c r="MT34" s="75" t="s">
        <v>1</v>
      </c>
      <c r="MU34" s="83"/>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4"/>
      <c r="NY34" s="77">
        <f t="shared" si="34"/>
        <v>0</v>
      </c>
      <c r="OB34" s="100"/>
      <c r="OC34" s="75" t="s">
        <v>1</v>
      </c>
      <c r="OD34" s="83"/>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4"/>
      <c r="PI34" s="77">
        <f t="shared" si="139"/>
        <v>0</v>
      </c>
    </row>
    <row r="35" spans="2:425" ht="15" customHeight="1">
      <c r="B35">
        <f ca="1">SUMIF(E$3:AI$3,"&lt;="&amp;B5,E35:AI35)</f>
        <v>0</v>
      </c>
      <c r="C35" s="98" t="str">
        <f>IF(Summary!$B$29&lt;&gt;"",IF(AND(Summary!$D$29&lt;&gt;"",DATE(YEAR(Summary!$D$29),MONTH(Summary!$D$29),1)&lt;DATE(YEAR(E3),MONTH(E3),1)),"not on board",IF(Summary!$B$29&lt;&gt;"",IF(AND(Summary!$C$29&lt;&gt;"",DATE(YEAR(Summary!$C$29),MONTH(Summary!$C$29),1)&lt;=DATE(YEAR(E3),MONTH(E3),1)),Summary!$B$29,"not on board"),"")),"")</f>
        <v/>
      </c>
      <c r="D35" s="74" t="s">
        <v>17</v>
      </c>
      <c r="E35" s="85"/>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86"/>
      <c r="AJ35" s="76">
        <f t="shared" ref="AJ35:AJ36" si="140">SUM(E35:AI35)</f>
        <v>0</v>
      </c>
      <c r="AL35">
        <f ca="1">SUMIF(AO$3:BP$3,"&lt;="&amp;B5,AO35:BP35)</f>
        <v>0</v>
      </c>
      <c r="AM35" s="98" t="str">
        <f>IF(Summary!$B$29&lt;&gt;"",IF(AND(Summary!$D$29&lt;&gt;"",DATE(YEAR(Summary!$D$29),MONTH(Summary!$D$29),1)&lt;DATE(YEAR(AO3),MONTH(AO3),1)),"not on board",IF(Summary!$B$29&lt;&gt;"",IF(AND(Summary!$C$29&lt;&gt;"",DATE(YEAR(Summary!$C$29),MONTH(Summary!$C$29),1)&lt;=DATE(YEAR(AO3),MONTH(AO3),1)),Summary!$B$29,"not on board"),"")),"")</f>
        <v/>
      </c>
      <c r="AN35" s="74" t="s">
        <v>17</v>
      </c>
      <c r="AO35" s="85"/>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86"/>
      <c r="BQ35" s="76">
        <f t="shared" si="25"/>
        <v>0</v>
      </c>
      <c r="BS35">
        <f ca="1">SUMIF(BV$3:CZ$3,"&lt;="&amp;B5,BV35:CZ35)</f>
        <v>0</v>
      </c>
      <c r="BT35" s="98" t="str">
        <f>IF(Summary!$B$29&lt;&gt;"",IF(AND(Summary!$D$29&lt;&gt;"",DATE(YEAR(Summary!$D$29),MONTH(Summary!$D$29),1)&lt;DATE(YEAR(BV3),MONTH(BV3),1)),"not on board",IF(Summary!$B$29&lt;&gt;"",IF(AND(Summary!$C$29&lt;&gt;"",DATE(YEAR(Summary!$C$29),MONTH(Summary!$C$29),1)&lt;=DATE(YEAR(BV3),MONTH(BV3),1)),Summary!$B$29,"not on board"),"")),"")</f>
        <v/>
      </c>
      <c r="BU35" s="74" t="s">
        <v>17</v>
      </c>
      <c r="BV35" s="85"/>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86"/>
      <c r="DA35" s="76">
        <f t="shared" ref="DA35:DA36" si="141">SUM(BV35:CZ35)</f>
        <v>0</v>
      </c>
      <c r="DC35">
        <f ca="1">SUMIF(DF$3:EI$3,"&lt;="&amp;B5,DF35:EI35)</f>
        <v>0</v>
      </c>
      <c r="DD35" s="98" t="str">
        <f>IF(Summary!$B$29&lt;&gt;"",IF(AND(Summary!$D$29&lt;&gt;"",DATE(YEAR(Summary!$D$29),MONTH(Summary!$D$29),1)&lt;DATE(YEAR(DF3),MONTH(DF3),1)),"not on board",IF(Summary!$B$29&lt;&gt;"",IF(AND(Summary!$C$29&lt;&gt;"",DATE(YEAR(Summary!$C$29),MONTH(Summary!$C$29),1)&lt;=DATE(YEAR(DF3),MONTH(DF3),1)),Summary!$B$29,"not on board"),"")),"")</f>
        <v/>
      </c>
      <c r="DE35" s="74" t="s">
        <v>17</v>
      </c>
      <c r="DF35" s="85"/>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86"/>
      <c r="EJ35" s="76">
        <f t="shared" ref="EJ35:EJ36" si="142">SUM(DF35:EI35)</f>
        <v>0</v>
      </c>
      <c r="EL35">
        <f ca="1">SUMIF(EO$3:FS$3,"&lt;="&amp;B5,EO35:FS35)</f>
        <v>0</v>
      </c>
      <c r="EM35" s="98" t="str">
        <f>IF(Summary!$B$29&lt;&gt;"",IF(AND(Summary!$D$29&lt;&gt;"",DATE(YEAR(Summary!$D$29),MONTH(Summary!$D$29),1)&lt;DATE(YEAR(EO3),MONTH(EO3),1)),"not on board",IF(Summary!$B$29&lt;&gt;"",IF(AND(Summary!$C$29&lt;&gt;"",DATE(YEAR(Summary!$C$29),MONTH(Summary!$C$29),1)&lt;=DATE(YEAR(EO3),MONTH(EO3),1)),Summary!$B$29,"not on board"),"")),"")</f>
        <v/>
      </c>
      <c r="EN35" s="74" t="s">
        <v>17</v>
      </c>
      <c r="EO35" s="85"/>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86"/>
      <c r="FT35" s="76">
        <f t="shared" ref="FT35:FT36" si="143">SUM(EO35:FS35)</f>
        <v>0</v>
      </c>
      <c r="FV35">
        <f ca="1">SUMIF(FY$3:HB$3,"&lt;="&amp;B5,FY35:HB35)</f>
        <v>0</v>
      </c>
      <c r="FW35" s="98" t="str">
        <f>IF(Summary!$B$29&lt;&gt;"",IF(AND(Summary!$D$29&lt;&gt;"",DATE(YEAR(Summary!$D$29),MONTH(Summary!$D$29),1)&lt;DATE(YEAR(FY3),MONTH(FY3),1)),"not on board",IF(Summary!$B$29&lt;&gt;"",IF(AND(Summary!$C$29&lt;&gt;"",DATE(YEAR(Summary!$C$29),MONTH(Summary!$C$29),1)&lt;=DATE(YEAR(FY3),MONTH(FY3),1)),Summary!$B$29,"not on board"),"")),"")</f>
        <v/>
      </c>
      <c r="FX35" s="74" t="s">
        <v>17</v>
      </c>
      <c r="FY35" s="85"/>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86"/>
      <c r="HC35" s="76">
        <f t="shared" si="29"/>
        <v>0</v>
      </c>
      <c r="HE35">
        <f ca="1">SUMIF(HH$3:IL$3,"&lt;="&amp;B5,HH35:IL35)</f>
        <v>0</v>
      </c>
      <c r="HF35" s="98" t="str">
        <f>IF(Summary!$B$29&lt;&gt;"",IF(AND(Summary!$D$29&lt;&gt;"",DATE(YEAR(Summary!$D$29),MONTH(Summary!$D$29),1)&lt;DATE(YEAR(HH3),MONTH(HH3),1)),"not on board",IF(Summary!$B$29&lt;&gt;"",IF(AND(Summary!$C$29&lt;&gt;"",DATE(YEAR(Summary!$C$29),MONTH(Summary!$C$29),1)&lt;=DATE(YEAR(HH3),MONTH(HH3),1)),Summary!$B$29,"not on board"),"")),"")</f>
        <v/>
      </c>
      <c r="HG35" s="74" t="s">
        <v>17</v>
      </c>
      <c r="HH35" s="85"/>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86"/>
      <c r="IM35" s="76">
        <f t="shared" ref="IM35:IM36" si="144">SUM(HH35:IL35)</f>
        <v>0</v>
      </c>
      <c r="IO35">
        <f ca="1">SUMIF(IR$3:JV$3,"&lt;="&amp;B5,IR35:JV35)</f>
        <v>0</v>
      </c>
      <c r="IP35" s="98" t="str">
        <f>IF(Summary!$B$29&lt;&gt;"",IF(AND(Summary!$D$29&lt;&gt;"",DATE(YEAR(Summary!$D$29),MONTH(Summary!$D$29),1)&lt;DATE(YEAR(IR3),MONTH(IR3),1)),"not on board",IF(Summary!$B$29&lt;&gt;"",IF(AND(Summary!$C$29&lt;&gt;"",DATE(YEAR(Summary!$C$29),MONTH(Summary!$C$29),1)&lt;=DATE(YEAR(IR3),MONTH(IR3),1)),Summary!$B$29,"not on board"),"")),"")</f>
        <v/>
      </c>
      <c r="IQ35" s="74" t="s">
        <v>17</v>
      </c>
      <c r="IR35" s="85"/>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86"/>
      <c r="JW35" s="76">
        <f t="shared" ref="JW35:JW36" si="145">SUM(IR35:JV35)</f>
        <v>0</v>
      </c>
      <c r="JY35">
        <f ca="1">SUMIF(KB$3:LE$3,"&lt;="&amp;B5,KB35:LE35)</f>
        <v>0</v>
      </c>
      <c r="JZ35" s="98" t="str">
        <f>IF(Summary!$B$29&lt;&gt;"",IF(AND(Summary!$D$29&lt;&gt;"",DATE(YEAR(Summary!$D$29),MONTH(Summary!$D$29),1)&lt;DATE(YEAR(KB3),MONTH(KB3),1)),"not on board",IF(Summary!$B$29&lt;&gt;"",IF(AND(Summary!$C$29&lt;&gt;"",DATE(YEAR(Summary!$C$29),MONTH(Summary!$C$29),1)&lt;=DATE(YEAR(KB3),MONTH(KB3),1)),Summary!$B$29,"not on board"),"")),"")</f>
        <v/>
      </c>
      <c r="KA35" s="74" t="s">
        <v>17</v>
      </c>
      <c r="KB35" s="85"/>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86"/>
      <c r="LF35" s="76">
        <f t="shared" si="32"/>
        <v>0</v>
      </c>
      <c r="LH35">
        <f ca="1">SUMIF(LK$3:MO$3,"&lt;="&amp;B5,LK35:MO35)</f>
        <v>0</v>
      </c>
      <c r="LI35" s="98" t="str">
        <f>IF(Summary!$B$29&lt;&gt;"",IF(AND(Summary!$D$29&lt;&gt;"",DATE(YEAR(Summary!$D$29),MONTH(Summary!$D$29),1)&lt;DATE(YEAR(LK3),MONTH(LK3),1)),"not on board",IF(Summary!$B$29&lt;&gt;"",IF(AND(Summary!$C$29&lt;&gt;"",DATE(YEAR(Summary!$C$29),MONTH(Summary!$C$29),1)&lt;=DATE(YEAR(LK3),MONTH(LK3),1)),Summary!$B$29,"not on board"),"")),"")</f>
        <v/>
      </c>
      <c r="LJ35" s="74" t="s">
        <v>17</v>
      </c>
      <c r="LK35" s="85"/>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86"/>
      <c r="MP35" s="76">
        <f t="shared" ref="MP35:MP36" si="146">SUM(LK35:MO35)</f>
        <v>0</v>
      </c>
      <c r="MR35">
        <f ca="1">SUMIF(MU$3:NX$3,"&lt;="&amp;B5,MU35:NX35)</f>
        <v>0</v>
      </c>
      <c r="MS35" s="98" t="str">
        <f>IF(Summary!$B$29&lt;&gt;"",IF(AND(Summary!$D$29&lt;&gt;"",DATE(YEAR(Summary!$D$29),MONTH(Summary!$D$29),1)&lt;DATE(YEAR(MU3),MONTH(MU3),1)),"not on board",IF(Summary!$B$29&lt;&gt;"",IF(AND(Summary!$C$29&lt;&gt;"",DATE(YEAR(Summary!$C$29),MONTH(Summary!$C$29),1)&lt;=DATE(YEAR(MU3),MONTH(MU3),1)),Summary!$B$29,"not on board"),"")),"")</f>
        <v/>
      </c>
      <c r="MT35" s="74" t="s">
        <v>17</v>
      </c>
      <c r="MU35" s="85"/>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86"/>
      <c r="NY35" s="76">
        <f t="shared" si="34"/>
        <v>0</v>
      </c>
      <c r="OA35">
        <f ca="1">SUMIF(OD$3:PH$3,"&lt;="&amp;B5,OD35:PH35)</f>
        <v>0</v>
      </c>
      <c r="OB35" s="98" t="str">
        <f>IF(Summary!$B$29&lt;&gt;"",IF(AND(Summary!$D$29&lt;&gt;"",DATE(YEAR(Summary!$D$29),MONTH(Summary!$D$29),1)&lt;DATE(YEAR(OD3),MONTH(OD3),1)),"not on board",IF(Summary!$B$29&lt;&gt;"",IF(AND(Summary!$C$29&lt;&gt;"",DATE(YEAR(Summary!$C$29),MONTH(Summary!$C$29),1)&lt;=DATE(YEAR(OD3),MONTH(OD3),1)),Summary!$B$29,"not on board"),"")),"")</f>
        <v/>
      </c>
      <c r="OC35" s="74" t="s">
        <v>17</v>
      </c>
      <c r="OD35" s="85"/>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86"/>
      <c r="PI35" s="76">
        <f t="shared" ref="PI35:PI36" si="147">SUM(OD35:PH35)</f>
        <v>0</v>
      </c>
    </row>
    <row r="36" spans="2:425">
      <c r="B36">
        <f ca="1">SUM(B35,BS35,AL35,DC35,EL35,FV35,HE35,IO35,JY35,LH35,MR35,OA35)</f>
        <v>0</v>
      </c>
      <c r="C36" s="100"/>
      <c r="D36" s="75" t="s">
        <v>1</v>
      </c>
      <c r="E36" s="83"/>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4"/>
      <c r="AJ36" s="77">
        <f t="shared" si="140"/>
        <v>0</v>
      </c>
      <c r="AM36" s="100"/>
      <c r="AN36" s="75" t="s">
        <v>1</v>
      </c>
      <c r="AO36" s="83"/>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4"/>
      <c r="BQ36" s="77">
        <f t="shared" si="25"/>
        <v>0</v>
      </c>
      <c r="BT36" s="100"/>
      <c r="BU36" s="75" t="s">
        <v>1</v>
      </c>
      <c r="BV36" s="83"/>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4"/>
      <c r="DA36" s="77">
        <f t="shared" si="141"/>
        <v>0</v>
      </c>
      <c r="DD36" s="100"/>
      <c r="DE36" s="75" t="s">
        <v>1</v>
      </c>
      <c r="DF36" s="83"/>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4"/>
      <c r="EJ36" s="77">
        <f t="shared" si="142"/>
        <v>0</v>
      </c>
      <c r="EM36" s="100"/>
      <c r="EN36" s="75" t="s">
        <v>1</v>
      </c>
      <c r="EO36" s="83"/>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4"/>
      <c r="FT36" s="77">
        <f t="shared" si="143"/>
        <v>0</v>
      </c>
      <c r="FW36" s="100"/>
      <c r="FX36" s="75" t="s">
        <v>1</v>
      </c>
      <c r="FY36" s="83"/>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4"/>
      <c r="HC36" s="77">
        <f t="shared" si="29"/>
        <v>0</v>
      </c>
      <c r="HF36" s="100"/>
      <c r="HG36" s="75" t="s">
        <v>1</v>
      </c>
      <c r="HH36" s="83"/>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4"/>
      <c r="IM36" s="77">
        <f t="shared" si="144"/>
        <v>0</v>
      </c>
      <c r="IP36" s="100"/>
      <c r="IQ36" s="75" t="s">
        <v>1</v>
      </c>
      <c r="IR36" s="83"/>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4"/>
      <c r="JW36" s="77">
        <f t="shared" si="145"/>
        <v>0</v>
      </c>
      <c r="JZ36" s="100"/>
      <c r="KA36" s="75" t="s">
        <v>1</v>
      </c>
      <c r="KB36" s="83"/>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4"/>
      <c r="LF36" s="77">
        <f t="shared" si="32"/>
        <v>0</v>
      </c>
      <c r="LI36" s="100"/>
      <c r="LJ36" s="75" t="s">
        <v>1</v>
      </c>
      <c r="LK36" s="83"/>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4"/>
      <c r="MP36" s="77">
        <f t="shared" si="146"/>
        <v>0</v>
      </c>
      <c r="MS36" s="100"/>
      <c r="MT36" s="75" t="s">
        <v>1</v>
      </c>
      <c r="MU36" s="83"/>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4"/>
      <c r="NY36" s="77">
        <f t="shared" si="34"/>
        <v>0</v>
      </c>
      <c r="OB36" s="100"/>
      <c r="OC36" s="75" t="s">
        <v>1</v>
      </c>
      <c r="OD36" s="83"/>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4"/>
      <c r="PI36" s="77">
        <f t="shared" si="147"/>
        <v>0</v>
      </c>
    </row>
    <row r="37" spans="2:425" ht="15" customHeight="1">
      <c r="B37">
        <f ca="1">SUMIF(E$3:AI$3,"&lt;="&amp;B5,E37:AI37)</f>
        <v>0</v>
      </c>
      <c r="C37" s="98" t="str">
        <f>IF(Summary!$B$30&lt;&gt;"",IF(AND(Summary!$D$30&lt;&gt;"",DATE(YEAR(Summary!$D$30),MONTH(Summary!$D$30),1)&lt;DATE(YEAR(E3),MONTH(E3),1)),"not on board",IF(Summary!$B$30&lt;&gt;"",IF(AND(Summary!$C$30&lt;&gt;"",DATE(YEAR(Summary!$C$30),MONTH(Summary!$C$30),1)&lt;=DATE(YEAR(E3),MONTH(E3),1)),Summary!$B$30,"not on board"),"")),"")</f>
        <v/>
      </c>
      <c r="D37" s="74" t="s">
        <v>17</v>
      </c>
      <c r="E37" s="85"/>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86"/>
      <c r="AJ37" s="76">
        <f t="shared" ref="AJ37:AJ38" si="148">SUM(E37:AI37)</f>
        <v>0</v>
      </c>
      <c r="AL37">
        <f ca="1">SUMIF(AO$3:BP$3,"&lt;="&amp;B5,AO37:BP37)</f>
        <v>0</v>
      </c>
      <c r="AM37" s="98" t="str">
        <f>IF(Summary!$B$30&lt;&gt;"",IF(AND(Summary!$D$30&lt;&gt;"",DATE(YEAR(Summary!$D$30),MONTH(Summary!$D$30),1)&lt;DATE(YEAR(AO3),MONTH(AO3),1)),"not on board",IF(Summary!$B$30&lt;&gt;"",IF(AND(Summary!$C$30&lt;&gt;"",DATE(YEAR(Summary!$C$30),MONTH(Summary!$C$30),1)&lt;=DATE(YEAR(AO3),MONTH(AO3),1)),Summary!$B$30,"not on board"),"")),"")</f>
        <v/>
      </c>
      <c r="AN37" s="74" t="s">
        <v>17</v>
      </c>
      <c r="AO37" s="85"/>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86"/>
      <c r="BQ37" s="76">
        <f t="shared" ref="BQ37:BQ68" si="149">SUM(AO37:BP37)</f>
        <v>0</v>
      </c>
      <c r="BS37">
        <f ca="1">SUMIF(BV$3:CZ$3,"&lt;="&amp;B5,BV37:CZ37)</f>
        <v>0</v>
      </c>
      <c r="BT37" s="98" t="str">
        <f>IF(Summary!$B$30&lt;&gt;"",IF(AND(Summary!$D$30&lt;&gt;"",DATE(YEAR(Summary!$D$30),MONTH(Summary!$D$30),1)&lt;DATE(YEAR(BV3),MONTH(BV3),1)),"not on board",IF(Summary!$B$30&lt;&gt;"",IF(AND(Summary!$C$30&lt;&gt;"",DATE(YEAR(Summary!$C$30),MONTH(Summary!$C$30),1)&lt;=DATE(YEAR(BV3),MONTH(BV3),1)),Summary!$B$30,"not on board"),"")),"")</f>
        <v/>
      </c>
      <c r="BU37" s="74" t="s">
        <v>17</v>
      </c>
      <c r="BV37" s="85"/>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86"/>
      <c r="DA37" s="76">
        <f t="shared" ref="DA37:DA38" si="150">SUM(BV37:CZ37)</f>
        <v>0</v>
      </c>
      <c r="DC37">
        <f ca="1">SUMIF(DF$3:EI$3,"&lt;="&amp;B5,DF37:EI37)</f>
        <v>0</v>
      </c>
      <c r="DD37" s="98" t="str">
        <f>IF(Summary!$B$30&lt;&gt;"",IF(AND(Summary!$D$30&lt;&gt;"",DATE(YEAR(Summary!$D$30),MONTH(Summary!$D$30),1)&lt;DATE(YEAR(DF3),MONTH(DF3),1)),"not on board",IF(Summary!$B$30&lt;&gt;"",IF(AND(Summary!$C$30&lt;&gt;"",DATE(YEAR(Summary!$C$30),MONTH(Summary!$C$30),1)&lt;=DATE(YEAR(DF3),MONTH(DF3),1)),Summary!$B$30,"not on board"),"")),"")</f>
        <v/>
      </c>
      <c r="DE37" s="74" t="s">
        <v>17</v>
      </c>
      <c r="DF37" s="85"/>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86"/>
      <c r="EJ37" s="76">
        <f t="shared" ref="EJ37:EJ38" si="151">SUM(DF37:EI37)</f>
        <v>0</v>
      </c>
      <c r="EL37">
        <f ca="1">SUMIF(EO$3:FS$3,"&lt;="&amp;B5,EO37:FS37)</f>
        <v>0</v>
      </c>
      <c r="EM37" s="98" t="str">
        <f>IF(Summary!$B$30&lt;&gt;"",IF(AND(Summary!$D$30&lt;&gt;"",DATE(YEAR(Summary!$D$30),MONTH(Summary!$D$30),1)&lt;DATE(YEAR(EO3),MONTH(EO3),1)),"not on board",IF(Summary!$B$30&lt;&gt;"",IF(AND(Summary!$C$30&lt;&gt;"",DATE(YEAR(Summary!$C$30),MONTH(Summary!$C$30),1)&lt;=DATE(YEAR(EO3),MONTH(EO3),1)),Summary!$B$30,"not on board"),"")),"")</f>
        <v/>
      </c>
      <c r="EN37" s="74" t="s">
        <v>17</v>
      </c>
      <c r="EO37" s="85"/>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86"/>
      <c r="FT37" s="76">
        <f t="shared" ref="FT37:FT38" si="152">SUM(EO37:FS37)</f>
        <v>0</v>
      </c>
      <c r="FV37">
        <f ca="1">SUMIF(FY$3:HB$3,"&lt;="&amp;B5,FY37:HB37)</f>
        <v>0</v>
      </c>
      <c r="FW37" s="98" t="str">
        <f>IF(Summary!$B$30&lt;&gt;"",IF(AND(Summary!$D$30&lt;&gt;"",DATE(YEAR(Summary!$D$30),MONTH(Summary!$D$30),1)&lt;DATE(YEAR(FY3),MONTH(FY3),1)),"not on board",IF(Summary!$B$30&lt;&gt;"",IF(AND(Summary!$C$30&lt;&gt;"",DATE(YEAR(Summary!$C$30),MONTH(Summary!$C$30),1)&lt;=DATE(YEAR(FY3),MONTH(FY3),1)),Summary!$B$30,"not on board"),"")),"")</f>
        <v/>
      </c>
      <c r="FX37" s="74" t="s">
        <v>17</v>
      </c>
      <c r="FY37" s="85"/>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86"/>
      <c r="HC37" s="76">
        <f t="shared" ref="HC37:HC68" si="153">SUM(FY37:HB37)</f>
        <v>0</v>
      </c>
      <c r="HE37">
        <f ca="1">SUMIF(HH$3:IL$3,"&lt;="&amp;B5,HH37:IL37)</f>
        <v>0</v>
      </c>
      <c r="HF37" s="98" t="str">
        <f>IF(Summary!$B$30&lt;&gt;"",IF(AND(Summary!$D$30&lt;&gt;"",DATE(YEAR(Summary!$D$30),MONTH(Summary!$D$30),1)&lt;DATE(YEAR(HH3),MONTH(HH3),1)),"not on board",IF(Summary!$B$30&lt;&gt;"",IF(AND(Summary!$C$30&lt;&gt;"",DATE(YEAR(Summary!$C$30),MONTH(Summary!$C$30),1)&lt;=DATE(YEAR(HH3),MONTH(HH3),1)),Summary!$B$30,"not on board"),"")),"")</f>
        <v/>
      </c>
      <c r="HG37" s="74" t="s">
        <v>17</v>
      </c>
      <c r="HH37" s="85"/>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86"/>
      <c r="IM37" s="76">
        <f t="shared" ref="IM37:IM38" si="154">SUM(HH37:IL37)</f>
        <v>0</v>
      </c>
      <c r="IO37">
        <f ca="1">SUMIF(IR$3:JV$3,"&lt;="&amp;B5,IR37:JV37)</f>
        <v>0</v>
      </c>
      <c r="IP37" s="98" t="str">
        <f>IF(Summary!$B$30&lt;&gt;"",IF(AND(Summary!$D$30&lt;&gt;"",DATE(YEAR(Summary!$D$30),MONTH(Summary!$D$30),1)&lt;DATE(YEAR(IR3),MONTH(IR3),1)),"not on board",IF(Summary!$B$30&lt;&gt;"",IF(AND(Summary!$C$30&lt;&gt;"",DATE(YEAR(Summary!$C$30),MONTH(Summary!$C$30),1)&lt;=DATE(YEAR(IR3),MONTH(IR3),1)),Summary!$B$30,"not on board"),"")),"")</f>
        <v/>
      </c>
      <c r="IQ37" s="74" t="s">
        <v>17</v>
      </c>
      <c r="IR37" s="85"/>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86"/>
      <c r="JW37" s="76">
        <f t="shared" ref="JW37:JW38" si="155">SUM(IR37:JV37)</f>
        <v>0</v>
      </c>
      <c r="JY37">
        <f ca="1">SUMIF(KB$3:LE$3,"&lt;="&amp;B5,KB37:LE37)</f>
        <v>0</v>
      </c>
      <c r="JZ37" s="98" t="str">
        <f>IF(Summary!$B$30&lt;&gt;"",IF(AND(Summary!$D$30&lt;&gt;"",DATE(YEAR(Summary!$D$30),MONTH(Summary!$D$30),1)&lt;DATE(YEAR(KB3),MONTH(KB3),1)),"not on board",IF(Summary!$B$30&lt;&gt;"",IF(AND(Summary!$C$30&lt;&gt;"",DATE(YEAR(Summary!$C$30),MONTH(Summary!$C$30),1)&lt;=DATE(YEAR(KB3),MONTH(KB3),1)),Summary!$B$30,"not on board"),"")),"")</f>
        <v/>
      </c>
      <c r="KA37" s="74" t="s">
        <v>17</v>
      </c>
      <c r="KB37" s="85"/>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86"/>
      <c r="LF37" s="76">
        <f t="shared" ref="LF37:LF68" si="156">SUM(KB37:LE37)</f>
        <v>0</v>
      </c>
      <c r="LH37">
        <f ca="1">SUMIF(LK$3:MO$3,"&lt;="&amp;B5,LK37:MO37)</f>
        <v>0</v>
      </c>
      <c r="LI37" s="98" t="str">
        <f>IF(Summary!$B$30&lt;&gt;"",IF(AND(Summary!$D$30&lt;&gt;"",DATE(YEAR(Summary!$D$30),MONTH(Summary!$D$30),1)&lt;DATE(YEAR(LK3),MONTH(LK3),1)),"not on board",IF(Summary!$B$30&lt;&gt;"",IF(AND(Summary!$C$30&lt;&gt;"",DATE(YEAR(Summary!$C$30),MONTH(Summary!$C$30),1)&lt;=DATE(YEAR(LK3),MONTH(LK3),1)),Summary!$B$30,"not on board"),"")),"")</f>
        <v/>
      </c>
      <c r="LJ37" s="74" t="s">
        <v>17</v>
      </c>
      <c r="LK37" s="85"/>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86"/>
      <c r="MP37" s="76">
        <f t="shared" ref="MP37:MP38" si="157">SUM(LK37:MO37)</f>
        <v>0</v>
      </c>
      <c r="MR37">
        <f ca="1">SUMIF(MU$3:NX$3,"&lt;="&amp;B5,MU37:NX37)</f>
        <v>0</v>
      </c>
      <c r="MS37" s="98" t="str">
        <f>IF(Summary!$B$30&lt;&gt;"",IF(AND(Summary!$D$30&lt;&gt;"",DATE(YEAR(Summary!$D$30),MONTH(Summary!$D$30),1)&lt;DATE(YEAR(MU3),MONTH(MU3),1)),"not on board",IF(Summary!$B$30&lt;&gt;"",IF(AND(Summary!$C$30&lt;&gt;"",DATE(YEAR(Summary!$C$30),MONTH(Summary!$C$30),1)&lt;=DATE(YEAR(MU3),MONTH(MU3),1)),Summary!$B$30,"not on board"),"")),"")</f>
        <v/>
      </c>
      <c r="MT37" s="74" t="s">
        <v>17</v>
      </c>
      <c r="MU37" s="85"/>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86"/>
      <c r="NY37" s="76">
        <f t="shared" ref="NY37:NY68" si="158">SUM(MU37:NX37)</f>
        <v>0</v>
      </c>
      <c r="OA37">
        <f ca="1">SUMIF(OD$3:PH$3,"&lt;="&amp;B5,OD37:PH37)</f>
        <v>0</v>
      </c>
      <c r="OB37" s="98" t="str">
        <f>IF(Summary!$B$30&lt;&gt;"",IF(AND(Summary!$D$30&lt;&gt;"",DATE(YEAR(Summary!$D$30),MONTH(Summary!$D$30),1)&lt;DATE(YEAR(OD3),MONTH(OD3),1)),"not on board",IF(Summary!$B$30&lt;&gt;"",IF(AND(Summary!$C$30&lt;&gt;"",DATE(YEAR(Summary!$C$30),MONTH(Summary!$C$30),1)&lt;=DATE(YEAR(OD3),MONTH(OD3),1)),Summary!$B$30,"not on board"),"")),"")</f>
        <v/>
      </c>
      <c r="OC37" s="74" t="s">
        <v>17</v>
      </c>
      <c r="OD37" s="85"/>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86"/>
      <c r="PI37" s="76">
        <f t="shared" ref="PI37:PI38" si="159">SUM(OD37:PH37)</f>
        <v>0</v>
      </c>
    </row>
    <row r="38" spans="2:425">
      <c r="B38">
        <f ca="1">SUM(B37,BS37,AL37,DC37,EL37,FV37,HE37,IO37,JY37,LH37,MR37,OA37)</f>
        <v>0</v>
      </c>
      <c r="C38" s="100"/>
      <c r="D38" s="75" t="s">
        <v>1</v>
      </c>
      <c r="E38" s="83"/>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4"/>
      <c r="AJ38" s="77">
        <f t="shared" si="148"/>
        <v>0</v>
      </c>
      <c r="AM38" s="100"/>
      <c r="AN38" s="75" t="s">
        <v>1</v>
      </c>
      <c r="AO38" s="83"/>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4"/>
      <c r="BQ38" s="77">
        <f t="shared" si="149"/>
        <v>0</v>
      </c>
      <c r="BT38" s="100"/>
      <c r="BU38" s="75" t="s">
        <v>1</v>
      </c>
      <c r="BV38" s="83"/>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4"/>
      <c r="DA38" s="77">
        <f t="shared" si="150"/>
        <v>0</v>
      </c>
      <c r="DD38" s="100"/>
      <c r="DE38" s="75" t="s">
        <v>1</v>
      </c>
      <c r="DF38" s="83"/>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4"/>
      <c r="EJ38" s="77">
        <f t="shared" si="151"/>
        <v>0</v>
      </c>
      <c r="EM38" s="100"/>
      <c r="EN38" s="75" t="s">
        <v>1</v>
      </c>
      <c r="EO38" s="83"/>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4"/>
      <c r="FT38" s="77">
        <f t="shared" si="152"/>
        <v>0</v>
      </c>
      <c r="FW38" s="100"/>
      <c r="FX38" s="75" t="s">
        <v>1</v>
      </c>
      <c r="FY38" s="83"/>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4"/>
      <c r="HC38" s="77">
        <f t="shared" si="153"/>
        <v>0</v>
      </c>
      <c r="HF38" s="100"/>
      <c r="HG38" s="75" t="s">
        <v>1</v>
      </c>
      <c r="HH38" s="83"/>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4"/>
      <c r="IM38" s="77">
        <f t="shared" si="154"/>
        <v>0</v>
      </c>
      <c r="IP38" s="100"/>
      <c r="IQ38" s="75" t="s">
        <v>1</v>
      </c>
      <c r="IR38" s="83"/>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4"/>
      <c r="JW38" s="77">
        <f t="shared" si="155"/>
        <v>0</v>
      </c>
      <c r="JZ38" s="100"/>
      <c r="KA38" s="75" t="s">
        <v>1</v>
      </c>
      <c r="KB38" s="83"/>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4"/>
      <c r="LF38" s="77">
        <f t="shared" si="156"/>
        <v>0</v>
      </c>
      <c r="LI38" s="100"/>
      <c r="LJ38" s="75" t="s">
        <v>1</v>
      </c>
      <c r="LK38" s="83"/>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4"/>
      <c r="MP38" s="77">
        <f t="shared" si="157"/>
        <v>0</v>
      </c>
      <c r="MS38" s="100"/>
      <c r="MT38" s="75" t="s">
        <v>1</v>
      </c>
      <c r="MU38" s="83"/>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4"/>
      <c r="NY38" s="77">
        <f t="shared" si="158"/>
        <v>0</v>
      </c>
      <c r="OB38" s="100"/>
      <c r="OC38" s="75" t="s">
        <v>1</v>
      </c>
      <c r="OD38" s="83"/>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4"/>
      <c r="PI38" s="77">
        <f t="shared" si="159"/>
        <v>0</v>
      </c>
    </row>
    <row r="39" spans="2:425" ht="15" customHeight="1">
      <c r="B39">
        <f ca="1">SUMIF(E$3:AI$3,"&lt;="&amp;B5,E39:AI39)</f>
        <v>0</v>
      </c>
      <c r="C39" s="98" t="str">
        <f>IF(Summary!$B$31&lt;&gt;"",IF(AND(Summary!$D$31&lt;&gt;"",DATE(YEAR(Summary!$D$31),MONTH(Summary!$D$31),1)&lt;DATE(YEAR(E3),MONTH(E3),1)),"not on board",IF(Summary!$B$31&lt;&gt;"",IF(AND(Summary!$C$31&lt;&gt;"",DATE(YEAR(Summary!$C$31),MONTH(Summary!$C$31),1)&lt;=DATE(YEAR(E3),MONTH(E3),1)),Summary!$B$31,"not on board"),"")),"")</f>
        <v/>
      </c>
      <c r="D39" s="74" t="s">
        <v>17</v>
      </c>
      <c r="E39" s="85"/>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86"/>
      <c r="AJ39" s="76">
        <f t="shared" ref="AJ39:AJ40" si="160">SUM(E39:AI39)</f>
        <v>0</v>
      </c>
      <c r="AL39">
        <f ca="1">SUMIF(AO$3:BP$3,"&lt;="&amp;B5,AO39:BP39)</f>
        <v>0</v>
      </c>
      <c r="AM39" s="98" t="str">
        <f>IF(Summary!$B$31&lt;&gt;"",IF(AND(Summary!$D$31&lt;&gt;"",DATE(YEAR(Summary!$D$31),MONTH(Summary!$D$31),1)&lt;DATE(YEAR(AO3),MONTH(AO3),1)),"not on board",IF(Summary!$B$31&lt;&gt;"",IF(AND(Summary!$C$31&lt;&gt;"",DATE(YEAR(Summary!$C$31),MONTH(Summary!$C$31),1)&lt;=DATE(YEAR(AO3),MONTH(AO3),1)),Summary!$B$31,"not on board"),"")),"")</f>
        <v/>
      </c>
      <c r="AN39" s="74" t="s">
        <v>17</v>
      </c>
      <c r="AO39" s="85"/>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86"/>
      <c r="BQ39" s="76">
        <f t="shared" si="149"/>
        <v>0</v>
      </c>
      <c r="BS39">
        <f ca="1">SUMIF(BV$3:CZ$3,"&lt;="&amp;B5,BV39:CZ39)</f>
        <v>0</v>
      </c>
      <c r="BT39" s="98" t="str">
        <f>IF(Summary!$B$31&lt;&gt;"",IF(AND(Summary!$D$31&lt;&gt;"",DATE(YEAR(Summary!$D$31),MONTH(Summary!$D$31),1)&lt;DATE(YEAR(BV3),MONTH(BV3),1)),"not on board",IF(Summary!$B$31&lt;&gt;"",IF(AND(Summary!$C$31&lt;&gt;"",DATE(YEAR(Summary!$C$31),MONTH(Summary!$C$31),1)&lt;=DATE(YEAR(BV3),MONTH(BV3),1)),Summary!$B$31,"not on board"),"")),"")</f>
        <v/>
      </c>
      <c r="BU39" s="74" t="s">
        <v>17</v>
      </c>
      <c r="BV39" s="85"/>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86"/>
      <c r="DA39" s="76">
        <f t="shared" ref="DA39:DA40" si="161">SUM(BV39:CZ39)</f>
        <v>0</v>
      </c>
      <c r="DC39">
        <f ca="1">SUMIF(DF$3:EI$3,"&lt;="&amp;B5,DF39:EI39)</f>
        <v>0</v>
      </c>
      <c r="DD39" s="98" t="str">
        <f>IF(Summary!$B$31&lt;&gt;"",IF(AND(Summary!$D$31&lt;&gt;"",DATE(YEAR(Summary!$D$31),MONTH(Summary!$D$31),1)&lt;DATE(YEAR(DF3),MONTH(DF3),1)),"not on board",IF(Summary!$B$31&lt;&gt;"",IF(AND(Summary!$C$31&lt;&gt;"",DATE(YEAR(Summary!$C$31),MONTH(Summary!$C$31),1)&lt;=DATE(YEAR(DF3),MONTH(DF3),1)),Summary!$B$31,"not on board"),"")),"")</f>
        <v/>
      </c>
      <c r="DE39" s="74" t="s">
        <v>17</v>
      </c>
      <c r="DF39" s="85"/>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86"/>
      <c r="EJ39" s="76">
        <f t="shared" ref="EJ39:EJ40" si="162">SUM(DF39:EI39)</f>
        <v>0</v>
      </c>
      <c r="EL39">
        <f ca="1">SUMIF(EO$3:FS$3,"&lt;="&amp;B5,EO39:FS39)</f>
        <v>0</v>
      </c>
      <c r="EM39" s="98" t="str">
        <f>IF(Summary!$B$31&lt;&gt;"",IF(AND(Summary!$D$31&lt;&gt;"",DATE(YEAR(Summary!$D$31),MONTH(Summary!$D$31),1)&lt;DATE(YEAR(EO3),MONTH(EO3),1)),"not on board",IF(Summary!$B$31&lt;&gt;"",IF(AND(Summary!$C$31&lt;&gt;"",DATE(YEAR(Summary!$C$31),MONTH(Summary!$C$31),1)&lt;=DATE(YEAR(EO3),MONTH(EO3),1)),Summary!$B$31,"not on board"),"")),"")</f>
        <v/>
      </c>
      <c r="EN39" s="74" t="s">
        <v>17</v>
      </c>
      <c r="EO39" s="85"/>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86"/>
      <c r="FT39" s="76">
        <f t="shared" ref="FT39:FT40" si="163">SUM(EO39:FS39)</f>
        <v>0</v>
      </c>
      <c r="FV39">
        <f ca="1">SUMIF(FY$3:HB$3,"&lt;="&amp;B5,FY39:HB39)</f>
        <v>0</v>
      </c>
      <c r="FW39" s="98" t="str">
        <f>IF(Summary!$B$31&lt;&gt;"",IF(AND(Summary!$D$31&lt;&gt;"",DATE(YEAR(Summary!$D$31),MONTH(Summary!$D$31),1)&lt;DATE(YEAR(FY3),MONTH(FY3),1)),"not on board",IF(Summary!$B$31&lt;&gt;"",IF(AND(Summary!$C$31&lt;&gt;"",DATE(YEAR(Summary!$C$31),MONTH(Summary!$C$31),1)&lt;=DATE(YEAR(FY3),MONTH(FY3),1)),Summary!$B$31,"not on board"),"")),"")</f>
        <v/>
      </c>
      <c r="FX39" s="74" t="s">
        <v>17</v>
      </c>
      <c r="FY39" s="85"/>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86"/>
      <c r="HC39" s="76">
        <f t="shared" si="153"/>
        <v>0</v>
      </c>
      <c r="HE39">
        <f ca="1">SUMIF(HH$3:IL$3,"&lt;="&amp;B5,HH39:IL39)</f>
        <v>0</v>
      </c>
      <c r="HF39" s="98" t="str">
        <f>IF(Summary!$B$31&lt;&gt;"",IF(AND(Summary!$D$31&lt;&gt;"",DATE(YEAR(Summary!$D$31),MONTH(Summary!$D$31),1)&lt;DATE(YEAR(HH3),MONTH(HH3),1)),"not on board",IF(Summary!$B$31&lt;&gt;"",IF(AND(Summary!$C$31&lt;&gt;"",DATE(YEAR(Summary!$C$31),MONTH(Summary!$C$31),1)&lt;=DATE(YEAR(HH3),MONTH(HH3),1)),Summary!$B$31,"not on board"),"")),"")</f>
        <v/>
      </c>
      <c r="HG39" s="74" t="s">
        <v>17</v>
      </c>
      <c r="HH39" s="85"/>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86"/>
      <c r="IM39" s="76">
        <f t="shared" ref="IM39:IM40" si="164">SUM(HH39:IL39)</f>
        <v>0</v>
      </c>
      <c r="IO39">
        <f ca="1">SUMIF(IR$3:JV$3,"&lt;="&amp;B5,IR39:JV39)</f>
        <v>0</v>
      </c>
      <c r="IP39" s="98" t="str">
        <f>IF(Summary!$B$31&lt;&gt;"",IF(AND(Summary!$D$31&lt;&gt;"",DATE(YEAR(Summary!$D$31),MONTH(Summary!$D$31),1)&lt;DATE(YEAR(IR3),MONTH(IR3),1)),"not on board",IF(Summary!$B$31&lt;&gt;"",IF(AND(Summary!$C$31&lt;&gt;"",DATE(YEAR(Summary!$C$31),MONTH(Summary!$C$31),1)&lt;=DATE(YEAR(IR3),MONTH(IR3),1)),Summary!$B$31,"not on board"),"")),"")</f>
        <v/>
      </c>
      <c r="IQ39" s="74" t="s">
        <v>17</v>
      </c>
      <c r="IR39" s="85"/>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86"/>
      <c r="JW39" s="76">
        <f t="shared" ref="JW39:JW40" si="165">SUM(IR39:JV39)</f>
        <v>0</v>
      </c>
      <c r="JY39">
        <f ca="1">SUMIF(KB$3:LE$3,"&lt;="&amp;B5,KB39:LE39)</f>
        <v>0</v>
      </c>
      <c r="JZ39" s="98" t="str">
        <f>IF(Summary!$B$31&lt;&gt;"",IF(AND(Summary!$D$31&lt;&gt;"",DATE(YEAR(Summary!$D$31),MONTH(Summary!$D$31),1)&lt;DATE(YEAR(KB3),MONTH(KB3),1)),"not on board",IF(Summary!$B$31&lt;&gt;"",IF(AND(Summary!$C$31&lt;&gt;"",DATE(YEAR(Summary!$C$31),MONTH(Summary!$C$31),1)&lt;=DATE(YEAR(KB3),MONTH(KB3),1)),Summary!$B$31,"not on board"),"")),"")</f>
        <v/>
      </c>
      <c r="KA39" s="74" t="s">
        <v>17</v>
      </c>
      <c r="KB39" s="85"/>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86"/>
      <c r="LF39" s="76">
        <f t="shared" si="156"/>
        <v>0</v>
      </c>
      <c r="LH39">
        <f ca="1">SUMIF(LK$3:MO$3,"&lt;="&amp;B5,LK39:MO39)</f>
        <v>0</v>
      </c>
      <c r="LI39" s="98" t="str">
        <f>IF(Summary!$B$31&lt;&gt;"",IF(AND(Summary!$D$31&lt;&gt;"",DATE(YEAR(Summary!$D$31),MONTH(Summary!$D$31),1)&lt;DATE(YEAR(LK3),MONTH(LK3),1)),"not on board",IF(Summary!$B$31&lt;&gt;"",IF(AND(Summary!$C$31&lt;&gt;"",DATE(YEAR(Summary!$C$31),MONTH(Summary!$C$31),1)&lt;=DATE(YEAR(LK3),MONTH(LK3),1)),Summary!$B$31,"not on board"),"")),"")</f>
        <v/>
      </c>
      <c r="LJ39" s="74" t="s">
        <v>17</v>
      </c>
      <c r="LK39" s="85"/>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86"/>
      <c r="MP39" s="76">
        <f t="shared" ref="MP39:MP40" si="166">SUM(LK39:MO39)</f>
        <v>0</v>
      </c>
      <c r="MR39">
        <f ca="1">SUMIF(MU$3:NX$3,"&lt;="&amp;B5,MU39:NX39)</f>
        <v>0</v>
      </c>
      <c r="MS39" s="98" t="str">
        <f>IF(Summary!$B$31&lt;&gt;"",IF(AND(Summary!$D$31&lt;&gt;"",DATE(YEAR(Summary!$D$31),MONTH(Summary!$D$31),1)&lt;DATE(YEAR(MU3),MONTH(MU3),1)),"not on board",IF(Summary!$B$31&lt;&gt;"",IF(AND(Summary!$C$31&lt;&gt;"",DATE(YEAR(Summary!$C$31),MONTH(Summary!$C$31),1)&lt;=DATE(YEAR(MU3),MONTH(MU3),1)),Summary!$B$31,"not on board"),"")),"")</f>
        <v/>
      </c>
      <c r="MT39" s="74" t="s">
        <v>17</v>
      </c>
      <c r="MU39" s="85"/>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86"/>
      <c r="NY39" s="76">
        <f t="shared" si="158"/>
        <v>0</v>
      </c>
      <c r="OA39">
        <f ca="1">SUMIF(OD$3:PH$3,"&lt;="&amp;B5,OD39:PH39)</f>
        <v>0</v>
      </c>
      <c r="OB39" s="98" t="str">
        <f>IF(Summary!$B$31&lt;&gt;"",IF(AND(Summary!$D$31&lt;&gt;"",DATE(YEAR(Summary!$D$31),MONTH(Summary!$D$31),1)&lt;DATE(YEAR(OD3),MONTH(OD3),1)),"not on board",IF(Summary!$B$31&lt;&gt;"",IF(AND(Summary!$C$31&lt;&gt;"",DATE(YEAR(Summary!$C$31),MONTH(Summary!$C$31),1)&lt;=DATE(YEAR(OD3),MONTH(OD3),1)),Summary!$B$31,"not on board"),"")),"")</f>
        <v/>
      </c>
      <c r="OC39" s="74" t="s">
        <v>17</v>
      </c>
      <c r="OD39" s="85"/>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86"/>
      <c r="PI39" s="76">
        <f t="shared" ref="PI39:PI40" si="167">SUM(OD39:PH39)</f>
        <v>0</v>
      </c>
    </row>
    <row r="40" spans="2:425">
      <c r="B40">
        <f ca="1">SUM(B39,BS39,AL39,DC39,EL39,FV39,HE39,IO39,JY39,LH39,MR39,OA39)</f>
        <v>0</v>
      </c>
      <c r="C40" s="100"/>
      <c r="D40" s="75" t="s">
        <v>1</v>
      </c>
      <c r="E40" s="83"/>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4"/>
      <c r="AJ40" s="77">
        <f t="shared" si="160"/>
        <v>0</v>
      </c>
      <c r="AM40" s="100"/>
      <c r="AN40" s="75" t="s">
        <v>1</v>
      </c>
      <c r="AO40" s="83"/>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4"/>
      <c r="BQ40" s="77">
        <f t="shared" si="149"/>
        <v>0</v>
      </c>
      <c r="BT40" s="100"/>
      <c r="BU40" s="75" t="s">
        <v>1</v>
      </c>
      <c r="BV40" s="83"/>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4"/>
      <c r="DA40" s="77">
        <f t="shared" si="161"/>
        <v>0</v>
      </c>
      <c r="DD40" s="100"/>
      <c r="DE40" s="75" t="s">
        <v>1</v>
      </c>
      <c r="DF40" s="83"/>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4"/>
      <c r="EJ40" s="77">
        <f t="shared" si="162"/>
        <v>0</v>
      </c>
      <c r="EM40" s="100"/>
      <c r="EN40" s="75" t="s">
        <v>1</v>
      </c>
      <c r="EO40" s="83"/>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4"/>
      <c r="FT40" s="77">
        <f t="shared" si="163"/>
        <v>0</v>
      </c>
      <c r="FW40" s="100"/>
      <c r="FX40" s="75" t="s">
        <v>1</v>
      </c>
      <c r="FY40" s="83"/>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4"/>
      <c r="HC40" s="77">
        <f t="shared" si="153"/>
        <v>0</v>
      </c>
      <c r="HF40" s="100"/>
      <c r="HG40" s="75" t="s">
        <v>1</v>
      </c>
      <c r="HH40" s="83"/>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4"/>
      <c r="IM40" s="77">
        <f t="shared" si="164"/>
        <v>0</v>
      </c>
      <c r="IP40" s="100"/>
      <c r="IQ40" s="75" t="s">
        <v>1</v>
      </c>
      <c r="IR40" s="83"/>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4"/>
      <c r="JW40" s="77">
        <f t="shared" si="165"/>
        <v>0</v>
      </c>
      <c r="JZ40" s="100"/>
      <c r="KA40" s="75" t="s">
        <v>1</v>
      </c>
      <c r="KB40" s="83"/>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4"/>
      <c r="LF40" s="77">
        <f t="shared" si="156"/>
        <v>0</v>
      </c>
      <c r="LI40" s="100"/>
      <c r="LJ40" s="75" t="s">
        <v>1</v>
      </c>
      <c r="LK40" s="83"/>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4"/>
      <c r="MP40" s="77">
        <f t="shared" si="166"/>
        <v>0</v>
      </c>
      <c r="MS40" s="100"/>
      <c r="MT40" s="75" t="s">
        <v>1</v>
      </c>
      <c r="MU40" s="83"/>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4"/>
      <c r="NY40" s="77">
        <f t="shared" si="158"/>
        <v>0</v>
      </c>
      <c r="OB40" s="100"/>
      <c r="OC40" s="75" t="s">
        <v>1</v>
      </c>
      <c r="OD40" s="83"/>
      <c r="OE40" s="8"/>
      <c r="OF40" s="8"/>
      <c r="OG40" s="8"/>
      <c r="OH40" s="8"/>
      <c r="OI40" s="8"/>
      <c r="OJ40" s="8"/>
      <c r="OK40" s="8"/>
      <c r="OL40" s="8"/>
      <c r="OM40" s="8"/>
      <c r="ON40" s="8"/>
      <c r="OO40" s="8"/>
      <c r="OP40" s="8"/>
      <c r="OQ40" s="8"/>
      <c r="OR40" s="8"/>
      <c r="OS40" s="8"/>
      <c r="OT40" s="8"/>
      <c r="OU40" s="8"/>
      <c r="OV40" s="8"/>
      <c r="OW40" s="8"/>
      <c r="OX40" s="8"/>
      <c r="OY40" s="8"/>
      <c r="OZ40" s="8"/>
      <c r="PA40" s="8"/>
      <c r="PB40" s="8"/>
      <c r="PC40" s="8"/>
      <c r="PD40" s="8"/>
      <c r="PE40" s="8"/>
      <c r="PF40" s="8"/>
      <c r="PG40" s="8"/>
      <c r="PH40" s="84"/>
      <c r="PI40" s="77">
        <f t="shared" si="167"/>
        <v>0</v>
      </c>
    </row>
    <row r="41" spans="2:425" ht="15" customHeight="1">
      <c r="B41">
        <f ca="1">SUMIF(E$3:AI$3,"&lt;="&amp;B5,E41:AI41)</f>
        <v>0</v>
      </c>
      <c r="C41" s="98" t="str">
        <f>IF(Summary!$B$32&lt;&gt;"",IF(AND(Summary!$D$32&lt;&gt;"",DATE(YEAR(Summary!$D$32),MONTH(Summary!$D$32),1)&lt;DATE(YEAR(E3),MONTH(E3),1)),"not on board",IF(Summary!$B$32&lt;&gt;"",IF(AND(Summary!$C$32&lt;&gt;"",DATE(YEAR(Summary!$C$32),MONTH(Summary!$C$32),1)&lt;=DATE(YEAR(E3),MONTH(E3),1)),Summary!$B$32,"not on board"),"")),"")</f>
        <v/>
      </c>
      <c r="D41" s="74" t="s">
        <v>17</v>
      </c>
      <c r="E41" s="85"/>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86"/>
      <c r="AJ41" s="76">
        <f t="shared" ref="AJ41:AJ42" si="168">SUM(E41:AI41)</f>
        <v>0</v>
      </c>
      <c r="AL41">
        <f ca="1">SUMIF(AO$3:BP$3,"&lt;="&amp;B5,AO41:BP41)</f>
        <v>0</v>
      </c>
      <c r="AM41" s="98" t="str">
        <f>IF(Summary!$B$32&lt;&gt;"",IF(AND(Summary!$D$32&lt;&gt;"",DATE(YEAR(Summary!$D$32),MONTH(Summary!$D$32),1)&lt;DATE(YEAR(AO3),MONTH(AO3),1)),"not on board",IF(Summary!$B$32&lt;&gt;"",IF(AND(Summary!$C$32&lt;&gt;"",DATE(YEAR(Summary!$C$32),MONTH(Summary!$C$32),1)&lt;=DATE(YEAR(AO3),MONTH(AO3),1)),Summary!$B$32,"not on board"),"")),"")</f>
        <v/>
      </c>
      <c r="AN41" s="74" t="s">
        <v>17</v>
      </c>
      <c r="AO41" s="85"/>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86"/>
      <c r="BQ41" s="76">
        <f t="shared" si="149"/>
        <v>0</v>
      </c>
      <c r="BS41">
        <f ca="1">SUMIF(BV$3:CZ$3,"&lt;="&amp;B5,BV41:CZ41)</f>
        <v>0</v>
      </c>
      <c r="BT41" s="98" t="str">
        <f>IF(Summary!$B$32&lt;&gt;"",IF(AND(Summary!$D$32&lt;&gt;"",DATE(YEAR(Summary!$D$32),MONTH(Summary!$D$32),1)&lt;DATE(YEAR(BV3),MONTH(BV3),1)),"not on board",IF(Summary!$B$32&lt;&gt;"",IF(AND(Summary!$C$32&lt;&gt;"",DATE(YEAR(Summary!$C$32),MONTH(Summary!$C$32),1)&lt;=DATE(YEAR(BV3),MONTH(BV3),1)),Summary!$B$32,"not on board"),"")),"")</f>
        <v/>
      </c>
      <c r="BU41" s="74" t="s">
        <v>17</v>
      </c>
      <c r="BV41" s="85"/>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86"/>
      <c r="DA41" s="76">
        <f t="shared" ref="DA41:DA42" si="169">SUM(BV41:CZ41)</f>
        <v>0</v>
      </c>
      <c r="DC41">
        <f ca="1">SUMIF(DF$3:EI$3,"&lt;="&amp;B5,DF41:EI41)</f>
        <v>0</v>
      </c>
      <c r="DD41" s="98" t="str">
        <f>IF(Summary!$B$32&lt;&gt;"",IF(AND(Summary!$D$32&lt;&gt;"",DATE(YEAR(Summary!$D$32),MONTH(Summary!$D$32),1)&lt;DATE(YEAR(DF3),MONTH(DF3),1)),"not on board",IF(Summary!$B$32&lt;&gt;"",IF(AND(Summary!$C$32&lt;&gt;"",DATE(YEAR(Summary!$C$32),MONTH(Summary!$C$32),1)&lt;=DATE(YEAR(DF3),MONTH(DF3),1)),Summary!$B$32,"not on board"),"")),"")</f>
        <v/>
      </c>
      <c r="DE41" s="74" t="s">
        <v>17</v>
      </c>
      <c r="DF41" s="85"/>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86"/>
      <c r="EJ41" s="76">
        <f t="shared" ref="EJ41:EJ42" si="170">SUM(DF41:EI41)</f>
        <v>0</v>
      </c>
      <c r="EL41">
        <f ca="1">SUMIF(EO$3:FS$3,"&lt;="&amp;B5,EO41:FS41)</f>
        <v>0</v>
      </c>
      <c r="EM41" s="98" t="str">
        <f>IF(Summary!$B$32&lt;&gt;"",IF(AND(Summary!$D$32&lt;&gt;"",DATE(YEAR(Summary!$D$32),MONTH(Summary!$D$32),1)&lt;DATE(YEAR(EO3),MONTH(EO3),1)),"not on board",IF(Summary!$B$32&lt;&gt;"",IF(AND(Summary!$C$32&lt;&gt;"",DATE(YEAR(Summary!$C$32),MONTH(Summary!$C$32),1)&lt;=DATE(YEAR(EO3),MONTH(EO3),1)),Summary!$B$32,"not on board"),"")),"")</f>
        <v/>
      </c>
      <c r="EN41" s="74" t="s">
        <v>17</v>
      </c>
      <c r="EO41" s="85"/>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86"/>
      <c r="FT41" s="76">
        <f t="shared" ref="FT41:FT42" si="171">SUM(EO41:FS41)</f>
        <v>0</v>
      </c>
      <c r="FV41">
        <f ca="1">SUMIF(FY$3:HB$3,"&lt;="&amp;B5,FY41:HB41)</f>
        <v>0</v>
      </c>
      <c r="FW41" s="98" t="str">
        <f>IF(Summary!$B$32&lt;&gt;"",IF(AND(Summary!$D$32&lt;&gt;"",DATE(YEAR(Summary!$D$32),MONTH(Summary!$D$32),1)&lt;DATE(YEAR(FY3),MONTH(FY3),1)),"not on board",IF(Summary!$B$32&lt;&gt;"",IF(AND(Summary!$C$32&lt;&gt;"",DATE(YEAR(Summary!$C$32),MONTH(Summary!$C$32),1)&lt;=DATE(YEAR(FY3),MONTH(FY3),1)),Summary!$B$32,"not on board"),"")),"")</f>
        <v/>
      </c>
      <c r="FX41" s="74" t="s">
        <v>17</v>
      </c>
      <c r="FY41" s="85"/>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86"/>
      <c r="HC41" s="76">
        <f t="shared" si="153"/>
        <v>0</v>
      </c>
      <c r="HE41">
        <f ca="1">SUMIF(HH$3:IL$3,"&lt;="&amp;B5,HH41:IL41)</f>
        <v>0</v>
      </c>
      <c r="HF41" s="98" t="str">
        <f>IF(Summary!$B$32&lt;&gt;"",IF(AND(Summary!$D$32&lt;&gt;"",DATE(YEAR(Summary!$D$32),MONTH(Summary!$D$32),1)&lt;DATE(YEAR(HH3),MONTH(HH3),1)),"not on board",IF(Summary!$B$32&lt;&gt;"",IF(AND(Summary!$C$32&lt;&gt;"",DATE(YEAR(Summary!$C$32),MONTH(Summary!$C$32),1)&lt;=DATE(YEAR(HH3),MONTH(HH3),1)),Summary!$B$32,"not on board"),"")),"")</f>
        <v/>
      </c>
      <c r="HG41" s="74" t="s">
        <v>17</v>
      </c>
      <c r="HH41" s="85"/>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86"/>
      <c r="IM41" s="76">
        <f t="shared" ref="IM41:IM42" si="172">SUM(HH41:IL41)</f>
        <v>0</v>
      </c>
      <c r="IO41">
        <f ca="1">SUMIF(IR$3:JV$3,"&lt;="&amp;B5,IR41:JV41)</f>
        <v>0</v>
      </c>
      <c r="IP41" s="98" t="str">
        <f>IF(Summary!$B$32&lt;&gt;"",IF(AND(Summary!$D$32&lt;&gt;"",DATE(YEAR(Summary!$D$32),MONTH(Summary!$D$32),1)&lt;DATE(YEAR(IR3),MONTH(IR3),1)),"not on board",IF(Summary!$B$32&lt;&gt;"",IF(AND(Summary!$C$32&lt;&gt;"",DATE(YEAR(Summary!$C$32),MONTH(Summary!$C$32),1)&lt;=DATE(YEAR(IR3),MONTH(IR3),1)),Summary!$B$32,"not on board"),"")),"")</f>
        <v/>
      </c>
      <c r="IQ41" s="74" t="s">
        <v>17</v>
      </c>
      <c r="IR41" s="85"/>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86"/>
      <c r="JW41" s="76">
        <f t="shared" ref="JW41:JW42" si="173">SUM(IR41:JV41)</f>
        <v>0</v>
      </c>
      <c r="JY41">
        <f ca="1">SUMIF(KB$3:LE$3,"&lt;="&amp;B5,KB41:LE41)</f>
        <v>0</v>
      </c>
      <c r="JZ41" s="98" t="str">
        <f>IF(Summary!$B$32&lt;&gt;"",IF(AND(Summary!$D$32&lt;&gt;"",DATE(YEAR(Summary!$D$32),MONTH(Summary!$D$32),1)&lt;DATE(YEAR(KB3),MONTH(KB3),1)),"not on board",IF(Summary!$B$32&lt;&gt;"",IF(AND(Summary!$C$32&lt;&gt;"",DATE(YEAR(Summary!$C$32),MONTH(Summary!$C$32),1)&lt;=DATE(YEAR(KB3),MONTH(KB3),1)),Summary!$B$32,"not on board"),"")),"")</f>
        <v/>
      </c>
      <c r="KA41" s="74" t="s">
        <v>17</v>
      </c>
      <c r="KB41" s="85"/>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86"/>
      <c r="LF41" s="76">
        <f t="shared" si="156"/>
        <v>0</v>
      </c>
      <c r="LH41">
        <f ca="1">SUMIF(LK$3:MO$3,"&lt;="&amp;B5,LK41:MO41)</f>
        <v>0</v>
      </c>
      <c r="LI41" s="98" t="str">
        <f>IF(Summary!$B$32&lt;&gt;"",IF(AND(Summary!$D$32&lt;&gt;"",DATE(YEAR(Summary!$D$32),MONTH(Summary!$D$32),1)&lt;DATE(YEAR(LK3),MONTH(LK3),1)),"not on board",IF(Summary!$B$32&lt;&gt;"",IF(AND(Summary!$C$32&lt;&gt;"",DATE(YEAR(Summary!$C$32),MONTH(Summary!$C$32),1)&lt;=DATE(YEAR(LK3),MONTH(LK3),1)),Summary!$B$32,"not on board"),"")),"")</f>
        <v/>
      </c>
      <c r="LJ41" s="74" t="s">
        <v>17</v>
      </c>
      <c r="LK41" s="85"/>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86"/>
      <c r="MP41" s="76">
        <f t="shared" ref="MP41:MP42" si="174">SUM(LK41:MO41)</f>
        <v>0</v>
      </c>
      <c r="MR41">
        <f ca="1">SUMIF(MU$3:NX$3,"&lt;="&amp;B5,MU41:NX41)</f>
        <v>0</v>
      </c>
      <c r="MS41" s="98" t="str">
        <f>IF(Summary!$B$32&lt;&gt;"",IF(AND(Summary!$D$32&lt;&gt;"",DATE(YEAR(Summary!$D$32),MONTH(Summary!$D$32),1)&lt;DATE(YEAR(MU3),MONTH(MU3),1)),"not on board",IF(Summary!$B$32&lt;&gt;"",IF(AND(Summary!$C$32&lt;&gt;"",DATE(YEAR(Summary!$C$32),MONTH(Summary!$C$32),1)&lt;=DATE(YEAR(MU3),MONTH(MU3),1)),Summary!$B$32,"not on board"),"")),"")</f>
        <v/>
      </c>
      <c r="MT41" s="74" t="s">
        <v>17</v>
      </c>
      <c r="MU41" s="85"/>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86"/>
      <c r="NY41" s="76">
        <f t="shared" si="158"/>
        <v>0</v>
      </c>
      <c r="OA41">
        <f ca="1">SUMIF(OD$3:PH$3,"&lt;="&amp;B5,OD41:PH41)</f>
        <v>0</v>
      </c>
      <c r="OB41" s="98" t="str">
        <f>IF(Summary!$B$32&lt;&gt;"",IF(AND(Summary!$D$32&lt;&gt;"",DATE(YEAR(Summary!$D$32),MONTH(Summary!$D$32),1)&lt;DATE(YEAR(OD3),MONTH(OD3),1)),"not on board",IF(Summary!$B$32&lt;&gt;"",IF(AND(Summary!$C$32&lt;&gt;"",DATE(YEAR(Summary!$C$32),MONTH(Summary!$C$32),1)&lt;=DATE(YEAR(OD3),MONTH(OD3),1)),Summary!$B$32,"not on board"),"")),"")</f>
        <v/>
      </c>
      <c r="OC41" s="74" t="s">
        <v>17</v>
      </c>
      <c r="OD41" s="85"/>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86"/>
      <c r="PI41" s="76">
        <f t="shared" ref="PI41:PI42" si="175">SUM(OD41:PH41)</f>
        <v>0</v>
      </c>
    </row>
    <row r="42" spans="2:425">
      <c r="B42">
        <f ca="1">SUM(B41,BS41,AL41,DC41,EL41,FV41,HE41,IO41,JY41,LH41,MR41,OA41)</f>
        <v>0</v>
      </c>
      <c r="C42" s="100"/>
      <c r="D42" s="75" t="s">
        <v>1</v>
      </c>
      <c r="E42" s="83"/>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4"/>
      <c r="AJ42" s="77">
        <f t="shared" si="168"/>
        <v>0</v>
      </c>
      <c r="AM42" s="100"/>
      <c r="AN42" s="75" t="s">
        <v>1</v>
      </c>
      <c r="AO42" s="83"/>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4"/>
      <c r="BQ42" s="77">
        <f t="shared" si="149"/>
        <v>0</v>
      </c>
      <c r="BT42" s="100"/>
      <c r="BU42" s="75" t="s">
        <v>1</v>
      </c>
      <c r="BV42" s="83"/>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4"/>
      <c r="DA42" s="77">
        <f t="shared" si="169"/>
        <v>0</v>
      </c>
      <c r="DD42" s="100"/>
      <c r="DE42" s="75" t="s">
        <v>1</v>
      </c>
      <c r="DF42" s="83"/>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4"/>
      <c r="EJ42" s="77">
        <f t="shared" si="170"/>
        <v>0</v>
      </c>
      <c r="EM42" s="100"/>
      <c r="EN42" s="75" t="s">
        <v>1</v>
      </c>
      <c r="EO42" s="83"/>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4"/>
      <c r="FT42" s="77">
        <f t="shared" si="171"/>
        <v>0</v>
      </c>
      <c r="FW42" s="100"/>
      <c r="FX42" s="75" t="s">
        <v>1</v>
      </c>
      <c r="FY42" s="83"/>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4"/>
      <c r="HC42" s="77">
        <f t="shared" si="153"/>
        <v>0</v>
      </c>
      <c r="HF42" s="100"/>
      <c r="HG42" s="75" t="s">
        <v>1</v>
      </c>
      <c r="HH42" s="83"/>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4"/>
      <c r="IM42" s="77">
        <f t="shared" si="172"/>
        <v>0</v>
      </c>
      <c r="IP42" s="100"/>
      <c r="IQ42" s="75" t="s">
        <v>1</v>
      </c>
      <c r="IR42" s="83"/>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4"/>
      <c r="JW42" s="77">
        <f t="shared" si="173"/>
        <v>0</v>
      </c>
      <c r="JZ42" s="100"/>
      <c r="KA42" s="75" t="s">
        <v>1</v>
      </c>
      <c r="KB42" s="83"/>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4"/>
      <c r="LF42" s="77">
        <f t="shared" si="156"/>
        <v>0</v>
      </c>
      <c r="LI42" s="100"/>
      <c r="LJ42" s="75" t="s">
        <v>1</v>
      </c>
      <c r="LK42" s="83"/>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4"/>
      <c r="MP42" s="77">
        <f t="shared" si="174"/>
        <v>0</v>
      </c>
      <c r="MS42" s="100"/>
      <c r="MT42" s="75" t="s">
        <v>1</v>
      </c>
      <c r="MU42" s="83"/>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4"/>
      <c r="NY42" s="77">
        <f t="shared" si="158"/>
        <v>0</v>
      </c>
      <c r="OB42" s="100"/>
      <c r="OC42" s="75" t="s">
        <v>1</v>
      </c>
      <c r="OD42" s="83"/>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4"/>
      <c r="PI42" s="77">
        <f t="shared" si="175"/>
        <v>0</v>
      </c>
    </row>
    <row r="43" spans="2:425" ht="15" customHeight="1">
      <c r="B43">
        <f ca="1">SUMIF(E$3:AI$3,"&lt;="&amp;B5,E43:AI43)</f>
        <v>0</v>
      </c>
      <c r="C43" s="98" t="str">
        <f>IF(Summary!$B$33&lt;&gt;"",IF(AND(Summary!$D$33&lt;&gt;"",DATE(YEAR(Summary!$D$33),MONTH(Summary!$D$33),1)&lt;DATE(YEAR(E3),MONTH(E3),1)),"not on board",IF(Summary!$B$33&lt;&gt;"",IF(AND(Summary!$C$33&lt;&gt;"",DATE(YEAR(Summary!$C$33),MONTH(Summary!$C$33),1)&lt;=DATE(YEAR(E3),MONTH(E3),1)),Summary!$B$33,"not on board"),"")),"")</f>
        <v/>
      </c>
      <c r="D43" s="74" t="s">
        <v>17</v>
      </c>
      <c r="E43" s="85"/>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86"/>
      <c r="AJ43" s="76">
        <f t="shared" ref="AJ43:AJ44" si="176">SUM(E43:AI43)</f>
        <v>0</v>
      </c>
      <c r="AL43">
        <f ca="1">SUMIF(AO$3:BP$3,"&lt;="&amp;B5,AO43:BP43)</f>
        <v>0</v>
      </c>
      <c r="AM43" s="98" t="str">
        <f>IF(Summary!$B$33&lt;&gt;"",IF(AND(Summary!$D$33&lt;&gt;"",DATE(YEAR(Summary!$D$33),MONTH(Summary!$D$33),1)&lt;DATE(YEAR(AO3),MONTH(AO3),1)),"not on board",IF(Summary!$B$33&lt;&gt;"",IF(AND(Summary!$C$33&lt;&gt;"",DATE(YEAR(Summary!$C$33),MONTH(Summary!$C$33),1)&lt;=DATE(YEAR(AO3),MONTH(AO3),1)),Summary!$B$33,"not on board"),"")),"")</f>
        <v/>
      </c>
      <c r="AN43" s="74" t="s">
        <v>17</v>
      </c>
      <c r="AO43" s="85"/>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86"/>
      <c r="BQ43" s="76">
        <f t="shared" si="149"/>
        <v>0</v>
      </c>
      <c r="BS43">
        <f ca="1">SUMIF(BV$3:CZ$3,"&lt;="&amp;B5,BV43:CZ43)</f>
        <v>0</v>
      </c>
      <c r="BT43" s="98" t="str">
        <f>IF(Summary!$B$33&lt;&gt;"",IF(AND(Summary!$D$33&lt;&gt;"",DATE(YEAR(Summary!$D$33),MONTH(Summary!$D$33),1)&lt;DATE(YEAR(BV3),MONTH(BV3),1)),"not on board",IF(Summary!$B$33&lt;&gt;"",IF(AND(Summary!$C$33&lt;&gt;"",DATE(YEAR(Summary!$C$33),MONTH(Summary!$C$33),1)&lt;=DATE(YEAR(BV3),MONTH(BV3),1)),Summary!$B$33,"not on board"),"")),"")</f>
        <v/>
      </c>
      <c r="BU43" s="74" t="s">
        <v>17</v>
      </c>
      <c r="BV43" s="85"/>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86"/>
      <c r="DA43" s="76">
        <f t="shared" ref="DA43:DA44" si="177">SUM(BV43:CZ43)</f>
        <v>0</v>
      </c>
      <c r="DC43">
        <f ca="1">SUMIF(DF$3:EI$3,"&lt;="&amp;B5,DF43:EI43)</f>
        <v>0</v>
      </c>
      <c r="DD43" s="98" t="str">
        <f>IF(Summary!$B$33&lt;&gt;"",IF(AND(Summary!$D$33&lt;&gt;"",DATE(YEAR(Summary!$D$33),MONTH(Summary!$D$33),1)&lt;DATE(YEAR(DF3),MONTH(DF3),1)),"not on board",IF(Summary!$B$33&lt;&gt;"",IF(AND(Summary!$C$33&lt;&gt;"",DATE(YEAR(Summary!$C$33),MONTH(Summary!$C$33),1)&lt;=DATE(YEAR(DF3),MONTH(DF3),1)),Summary!$B$33,"not on board"),"")),"")</f>
        <v/>
      </c>
      <c r="DE43" s="74" t="s">
        <v>17</v>
      </c>
      <c r="DF43" s="85"/>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86"/>
      <c r="EJ43" s="76">
        <f t="shared" ref="EJ43:EJ44" si="178">SUM(DF43:EI43)</f>
        <v>0</v>
      </c>
      <c r="EL43">
        <f ca="1">SUMIF(EO$3:FS$3,"&lt;="&amp;B5,EO43:FS43)</f>
        <v>0</v>
      </c>
      <c r="EM43" s="98" t="str">
        <f>IF(Summary!$B$33&lt;&gt;"",IF(AND(Summary!$D$33&lt;&gt;"",DATE(YEAR(Summary!$D$33),MONTH(Summary!$D$33),1)&lt;DATE(YEAR(EO3),MONTH(EO3),1)),"not on board",IF(Summary!$B$33&lt;&gt;"",IF(AND(Summary!$C$33&lt;&gt;"",DATE(YEAR(Summary!$C$33),MONTH(Summary!$C$33),1)&lt;=DATE(YEAR(EO3),MONTH(EO3),1)),Summary!$B$33,"not on board"),"")),"")</f>
        <v/>
      </c>
      <c r="EN43" s="74" t="s">
        <v>17</v>
      </c>
      <c r="EO43" s="85"/>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86"/>
      <c r="FT43" s="76">
        <f t="shared" ref="FT43:FT44" si="179">SUM(EO43:FS43)</f>
        <v>0</v>
      </c>
      <c r="FV43">
        <f ca="1">SUMIF(FY$3:HB$3,"&lt;="&amp;B5,FY43:HB43)</f>
        <v>0</v>
      </c>
      <c r="FW43" s="98" t="str">
        <f>IF(Summary!$B$33&lt;&gt;"",IF(AND(Summary!$D$33&lt;&gt;"",DATE(YEAR(Summary!$D$33),MONTH(Summary!$D$33),1)&lt;DATE(YEAR(FY3),MONTH(FY3),1)),"not on board",IF(Summary!$B$33&lt;&gt;"",IF(AND(Summary!$C$33&lt;&gt;"",DATE(YEAR(Summary!$C$33),MONTH(Summary!$C$33),1)&lt;=DATE(YEAR(FY3),MONTH(FY3),1)),Summary!$B$33,"not on board"),"")),"")</f>
        <v/>
      </c>
      <c r="FX43" s="74" t="s">
        <v>17</v>
      </c>
      <c r="FY43" s="85"/>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86"/>
      <c r="HC43" s="76">
        <f t="shared" si="153"/>
        <v>0</v>
      </c>
      <c r="HE43">
        <f ca="1">SUMIF(HH$3:IL$3,"&lt;="&amp;B5,HH43:IL43)</f>
        <v>0</v>
      </c>
      <c r="HF43" s="98" t="str">
        <f>IF(Summary!$B$33&lt;&gt;"",IF(AND(Summary!$D$33&lt;&gt;"",DATE(YEAR(Summary!$D$33),MONTH(Summary!$D$33),1)&lt;DATE(YEAR(HH3),MONTH(HH3),1)),"not on board",IF(Summary!$B$33&lt;&gt;"",IF(AND(Summary!$C$33&lt;&gt;"",DATE(YEAR(Summary!$C$33),MONTH(Summary!$C$33),1)&lt;=DATE(YEAR(HH3),MONTH(HH3),1)),Summary!$B$33,"not on board"),"")),"")</f>
        <v/>
      </c>
      <c r="HG43" s="74" t="s">
        <v>17</v>
      </c>
      <c r="HH43" s="85"/>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86"/>
      <c r="IM43" s="76">
        <f t="shared" ref="IM43:IM44" si="180">SUM(HH43:IL43)</f>
        <v>0</v>
      </c>
      <c r="IO43">
        <f ca="1">SUMIF(IR$3:JV$3,"&lt;="&amp;B5,IR43:JV43)</f>
        <v>0</v>
      </c>
      <c r="IP43" s="98" t="str">
        <f>IF(Summary!$B$33&lt;&gt;"",IF(AND(Summary!$D$33&lt;&gt;"",DATE(YEAR(Summary!$D$33),MONTH(Summary!$D$33),1)&lt;DATE(YEAR(IR3),MONTH(IR3),1)),"not on board",IF(Summary!$B$33&lt;&gt;"",IF(AND(Summary!$C$33&lt;&gt;"",DATE(YEAR(Summary!$C$33),MONTH(Summary!$C$33),1)&lt;=DATE(YEAR(IR3),MONTH(IR3),1)),Summary!$B$33,"not on board"),"")),"")</f>
        <v/>
      </c>
      <c r="IQ43" s="74" t="s">
        <v>17</v>
      </c>
      <c r="IR43" s="85"/>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86"/>
      <c r="JW43" s="76">
        <f t="shared" ref="JW43:JW44" si="181">SUM(IR43:JV43)</f>
        <v>0</v>
      </c>
      <c r="JY43">
        <f ca="1">SUMIF(KB$3:LE$3,"&lt;="&amp;B5,KB43:LE43)</f>
        <v>0</v>
      </c>
      <c r="JZ43" s="98" t="str">
        <f>IF(Summary!$B$33&lt;&gt;"",IF(AND(Summary!$D$33&lt;&gt;"",DATE(YEAR(Summary!$D$33),MONTH(Summary!$D$33),1)&lt;DATE(YEAR(KB3),MONTH(KB3),1)),"not on board",IF(Summary!$B$33&lt;&gt;"",IF(AND(Summary!$C$33&lt;&gt;"",DATE(YEAR(Summary!$C$33),MONTH(Summary!$C$33),1)&lt;=DATE(YEAR(KB3),MONTH(KB3),1)),Summary!$B$33,"not on board"),"")),"")</f>
        <v/>
      </c>
      <c r="KA43" s="74" t="s">
        <v>17</v>
      </c>
      <c r="KB43" s="85"/>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86"/>
      <c r="LF43" s="76">
        <f t="shared" si="156"/>
        <v>0</v>
      </c>
      <c r="LH43">
        <f ca="1">SUMIF(LK$3:MO$3,"&lt;="&amp;B5,LK43:MO43)</f>
        <v>0</v>
      </c>
      <c r="LI43" s="98" t="str">
        <f>IF(Summary!$B$33&lt;&gt;"",IF(AND(Summary!$D$33&lt;&gt;"",DATE(YEAR(Summary!$D$33),MONTH(Summary!$D$33),1)&lt;DATE(YEAR(LK3),MONTH(LK3),1)),"not on board",IF(Summary!$B$33&lt;&gt;"",IF(AND(Summary!$C$33&lt;&gt;"",DATE(YEAR(Summary!$C$33),MONTH(Summary!$C$33),1)&lt;=DATE(YEAR(LK3),MONTH(LK3),1)),Summary!$B$33,"not on board"),"")),"")</f>
        <v/>
      </c>
      <c r="LJ43" s="74" t="s">
        <v>17</v>
      </c>
      <c r="LK43" s="85"/>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86"/>
      <c r="MP43" s="76">
        <f t="shared" ref="MP43:MP44" si="182">SUM(LK43:MO43)</f>
        <v>0</v>
      </c>
      <c r="MR43">
        <f ca="1">SUMIF(MU$3:NX$3,"&lt;="&amp;B5,MU43:NX43)</f>
        <v>0</v>
      </c>
      <c r="MS43" s="98" t="str">
        <f>IF(Summary!$B$33&lt;&gt;"",IF(AND(Summary!$D$33&lt;&gt;"",DATE(YEAR(Summary!$D$33),MONTH(Summary!$D$33),1)&lt;DATE(YEAR(MU3),MONTH(MU3),1)),"not on board",IF(Summary!$B$33&lt;&gt;"",IF(AND(Summary!$C$33&lt;&gt;"",DATE(YEAR(Summary!$C$33),MONTH(Summary!$C$33),1)&lt;=DATE(YEAR(MU3),MONTH(MU3),1)),Summary!$B$33,"not on board"),"")),"")</f>
        <v/>
      </c>
      <c r="MT43" s="74" t="s">
        <v>17</v>
      </c>
      <c r="MU43" s="85"/>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86"/>
      <c r="NY43" s="76">
        <f t="shared" si="158"/>
        <v>0</v>
      </c>
      <c r="OA43">
        <f ca="1">SUMIF(OD$3:PH$3,"&lt;="&amp;B5,OD43:PH43)</f>
        <v>0</v>
      </c>
      <c r="OB43" s="98" t="str">
        <f>IF(Summary!$B$33&lt;&gt;"",IF(AND(Summary!$D$33&lt;&gt;"",DATE(YEAR(Summary!$D$33),MONTH(Summary!$D$33),1)&lt;DATE(YEAR(OD3),MONTH(OD3),1)),"not on board",IF(Summary!$B$33&lt;&gt;"",IF(AND(Summary!$C$33&lt;&gt;"",DATE(YEAR(Summary!$C$33),MONTH(Summary!$C$33),1)&lt;=DATE(YEAR(OD3),MONTH(OD3),1)),Summary!$B$33,"not on board"),"")),"")</f>
        <v/>
      </c>
      <c r="OC43" s="74" t="s">
        <v>17</v>
      </c>
      <c r="OD43" s="85"/>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86"/>
      <c r="PI43" s="76">
        <f t="shared" ref="PI43:PI44" si="183">SUM(OD43:PH43)</f>
        <v>0</v>
      </c>
    </row>
    <row r="44" spans="2:425">
      <c r="B44">
        <f ca="1">SUM(B43,BS43,AL43,DC43,EL43,FV43,HE43,IO43,JY43,LH43,MR43,OA43)</f>
        <v>0</v>
      </c>
      <c r="C44" s="100"/>
      <c r="D44" s="75" t="s">
        <v>1</v>
      </c>
      <c r="E44" s="83"/>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4"/>
      <c r="AJ44" s="77">
        <f t="shared" si="176"/>
        <v>0</v>
      </c>
      <c r="AM44" s="100"/>
      <c r="AN44" s="75" t="s">
        <v>1</v>
      </c>
      <c r="AO44" s="83"/>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4"/>
      <c r="BQ44" s="77">
        <f t="shared" si="149"/>
        <v>0</v>
      </c>
      <c r="BT44" s="100"/>
      <c r="BU44" s="75" t="s">
        <v>1</v>
      </c>
      <c r="BV44" s="83"/>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4"/>
      <c r="DA44" s="77">
        <f t="shared" si="177"/>
        <v>0</v>
      </c>
      <c r="DD44" s="100"/>
      <c r="DE44" s="75" t="s">
        <v>1</v>
      </c>
      <c r="DF44" s="83"/>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4"/>
      <c r="EJ44" s="77">
        <f t="shared" si="178"/>
        <v>0</v>
      </c>
      <c r="EM44" s="100"/>
      <c r="EN44" s="75" t="s">
        <v>1</v>
      </c>
      <c r="EO44" s="83"/>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4"/>
      <c r="FT44" s="77">
        <f t="shared" si="179"/>
        <v>0</v>
      </c>
      <c r="FW44" s="100"/>
      <c r="FX44" s="75" t="s">
        <v>1</v>
      </c>
      <c r="FY44" s="83"/>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4"/>
      <c r="HC44" s="77">
        <f t="shared" si="153"/>
        <v>0</v>
      </c>
      <c r="HF44" s="100"/>
      <c r="HG44" s="75" t="s">
        <v>1</v>
      </c>
      <c r="HH44" s="83"/>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4"/>
      <c r="IM44" s="77">
        <f t="shared" si="180"/>
        <v>0</v>
      </c>
      <c r="IP44" s="100"/>
      <c r="IQ44" s="75" t="s">
        <v>1</v>
      </c>
      <c r="IR44" s="83"/>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4"/>
      <c r="JW44" s="77">
        <f t="shared" si="181"/>
        <v>0</v>
      </c>
      <c r="JZ44" s="100"/>
      <c r="KA44" s="75" t="s">
        <v>1</v>
      </c>
      <c r="KB44" s="83"/>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4"/>
      <c r="LF44" s="77">
        <f t="shared" si="156"/>
        <v>0</v>
      </c>
      <c r="LI44" s="100"/>
      <c r="LJ44" s="75" t="s">
        <v>1</v>
      </c>
      <c r="LK44" s="83"/>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4"/>
      <c r="MP44" s="77">
        <f t="shared" si="182"/>
        <v>0</v>
      </c>
      <c r="MS44" s="100"/>
      <c r="MT44" s="75" t="s">
        <v>1</v>
      </c>
      <c r="MU44" s="83"/>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4"/>
      <c r="NY44" s="77">
        <f t="shared" si="158"/>
        <v>0</v>
      </c>
      <c r="OB44" s="100"/>
      <c r="OC44" s="75" t="s">
        <v>1</v>
      </c>
      <c r="OD44" s="83"/>
      <c r="OE44" s="8"/>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4"/>
      <c r="PI44" s="77">
        <f t="shared" si="183"/>
        <v>0</v>
      </c>
    </row>
    <row r="45" spans="2:425" ht="15" customHeight="1">
      <c r="B45">
        <f ca="1">SUMIF(E$3:AI$3,"&lt;="&amp;B5,E45:AI45)</f>
        <v>0</v>
      </c>
      <c r="C45" s="98" t="str">
        <f>IF(Summary!$B$34&lt;&gt;"",IF(AND(Summary!$D$34&lt;&gt;"",DATE(YEAR(Summary!$D$34),MONTH(Summary!$D$34),1)&lt;DATE(YEAR(E3),MONTH(E3),1)),"not on board",IF(Summary!$B$34&lt;&gt;"",IF(AND(Summary!$C$34&lt;&gt;"",DATE(YEAR(Summary!$C$34),MONTH(Summary!$C$34),1)&lt;=DATE(YEAR(E3),MONTH(E3),1)),Summary!$B$34,"not on board"),"")),"")</f>
        <v/>
      </c>
      <c r="D45" s="74" t="s">
        <v>17</v>
      </c>
      <c r="E45" s="85"/>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86"/>
      <c r="AJ45" s="76">
        <f t="shared" ref="AJ45:AJ46" si="184">SUM(E45:AI45)</f>
        <v>0</v>
      </c>
      <c r="AL45">
        <f ca="1">SUMIF(AO$3:BP$3,"&lt;="&amp;B5,AO45:BP45)</f>
        <v>0</v>
      </c>
      <c r="AM45" s="98" t="str">
        <f>IF(Summary!$B$34&lt;&gt;"",IF(AND(Summary!$D$34&lt;&gt;"",DATE(YEAR(Summary!$D$34),MONTH(Summary!$D$34),1)&lt;DATE(YEAR(AO3),MONTH(AO3),1)),"not on board",IF(Summary!$B$34&lt;&gt;"",IF(AND(Summary!$C$34&lt;&gt;"",DATE(YEAR(Summary!$C$34),MONTH(Summary!$C$34),1)&lt;=DATE(YEAR(AO3),MONTH(AO3),1)),Summary!$B$34,"not on board"),"")),"")</f>
        <v/>
      </c>
      <c r="AN45" s="74" t="s">
        <v>17</v>
      </c>
      <c r="AO45" s="85"/>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86"/>
      <c r="BQ45" s="76">
        <f t="shared" si="149"/>
        <v>0</v>
      </c>
      <c r="BS45">
        <f ca="1">SUMIF(BV$3:CZ$3,"&lt;="&amp;B5,BV45:CZ45)</f>
        <v>0</v>
      </c>
      <c r="BT45" s="98" t="str">
        <f>IF(Summary!$B$34&lt;&gt;"",IF(AND(Summary!$D$34&lt;&gt;"",DATE(YEAR(Summary!$D$34),MONTH(Summary!$D$34),1)&lt;DATE(YEAR(BV3),MONTH(BV3),1)),"not on board",IF(Summary!$B$34&lt;&gt;"",IF(AND(Summary!$C$34&lt;&gt;"",DATE(YEAR(Summary!$C$34),MONTH(Summary!$C$34),1)&lt;=DATE(YEAR(BV3),MONTH(BV3),1)),Summary!$B$34,"not on board"),"")),"")</f>
        <v/>
      </c>
      <c r="BU45" s="74" t="s">
        <v>17</v>
      </c>
      <c r="BV45" s="85"/>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86"/>
      <c r="DA45" s="76">
        <f t="shared" ref="DA45:DA46" si="185">SUM(BV45:CZ45)</f>
        <v>0</v>
      </c>
      <c r="DC45">
        <f ca="1">SUMIF(DF$3:EI$3,"&lt;="&amp;B5,DF45:EI45)</f>
        <v>0</v>
      </c>
      <c r="DD45" s="98" t="str">
        <f>IF(Summary!$B$34&lt;&gt;"",IF(AND(Summary!$D$34&lt;&gt;"",DATE(YEAR(Summary!$D$34),MONTH(Summary!$D$34),1)&lt;DATE(YEAR(DF3),MONTH(DF3),1)),"not on board",IF(Summary!$B$34&lt;&gt;"",IF(AND(Summary!$C$34&lt;&gt;"",DATE(YEAR(Summary!$C$34),MONTH(Summary!$C$34),1)&lt;=DATE(YEAR(DF3),MONTH(DF3),1)),Summary!$B$34,"not on board"),"")),"")</f>
        <v/>
      </c>
      <c r="DE45" s="74" t="s">
        <v>17</v>
      </c>
      <c r="DF45" s="85"/>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86"/>
      <c r="EJ45" s="76">
        <f t="shared" ref="EJ45:EJ46" si="186">SUM(DF45:EI45)</f>
        <v>0</v>
      </c>
      <c r="EL45">
        <f ca="1">SUMIF(EO$3:FS$3,"&lt;="&amp;B5,EO45:FS45)</f>
        <v>0</v>
      </c>
      <c r="EM45" s="98" t="str">
        <f>IF(Summary!$B$34&lt;&gt;"",IF(AND(Summary!$D$34&lt;&gt;"",DATE(YEAR(Summary!$D$34),MONTH(Summary!$D$34),1)&lt;DATE(YEAR(EO3),MONTH(EO3),1)),"not on board",IF(Summary!$B$34&lt;&gt;"",IF(AND(Summary!$C$34&lt;&gt;"",DATE(YEAR(Summary!$C$34),MONTH(Summary!$C$34),1)&lt;=DATE(YEAR(EO3),MONTH(EO3),1)),Summary!$B$34,"not on board"),"")),"")</f>
        <v/>
      </c>
      <c r="EN45" s="74" t="s">
        <v>17</v>
      </c>
      <c r="EO45" s="85"/>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86"/>
      <c r="FT45" s="76">
        <f t="shared" ref="FT45:FT46" si="187">SUM(EO45:FS45)</f>
        <v>0</v>
      </c>
      <c r="FV45">
        <f ca="1">SUMIF(FY$3:HB$3,"&lt;="&amp;B5,FY45:HB45)</f>
        <v>0</v>
      </c>
      <c r="FW45" s="98" t="str">
        <f>IF(Summary!$B$34&lt;&gt;"",IF(AND(Summary!$D$34&lt;&gt;"",DATE(YEAR(Summary!$D$34),MONTH(Summary!$D$34),1)&lt;DATE(YEAR(FY3),MONTH(FY3),1)),"not on board",IF(Summary!$B$34&lt;&gt;"",IF(AND(Summary!$C$34&lt;&gt;"",DATE(YEAR(Summary!$C$34),MONTH(Summary!$C$34),1)&lt;=DATE(YEAR(FY3),MONTH(FY3),1)),Summary!$B$34,"not on board"),"")),"")</f>
        <v/>
      </c>
      <c r="FX45" s="74" t="s">
        <v>17</v>
      </c>
      <c r="FY45" s="85"/>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86"/>
      <c r="HC45" s="76">
        <f t="shared" si="153"/>
        <v>0</v>
      </c>
      <c r="HE45">
        <f ca="1">SUMIF(HH$3:IL$3,"&lt;="&amp;B5,HH45:IL45)</f>
        <v>0</v>
      </c>
      <c r="HF45" s="98" t="str">
        <f>IF(Summary!$B$34&lt;&gt;"",IF(AND(Summary!$D$34&lt;&gt;"",DATE(YEAR(Summary!$D$34),MONTH(Summary!$D$34),1)&lt;DATE(YEAR(HH3),MONTH(HH3),1)),"not on board",IF(Summary!$B$34&lt;&gt;"",IF(AND(Summary!$C$34&lt;&gt;"",DATE(YEAR(Summary!$C$34),MONTH(Summary!$C$34),1)&lt;=DATE(YEAR(HH3),MONTH(HH3),1)),Summary!$B$34,"not on board"),"")),"")</f>
        <v/>
      </c>
      <c r="HG45" s="74" t="s">
        <v>17</v>
      </c>
      <c r="HH45" s="85"/>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86"/>
      <c r="IM45" s="76">
        <f t="shared" ref="IM45:IM46" si="188">SUM(HH45:IL45)</f>
        <v>0</v>
      </c>
      <c r="IO45">
        <f ca="1">SUMIF(IR$3:JV$3,"&lt;="&amp;B5,IR45:JV45)</f>
        <v>0</v>
      </c>
      <c r="IP45" s="98" t="str">
        <f>IF(Summary!$B$34&lt;&gt;"",IF(AND(Summary!$D$34&lt;&gt;"",DATE(YEAR(Summary!$D$34),MONTH(Summary!$D$34),1)&lt;DATE(YEAR(IR3),MONTH(IR3),1)),"not on board",IF(Summary!$B$34&lt;&gt;"",IF(AND(Summary!$C$34&lt;&gt;"",DATE(YEAR(Summary!$C$34),MONTH(Summary!$C$34),1)&lt;=DATE(YEAR(IR3),MONTH(IR3),1)),Summary!$B$34,"not on board"),"")),"")</f>
        <v/>
      </c>
      <c r="IQ45" s="74" t="s">
        <v>17</v>
      </c>
      <c r="IR45" s="85"/>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86"/>
      <c r="JW45" s="76">
        <f t="shared" ref="JW45:JW46" si="189">SUM(IR45:JV45)</f>
        <v>0</v>
      </c>
      <c r="JY45">
        <f ca="1">SUMIF(KB$3:LE$3,"&lt;="&amp;B5,KB45:LE45)</f>
        <v>0</v>
      </c>
      <c r="JZ45" s="98" t="str">
        <f>IF(Summary!$B$34&lt;&gt;"",IF(AND(Summary!$D$34&lt;&gt;"",DATE(YEAR(Summary!$D$34),MONTH(Summary!$D$34),1)&lt;DATE(YEAR(KB3),MONTH(KB3),1)),"not on board",IF(Summary!$B$34&lt;&gt;"",IF(AND(Summary!$C$34&lt;&gt;"",DATE(YEAR(Summary!$C$34),MONTH(Summary!$C$34),1)&lt;=DATE(YEAR(KB3),MONTH(KB3),1)),Summary!$B$34,"not on board"),"")),"")</f>
        <v/>
      </c>
      <c r="KA45" s="74" t="s">
        <v>17</v>
      </c>
      <c r="KB45" s="85"/>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86"/>
      <c r="LF45" s="76">
        <f t="shared" si="156"/>
        <v>0</v>
      </c>
      <c r="LH45">
        <f ca="1">SUMIF(LK$3:MO$3,"&lt;="&amp;B5,LK45:MO45)</f>
        <v>0</v>
      </c>
      <c r="LI45" s="98" t="str">
        <f>IF(Summary!$B$34&lt;&gt;"",IF(AND(Summary!$D$34&lt;&gt;"",DATE(YEAR(Summary!$D$34),MONTH(Summary!$D$34),1)&lt;DATE(YEAR(LK3),MONTH(LK3),1)),"not on board",IF(Summary!$B$34&lt;&gt;"",IF(AND(Summary!$C$34&lt;&gt;"",DATE(YEAR(Summary!$C$34),MONTH(Summary!$C$34),1)&lt;=DATE(YEAR(LK3),MONTH(LK3),1)),Summary!$B$34,"not on board"),"")),"")</f>
        <v/>
      </c>
      <c r="LJ45" s="74" t="s">
        <v>17</v>
      </c>
      <c r="LK45" s="85"/>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86"/>
      <c r="MP45" s="76">
        <f t="shared" ref="MP45:MP46" si="190">SUM(LK45:MO45)</f>
        <v>0</v>
      </c>
      <c r="MR45">
        <f ca="1">SUMIF(MU$3:NX$3,"&lt;="&amp;B5,MU45:NX45)</f>
        <v>0</v>
      </c>
      <c r="MS45" s="98" t="str">
        <f>IF(Summary!$B$34&lt;&gt;"",IF(AND(Summary!$D$34&lt;&gt;"",DATE(YEAR(Summary!$D$34),MONTH(Summary!$D$34),1)&lt;DATE(YEAR(MU3),MONTH(MU3),1)),"not on board",IF(Summary!$B$34&lt;&gt;"",IF(AND(Summary!$C$34&lt;&gt;"",DATE(YEAR(Summary!$C$34),MONTH(Summary!$C$34),1)&lt;=DATE(YEAR(MU3),MONTH(MU3),1)),Summary!$B$34,"not on board"),"")),"")</f>
        <v/>
      </c>
      <c r="MT45" s="74" t="s">
        <v>17</v>
      </c>
      <c r="MU45" s="85"/>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86"/>
      <c r="NY45" s="76">
        <f t="shared" si="158"/>
        <v>0</v>
      </c>
      <c r="OA45">
        <f ca="1">SUMIF(OD$3:PH$3,"&lt;="&amp;B5,OD45:PH45)</f>
        <v>0</v>
      </c>
      <c r="OB45" s="98" t="str">
        <f>IF(Summary!$B$34&lt;&gt;"",IF(AND(Summary!$D$34&lt;&gt;"",DATE(YEAR(Summary!$D$34),MONTH(Summary!$D$34),1)&lt;DATE(YEAR(OD3),MONTH(OD3),1)),"not on board",IF(Summary!$B$34&lt;&gt;"",IF(AND(Summary!$C$34&lt;&gt;"",DATE(YEAR(Summary!$C$34),MONTH(Summary!$C$34),1)&lt;=DATE(YEAR(OD3),MONTH(OD3),1)),Summary!$B$34,"not on board"),"")),"")</f>
        <v/>
      </c>
      <c r="OC45" s="74" t="s">
        <v>17</v>
      </c>
      <c r="OD45" s="85"/>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86"/>
      <c r="PI45" s="76">
        <f t="shared" ref="PI45:PI46" si="191">SUM(OD45:PH45)</f>
        <v>0</v>
      </c>
    </row>
    <row r="46" spans="2:425">
      <c r="B46">
        <f ca="1">SUM(B45,BS45,AL45,DC45,EL45,FV45,HE45,IO45,JY45,LH45,MR45,OA45)</f>
        <v>0</v>
      </c>
      <c r="C46" s="100"/>
      <c r="D46" s="75" t="s">
        <v>1</v>
      </c>
      <c r="E46" s="83"/>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4"/>
      <c r="AJ46" s="77">
        <f t="shared" si="184"/>
        <v>0</v>
      </c>
      <c r="AM46" s="100"/>
      <c r="AN46" s="75" t="s">
        <v>1</v>
      </c>
      <c r="AO46" s="83"/>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4"/>
      <c r="BQ46" s="77">
        <f t="shared" si="149"/>
        <v>0</v>
      </c>
      <c r="BT46" s="100"/>
      <c r="BU46" s="75" t="s">
        <v>1</v>
      </c>
      <c r="BV46" s="83"/>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4"/>
      <c r="DA46" s="77">
        <f t="shared" si="185"/>
        <v>0</v>
      </c>
      <c r="DD46" s="100"/>
      <c r="DE46" s="75" t="s">
        <v>1</v>
      </c>
      <c r="DF46" s="83"/>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4"/>
      <c r="EJ46" s="77">
        <f t="shared" si="186"/>
        <v>0</v>
      </c>
      <c r="EM46" s="100"/>
      <c r="EN46" s="75" t="s">
        <v>1</v>
      </c>
      <c r="EO46" s="83"/>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4"/>
      <c r="FT46" s="77">
        <f t="shared" si="187"/>
        <v>0</v>
      </c>
      <c r="FW46" s="100"/>
      <c r="FX46" s="75" t="s">
        <v>1</v>
      </c>
      <c r="FY46" s="83"/>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4"/>
      <c r="HC46" s="77">
        <f t="shared" si="153"/>
        <v>0</v>
      </c>
      <c r="HF46" s="100"/>
      <c r="HG46" s="75" t="s">
        <v>1</v>
      </c>
      <c r="HH46" s="83"/>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4"/>
      <c r="IM46" s="77">
        <f t="shared" si="188"/>
        <v>0</v>
      </c>
      <c r="IP46" s="100"/>
      <c r="IQ46" s="75" t="s">
        <v>1</v>
      </c>
      <c r="IR46" s="83"/>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4"/>
      <c r="JW46" s="77">
        <f t="shared" si="189"/>
        <v>0</v>
      </c>
      <c r="JZ46" s="100"/>
      <c r="KA46" s="75" t="s">
        <v>1</v>
      </c>
      <c r="KB46" s="83"/>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4"/>
      <c r="LF46" s="77">
        <f t="shared" si="156"/>
        <v>0</v>
      </c>
      <c r="LI46" s="100"/>
      <c r="LJ46" s="75" t="s">
        <v>1</v>
      </c>
      <c r="LK46" s="83"/>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4"/>
      <c r="MP46" s="77">
        <f t="shared" si="190"/>
        <v>0</v>
      </c>
      <c r="MS46" s="100"/>
      <c r="MT46" s="75" t="s">
        <v>1</v>
      </c>
      <c r="MU46" s="83"/>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4"/>
      <c r="NY46" s="77">
        <f t="shared" si="158"/>
        <v>0</v>
      </c>
      <c r="OB46" s="100"/>
      <c r="OC46" s="75" t="s">
        <v>1</v>
      </c>
      <c r="OD46" s="83"/>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4"/>
      <c r="PI46" s="77">
        <f t="shared" si="191"/>
        <v>0</v>
      </c>
    </row>
    <row r="47" spans="2:425" ht="15" customHeight="1">
      <c r="B47">
        <f ca="1">SUMIF(E$3:AI$3,"&lt;="&amp;B5,E47:AI47)</f>
        <v>0</v>
      </c>
      <c r="C47" s="98" t="str">
        <f>IF(Summary!$B$35&lt;&gt;"",IF(AND(Summary!$D$35&lt;&gt;"",DATE(YEAR(Summary!$D$35),MONTH(Summary!$D$35),1)&lt;DATE(YEAR(E3),MONTH(E3),1)),"not on board",IF(Summary!$B$35&lt;&gt;"",IF(AND(Summary!$C$35&lt;&gt;"",DATE(YEAR(Summary!$C$35),MONTH(Summary!$C$35),1)&lt;=DATE(YEAR(E3),MONTH(E3),1)),Summary!$B$35,"not on board"),"")),"")</f>
        <v/>
      </c>
      <c r="D47" s="74" t="s">
        <v>17</v>
      </c>
      <c r="E47" s="85"/>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86"/>
      <c r="AJ47" s="76">
        <f t="shared" ref="AJ47:AJ48" si="192">SUM(E47:AI47)</f>
        <v>0</v>
      </c>
      <c r="AL47">
        <f ca="1">SUMIF(AO$3:BP$3,"&lt;="&amp;B5,AO47:BP47)</f>
        <v>0</v>
      </c>
      <c r="AM47" s="98" t="str">
        <f>IF(Summary!$B$35&lt;&gt;"",IF(AND(Summary!$D$35&lt;&gt;"",DATE(YEAR(Summary!$D$35),MONTH(Summary!$D$35),1)&lt;DATE(YEAR(AO3),MONTH(AO3),1)),"not on board",IF(Summary!$B$35&lt;&gt;"",IF(AND(Summary!$C$35&lt;&gt;"",DATE(YEAR(Summary!$C$35),MONTH(Summary!$C$35),1)&lt;=DATE(YEAR(AO3),MONTH(AO3),1)),Summary!$B$35,"not on board"),"")),"")</f>
        <v/>
      </c>
      <c r="AN47" s="74" t="s">
        <v>17</v>
      </c>
      <c r="AO47" s="85"/>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86"/>
      <c r="BQ47" s="76">
        <f t="shared" si="149"/>
        <v>0</v>
      </c>
      <c r="BS47">
        <f ca="1">SUMIF(BV$3:CZ$3,"&lt;="&amp;B5,BV47:CZ47)</f>
        <v>0</v>
      </c>
      <c r="BT47" s="98" t="str">
        <f>IF(Summary!$B$35&lt;&gt;"",IF(AND(Summary!$D$35&lt;&gt;"",DATE(YEAR(Summary!$D$35),MONTH(Summary!$D$35),1)&lt;DATE(YEAR(BV3),MONTH(BV3),1)),"not on board",IF(Summary!$B$35&lt;&gt;"",IF(AND(Summary!$C$35&lt;&gt;"",DATE(YEAR(Summary!$C$35),MONTH(Summary!$C$35),1)&lt;=DATE(YEAR(BV3),MONTH(BV3),1)),Summary!$B$35,"not on board"),"")),"")</f>
        <v/>
      </c>
      <c r="BU47" s="74" t="s">
        <v>17</v>
      </c>
      <c r="BV47" s="85"/>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86"/>
      <c r="DA47" s="76">
        <f t="shared" ref="DA47:DA48" si="193">SUM(BV47:CZ47)</f>
        <v>0</v>
      </c>
      <c r="DC47">
        <f ca="1">SUMIF(DF$3:EI$3,"&lt;="&amp;B5,DF47:EI47)</f>
        <v>0</v>
      </c>
      <c r="DD47" s="98" t="str">
        <f>IF(Summary!$B$35&lt;&gt;"",IF(AND(Summary!$D$35&lt;&gt;"",DATE(YEAR(Summary!$D$35),MONTH(Summary!$D$35),1)&lt;DATE(YEAR(DF3),MONTH(DF3),1)),"not on board",IF(Summary!$B$35&lt;&gt;"",IF(AND(Summary!$C$35&lt;&gt;"",DATE(YEAR(Summary!$C$35),MONTH(Summary!$C$35),1)&lt;=DATE(YEAR(DF3),MONTH(DF3),1)),Summary!$B$35,"not on board"),"")),"")</f>
        <v/>
      </c>
      <c r="DE47" s="74" t="s">
        <v>17</v>
      </c>
      <c r="DF47" s="85"/>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86"/>
      <c r="EJ47" s="76">
        <f t="shared" ref="EJ47:EJ48" si="194">SUM(DF47:EI47)</f>
        <v>0</v>
      </c>
      <c r="EL47">
        <f ca="1">SUMIF(EO$3:FS$3,"&lt;="&amp;B5,EO47:FS47)</f>
        <v>0</v>
      </c>
      <c r="EM47" s="98" t="str">
        <f>IF(Summary!$B$35&lt;&gt;"",IF(AND(Summary!$D$35&lt;&gt;"",DATE(YEAR(Summary!$D$35),MONTH(Summary!$D$35),1)&lt;DATE(YEAR(EO3),MONTH(EO3),1)),"not on board",IF(Summary!$B$35&lt;&gt;"",IF(AND(Summary!$C$35&lt;&gt;"",DATE(YEAR(Summary!$C$35),MONTH(Summary!$C$35),1)&lt;=DATE(YEAR(EO3),MONTH(EO3),1)),Summary!$B$35,"not on board"),"")),"")</f>
        <v/>
      </c>
      <c r="EN47" s="74" t="s">
        <v>17</v>
      </c>
      <c r="EO47" s="85"/>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86"/>
      <c r="FT47" s="76">
        <f t="shared" ref="FT47:FT48" si="195">SUM(EO47:FS47)</f>
        <v>0</v>
      </c>
      <c r="FV47">
        <f ca="1">SUMIF(FY$3:HB$3,"&lt;="&amp;B5,FY47:HB47)</f>
        <v>0</v>
      </c>
      <c r="FW47" s="98" t="str">
        <f>IF(Summary!$B$35&lt;&gt;"",IF(AND(Summary!$D$35&lt;&gt;"",DATE(YEAR(Summary!$D$35),MONTH(Summary!$D$35),1)&lt;DATE(YEAR(FY3),MONTH(FY3),1)),"not on board",IF(Summary!$B$35&lt;&gt;"",IF(AND(Summary!$C$35&lt;&gt;"",DATE(YEAR(Summary!$C$35),MONTH(Summary!$C$35),1)&lt;=DATE(YEAR(FY3),MONTH(FY3),1)),Summary!$B$35,"not on board"),"")),"")</f>
        <v/>
      </c>
      <c r="FX47" s="74" t="s">
        <v>17</v>
      </c>
      <c r="FY47" s="85"/>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86"/>
      <c r="HC47" s="76">
        <f t="shared" si="153"/>
        <v>0</v>
      </c>
      <c r="HE47">
        <f ca="1">SUMIF(HH$3:IL$3,"&lt;="&amp;B5,HH47:IL47)</f>
        <v>0</v>
      </c>
      <c r="HF47" s="98" t="str">
        <f>IF(Summary!$B$35&lt;&gt;"",IF(AND(Summary!$D$35&lt;&gt;"",DATE(YEAR(Summary!$D$35),MONTH(Summary!$D$35),1)&lt;DATE(YEAR(HH3),MONTH(HH3),1)),"not on board",IF(Summary!$B$35&lt;&gt;"",IF(AND(Summary!$C$35&lt;&gt;"",DATE(YEAR(Summary!$C$35),MONTH(Summary!$C$35),1)&lt;=DATE(YEAR(HH3),MONTH(HH3),1)),Summary!$B$35,"not on board"),"")),"")</f>
        <v/>
      </c>
      <c r="HG47" s="74" t="s">
        <v>17</v>
      </c>
      <c r="HH47" s="85"/>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86"/>
      <c r="IM47" s="76">
        <f t="shared" ref="IM47:IM48" si="196">SUM(HH47:IL47)</f>
        <v>0</v>
      </c>
      <c r="IO47">
        <f ca="1">SUMIF(IR$3:JV$3,"&lt;="&amp;B5,IR47:JV47)</f>
        <v>0</v>
      </c>
      <c r="IP47" s="98" t="str">
        <f>IF(Summary!$B$35&lt;&gt;"",IF(AND(Summary!$D$35&lt;&gt;"",DATE(YEAR(Summary!$D$35),MONTH(Summary!$D$35),1)&lt;DATE(YEAR(IR3),MONTH(IR3),1)),"not on board",IF(Summary!$B$35&lt;&gt;"",IF(AND(Summary!$C$35&lt;&gt;"",DATE(YEAR(Summary!$C$35),MONTH(Summary!$C$35),1)&lt;=DATE(YEAR(IR3),MONTH(IR3),1)),Summary!$B$35,"not on board"),"")),"")</f>
        <v/>
      </c>
      <c r="IQ47" s="74" t="s">
        <v>17</v>
      </c>
      <c r="IR47" s="85"/>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86"/>
      <c r="JW47" s="76">
        <f t="shared" ref="JW47:JW48" si="197">SUM(IR47:JV47)</f>
        <v>0</v>
      </c>
      <c r="JY47">
        <f ca="1">SUMIF(KB$3:LE$3,"&lt;="&amp;B5,KB47:LE47)</f>
        <v>0</v>
      </c>
      <c r="JZ47" s="98" t="str">
        <f>IF(Summary!$B$35&lt;&gt;"",IF(AND(Summary!$D$35&lt;&gt;"",DATE(YEAR(Summary!$D$35),MONTH(Summary!$D$35),1)&lt;DATE(YEAR(KB3),MONTH(KB3),1)),"not on board",IF(Summary!$B$35&lt;&gt;"",IF(AND(Summary!$C$35&lt;&gt;"",DATE(YEAR(Summary!$C$35),MONTH(Summary!$C$35),1)&lt;=DATE(YEAR(KB3),MONTH(KB3),1)),Summary!$B$35,"not on board"),"")),"")</f>
        <v/>
      </c>
      <c r="KA47" s="74" t="s">
        <v>17</v>
      </c>
      <c r="KB47" s="85"/>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86"/>
      <c r="LF47" s="76">
        <f t="shared" si="156"/>
        <v>0</v>
      </c>
      <c r="LH47">
        <f ca="1">SUMIF(LK$3:MO$3,"&lt;="&amp;B5,LK47:MO47)</f>
        <v>0</v>
      </c>
      <c r="LI47" s="98" t="str">
        <f>IF(Summary!$B$35&lt;&gt;"",IF(AND(Summary!$D$35&lt;&gt;"",DATE(YEAR(Summary!$D$35),MONTH(Summary!$D$35),1)&lt;DATE(YEAR(LK3),MONTH(LK3),1)),"not on board",IF(Summary!$B$35&lt;&gt;"",IF(AND(Summary!$C$35&lt;&gt;"",DATE(YEAR(Summary!$C$35),MONTH(Summary!$C$35),1)&lt;=DATE(YEAR(LK3),MONTH(LK3),1)),Summary!$B$35,"not on board"),"")),"")</f>
        <v/>
      </c>
      <c r="LJ47" s="74" t="s">
        <v>17</v>
      </c>
      <c r="LK47" s="85"/>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86"/>
      <c r="MP47" s="76">
        <f t="shared" ref="MP47:MP48" si="198">SUM(LK47:MO47)</f>
        <v>0</v>
      </c>
      <c r="MR47">
        <f ca="1">SUMIF(MU$3:NX$3,"&lt;="&amp;B5,MU47:NX47)</f>
        <v>0</v>
      </c>
      <c r="MS47" s="98" t="str">
        <f>IF(Summary!$B$35&lt;&gt;"",IF(AND(Summary!$D$35&lt;&gt;"",DATE(YEAR(Summary!$D$35),MONTH(Summary!$D$35),1)&lt;DATE(YEAR(MU3),MONTH(MU3),1)),"not on board",IF(Summary!$B$35&lt;&gt;"",IF(AND(Summary!$C$35&lt;&gt;"",DATE(YEAR(Summary!$C$35),MONTH(Summary!$C$35),1)&lt;=DATE(YEAR(MU3),MONTH(MU3),1)),Summary!$B$35,"not on board"),"")),"")</f>
        <v/>
      </c>
      <c r="MT47" s="74" t="s">
        <v>17</v>
      </c>
      <c r="MU47" s="85"/>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86"/>
      <c r="NY47" s="76">
        <f t="shared" si="158"/>
        <v>0</v>
      </c>
      <c r="OA47">
        <f ca="1">SUMIF(OD$3:PH$3,"&lt;="&amp;B5,OD47:PH47)</f>
        <v>0</v>
      </c>
      <c r="OB47" s="98" t="str">
        <f>IF(Summary!$B$35&lt;&gt;"",IF(AND(Summary!$D$35&lt;&gt;"",DATE(YEAR(Summary!$D$35),MONTH(Summary!$D$35),1)&lt;DATE(YEAR(OD3),MONTH(OD3),1)),"not on board",IF(Summary!$B$35&lt;&gt;"",IF(AND(Summary!$C$35&lt;&gt;"",DATE(YEAR(Summary!$C$35),MONTH(Summary!$C$35),1)&lt;=DATE(YEAR(OD3),MONTH(OD3),1)),Summary!$B$35,"not on board"),"")),"")</f>
        <v/>
      </c>
      <c r="OC47" s="74" t="s">
        <v>17</v>
      </c>
      <c r="OD47" s="85"/>
      <c r="OE47" s="9"/>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86"/>
      <c r="PI47" s="76">
        <f t="shared" ref="PI47:PI48" si="199">SUM(OD47:PH47)</f>
        <v>0</v>
      </c>
    </row>
    <row r="48" spans="2:425">
      <c r="B48">
        <f ca="1">SUM(B47,BS47,AL47,DC47,EL47,FV47,HE47,IO47,JY47,LH47,MR47,OA47)</f>
        <v>0</v>
      </c>
      <c r="C48" s="100"/>
      <c r="D48" s="75" t="s">
        <v>1</v>
      </c>
      <c r="E48" s="83"/>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4"/>
      <c r="AJ48" s="77">
        <f t="shared" si="192"/>
        <v>0</v>
      </c>
      <c r="AM48" s="100"/>
      <c r="AN48" s="75" t="s">
        <v>1</v>
      </c>
      <c r="AO48" s="83"/>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4"/>
      <c r="BQ48" s="77">
        <f t="shared" si="149"/>
        <v>0</v>
      </c>
      <c r="BT48" s="100"/>
      <c r="BU48" s="75" t="s">
        <v>1</v>
      </c>
      <c r="BV48" s="83"/>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4"/>
      <c r="DA48" s="77">
        <f t="shared" si="193"/>
        <v>0</v>
      </c>
      <c r="DD48" s="100"/>
      <c r="DE48" s="75" t="s">
        <v>1</v>
      </c>
      <c r="DF48" s="83"/>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4"/>
      <c r="EJ48" s="77">
        <f t="shared" si="194"/>
        <v>0</v>
      </c>
      <c r="EM48" s="100"/>
      <c r="EN48" s="75" t="s">
        <v>1</v>
      </c>
      <c r="EO48" s="83"/>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4"/>
      <c r="FT48" s="77">
        <f t="shared" si="195"/>
        <v>0</v>
      </c>
      <c r="FW48" s="100"/>
      <c r="FX48" s="75" t="s">
        <v>1</v>
      </c>
      <c r="FY48" s="83"/>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4"/>
      <c r="HC48" s="77">
        <f t="shared" si="153"/>
        <v>0</v>
      </c>
      <c r="HF48" s="100"/>
      <c r="HG48" s="75" t="s">
        <v>1</v>
      </c>
      <c r="HH48" s="83"/>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4"/>
      <c r="IM48" s="77">
        <f t="shared" si="196"/>
        <v>0</v>
      </c>
      <c r="IP48" s="100"/>
      <c r="IQ48" s="75" t="s">
        <v>1</v>
      </c>
      <c r="IR48" s="83"/>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4"/>
      <c r="JW48" s="77">
        <f t="shared" si="197"/>
        <v>0</v>
      </c>
      <c r="JZ48" s="100"/>
      <c r="KA48" s="75" t="s">
        <v>1</v>
      </c>
      <c r="KB48" s="83"/>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4"/>
      <c r="LF48" s="77">
        <f t="shared" si="156"/>
        <v>0</v>
      </c>
      <c r="LI48" s="100"/>
      <c r="LJ48" s="75" t="s">
        <v>1</v>
      </c>
      <c r="LK48" s="83"/>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4"/>
      <c r="MP48" s="77">
        <f t="shared" si="198"/>
        <v>0</v>
      </c>
      <c r="MS48" s="100"/>
      <c r="MT48" s="75" t="s">
        <v>1</v>
      </c>
      <c r="MU48" s="83"/>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4"/>
      <c r="NY48" s="77">
        <f t="shared" si="158"/>
        <v>0</v>
      </c>
      <c r="OB48" s="100"/>
      <c r="OC48" s="75" t="s">
        <v>1</v>
      </c>
      <c r="OD48" s="83"/>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4"/>
      <c r="PI48" s="77">
        <f t="shared" si="199"/>
        <v>0</v>
      </c>
    </row>
    <row r="49" spans="2:425" ht="15" customHeight="1">
      <c r="B49">
        <f ca="1">SUMIF(E$3:AI$3,"&lt;="&amp;B5,E49:AI49)</f>
        <v>0</v>
      </c>
      <c r="C49" s="98" t="str">
        <f>IF(Summary!$B$36&lt;&gt;"",IF(AND(Summary!$D$36&lt;&gt;"",DATE(YEAR(Summary!$D$36),MONTH(Summary!$D$36),1)&lt;DATE(YEAR(E3),MONTH(E3),1)),"not on board",IF(Summary!$B$36&lt;&gt;"",IF(AND(Summary!$C$36&lt;&gt;"",DATE(YEAR(Summary!$C$36),MONTH(Summary!$C$36),1)&lt;=DATE(YEAR(E3),MONTH(E3),1)),Summary!$B$36,"not on board"),"")),"")</f>
        <v/>
      </c>
      <c r="D49" s="74" t="s">
        <v>17</v>
      </c>
      <c r="E49" s="85"/>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86"/>
      <c r="AJ49" s="76">
        <f t="shared" ref="AJ49:AJ50" si="200">SUM(E49:AI49)</f>
        <v>0</v>
      </c>
      <c r="AL49">
        <f ca="1">SUMIF(AO$3:BP$3,"&lt;="&amp;B5,AO49:BP49)</f>
        <v>0</v>
      </c>
      <c r="AM49" s="98" t="str">
        <f>IF(Summary!$B$36&lt;&gt;"",IF(AND(Summary!$D$36&lt;&gt;"",DATE(YEAR(Summary!$D$36),MONTH(Summary!$D$36),1)&lt;DATE(YEAR(AO3),MONTH(AO3),1)),"not on board",IF(Summary!$B$36&lt;&gt;"",IF(AND(Summary!$C$36&lt;&gt;"",DATE(YEAR(Summary!$C$36),MONTH(Summary!$C$36),1)&lt;=DATE(YEAR(AO3),MONTH(AO3),1)),Summary!$B$36,"not on board"),"")),"")</f>
        <v/>
      </c>
      <c r="AN49" s="74" t="s">
        <v>17</v>
      </c>
      <c r="AO49" s="85"/>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86"/>
      <c r="BQ49" s="76">
        <f t="shared" si="149"/>
        <v>0</v>
      </c>
      <c r="BS49">
        <f ca="1">SUMIF(BV$3:CZ$3,"&lt;="&amp;B5,BV49:CZ49)</f>
        <v>0</v>
      </c>
      <c r="BT49" s="98" t="str">
        <f>IF(Summary!$B$36&lt;&gt;"",IF(AND(Summary!$D$36&lt;&gt;"",DATE(YEAR(Summary!$D$36),MONTH(Summary!$D$36),1)&lt;DATE(YEAR(BV3),MONTH(BV3),1)),"not on board",IF(Summary!$B$36&lt;&gt;"",IF(AND(Summary!$C$36&lt;&gt;"",DATE(YEAR(Summary!$C$36),MONTH(Summary!$C$36),1)&lt;=DATE(YEAR(BV3),MONTH(BV3),1)),Summary!$B$36,"not on board"),"")),"")</f>
        <v/>
      </c>
      <c r="BU49" s="74" t="s">
        <v>17</v>
      </c>
      <c r="BV49" s="85"/>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86"/>
      <c r="DA49" s="76">
        <f t="shared" ref="DA49:DA50" si="201">SUM(BV49:CZ49)</f>
        <v>0</v>
      </c>
      <c r="DC49">
        <f ca="1">SUMIF(DF$3:EI$3,"&lt;="&amp;B5,DF49:EI49)</f>
        <v>0</v>
      </c>
      <c r="DD49" s="98" t="str">
        <f>IF(Summary!$B$36&lt;&gt;"",IF(AND(Summary!$D$36&lt;&gt;"",DATE(YEAR(Summary!$D$36),MONTH(Summary!$D$36),1)&lt;DATE(YEAR(DF3),MONTH(DF3),1)),"not on board",IF(Summary!$B$36&lt;&gt;"",IF(AND(Summary!$C$36&lt;&gt;"",DATE(YEAR(Summary!$C$36),MONTH(Summary!$C$36),1)&lt;=DATE(YEAR(DF3),MONTH(DF3),1)),Summary!$B$36,"not on board"),"")),"")</f>
        <v/>
      </c>
      <c r="DE49" s="74" t="s">
        <v>17</v>
      </c>
      <c r="DF49" s="85"/>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86"/>
      <c r="EJ49" s="76">
        <f t="shared" ref="EJ49:EJ50" si="202">SUM(DF49:EI49)</f>
        <v>0</v>
      </c>
      <c r="EL49">
        <f ca="1">SUMIF(EO$3:FS$3,"&lt;="&amp;B5,EO49:FS49)</f>
        <v>0</v>
      </c>
      <c r="EM49" s="98" t="str">
        <f>IF(Summary!$B$36&lt;&gt;"",IF(AND(Summary!$D$36&lt;&gt;"",DATE(YEAR(Summary!$D$36),MONTH(Summary!$D$36),1)&lt;DATE(YEAR(EO3),MONTH(EO3),1)),"not on board",IF(Summary!$B$36&lt;&gt;"",IF(AND(Summary!$C$36&lt;&gt;"",DATE(YEAR(Summary!$C$36),MONTH(Summary!$C$36),1)&lt;=DATE(YEAR(EO3),MONTH(EO3),1)),Summary!$B$36,"not on board"),"")),"")</f>
        <v/>
      </c>
      <c r="EN49" s="74" t="s">
        <v>17</v>
      </c>
      <c r="EO49" s="85"/>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86"/>
      <c r="FT49" s="76">
        <f t="shared" ref="FT49:FT50" si="203">SUM(EO49:FS49)</f>
        <v>0</v>
      </c>
      <c r="FV49">
        <f ca="1">SUMIF(FY$3:HB$3,"&lt;="&amp;B5,FY49:HB49)</f>
        <v>0</v>
      </c>
      <c r="FW49" s="98" t="str">
        <f>IF(Summary!$B$36&lt;&gt;"",IF(AND(Summary!$D$36&lt;&gt;"",DATE(YEAR(Summary!$D$36),MONTH(Summary!$D$36),1)&lt;DATE(YEAR(FY3),MONTH(FY3),1)),"not on board",IF(Summary!$B$36&lt;&gt;"",IF(AND(Summary!$C$36&lt;&gt;"",DATE(YEAR(Summary!$C$36),MONTH(Summary!$C$36),1)&lt;=DATE(YEAR(FY3),MONTH(FY3),1)),Summary!$B$36,"not on board"),"")),"")</f>
        <v/>
      </c>
      <c r="FX49" s="74" t="s">
        <v>17</v>
      </c>
      <c r="FY49" s="85"/>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86"/>
      <c r="HC49" s="76">
        <f t="shared" si="153"/>
        <v>0</v>
      </c>
      <c r="HE49">
        <f ca="1">SUMIF(HH$3:IL$3,"&lt;="&amp;B5,HH49:IL49)</f>
        <v>0</v>
      </c>
      <c r="HF49" s="98" t="str">
        <f>IF(Summary!$B$36&lt;&gt;"",IF(AND(Summary!$D$36&lt;&gt;"",DATE(YEAR(Summary!$D$36),MONTH(Summary!$D$36),1)&lt;DATE(YEAR(HH3),MONTH(HH3),1)),"not on board",IF(Summary!$B$36&lt;&gt;"",IF(AND(Summary!$C$36&lt;&gt;"",DATE(YEAR(Summary!$C$36),MONTH(Summary!$C$36),1)&lt;=DATE(YEAR(HH3),MONTH(HH3),1)),Summary!$B$36,"not on board"),"")),"")</f>
        <v/>
      </c>
      <c r="HG49" s="74" t="s">
        <v>17</v>
      </c>
      <c r="HH49" s="85"/>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86"/>
      <c r="IM49" s="76">
        <f t="shared" ref="IM49:IM50" si="204">SUM(HH49:IL49)</f>
        <v>0</v>
      </c>
      <c r="IO49">
        <f ca="1">SUMIF(IR$3:JV$3,"&lt;="&amp;B5,IR49:JV49)</f>
        <v>0</v>
      </c>
      <c r="IP49" s="98" t="str">
        <f>IF(Summary!$B$36&lt;&gt;"",IF(AND(Summary!$D$36&lt;&gt;"",DATE(YEAR(Summary!$D$36),MONTH(Summary!$D$36),1)&lt;DATE(YEAR(IR3),MONTH(IR3),1)),"not on board",IF(Summary!$B$36&lt;&gt;"",IF(AND(Summary!$C$36&lt;&gt;"",DATE(YEAR(Summary!$C$36),MONTH(Summary!$C$36),1)&lt;=DATE(YEAR(IR3),MONTH(IR3),1)),Summary!$B$36,"not on board"),"")),"")</f>
        <v/>
      </c>
      <c r="IQ49" s="74" t="s">
        <v>17</v>
      </c>
      <c r="IR49" s="85"/>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86"/>
      <c r="JW49" s="76">
        <f t="shared" ref="JW49:JW50" si="205">SUM(IR49:JV49)</f>
        <v>0</v>
      </c>
      <c r="JY49">
        <f ca="1">SUMIF(KB$3:LE$3,"&lt;="&amp;B5,KB49:LE49)</f>
        <v>0</v>
      </c>
      <c r="JZ49" s="98" t="str">
        <f>IF(Summary!$B$36&lt;&gt;"",IF(AND(Summary!$D$36&lt;&gt;"",DATE(YEAR(Summary!$D$36),MONTH(Summary!$D$36),1)&lt;DATE(YEAR(KB3),MONTH(KB3),1)),"not on board",IF(Summary!$B$36&lt;&gt;"",IF(AND(Summary!$C$36&lt;&gt;"",DATE(YEAR(Summary!$C$36),MONTH(Summary!$C$36),1)&lt;=DATE(YEAR(KB3),MONTH(KB3),1)),Summary!$B$36,"not on board"),"")),"")</f>
        <v/>
      </c>
      <c r="KA49" s="74" t="s">
        <v>17</v>
      </c>
      <c r="KB49" s="85"/>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86"/>
      <c r="LF49" s="76">
        <f t="shared" si="156"/>
        <v>0</v>
      </c>
      <c r="LH49">
        <f ca="1">SUMIF(LK$3:MO$3,"&lt;="&amp;B5,LK49:MO49)</f>
        <v>0</v>
      </c>
      <c r="LI49" s="98" t="str">
        <f>IF(Summary!$B$36&lt;&gt;"",IF(AND(Summary!$D$36&lt;&gt;"",DATE(YEAR(Summary!$D$36),MONTH(Summary!$D$36),1)&lt;DATE(YEAR(LK3),MONTH(LK3),1)),"not on board",IF(Summary!$B$36&lt;&gt;"",IF(AND(Summary!$C$36&lt;&gt;"",DATE(YEAR(Summary!$C$36),MONTH(Summary!$C$36),1)&lt;=DATE(YEAR(LK3),MONTH(LK3),1)),Summary!$B$36,"not on board"),"")),"")</f>
        <v/>
      </c>
      <c r="LJ49" s="74" t="s">
        <v>17</v>
      </c>
      <c r="LK49" s="85"/>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86"/>
      <c r="MP49" s="76">
        <f t="shared" ref="MP49:MP50" si="206">SUM(LK49:MO49)</f>
        <v>0</v>
      </c>
      <c r="MR49">
        <f ca="1">SUMIF(MU$3:NX$3,"&lt;="&amp;B5,MU49:NX49)</f>
        <v>0</v>
      </c>
      <c r="MS49" s="98" t="str">
        <f>IF(Summary!$B$36&lt;&gt;"",IF(AND(Summary!$D$36&lt;&gt;"",DATE(YEAR(Summary!$D$36),MONTH(Summary!$D$36),1)&lt;DATE(YEAR(MU3),MONTH(MU3),1)),"not on board",IF(Summary!$B$36&lt;&gt;"",IF(AND(Summary!$C$36&lt;&gt;"",DATE(YEAR(Summary!$C$36),MONTH(Summary!$C$36),1)&lt;=DATE(YEAR(MU3),MONTH(MU3),1)),Summary!$B$36,"not on board"),"")),"")</f>
        <v/>
      </c>
      <c r="MT49" s="74" t="s">
        <v>17</v>
      </c>
      <c r="MU49" s="85"/>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86"/>
      <c r="NY49" s="76">
        <f t="shared" si="158"/>
        <v>0</v>
      </c>
      <c r="OA49">
        <f ca="1">SUMIF(OD$3:PH$3,"&lt;="&amp;B5,OD49:PH49)</f>
        <v>0</v>
      </c>
      <c r="OB49" s="98" t="str">
        <f>IF(Summary!$B$36&lt;&gt;"",IF(AND(Summary!$D$36&lt;&gt;"",DATE(YEAR(Summary!$D$36),MONTH(Summary!$D$36),1)&lt;DATE(YEAR(OD3),MONTH(OD3),1)),"not on board",IF(Summary!$B$36&lt;&gt;"",IF(AND(Summary!$C$36&lt;&gt;"",DATE(YEAR(Summary!$C$36),MONTH(Summary!$C$36),1)&lt;=DATE(YEAR(OD3),MONTH(OD3),1)),Summary!$B$36,"not on board"),"")),"")</f>
        <v/>
      </c>
      <c r="OC49" s="74" t="s">
        <v>17</v>
      </c>
      <c r="OD49" s="85"/>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86"/>
      <c r="PI49" s="76">
        <f t="shared" ref="PI49:PI50" si="207">SUM(OD49:PH49)</f>
        <v>0</v>
      </c>
    </row>
    <row r="50" spans="2:425">
      <c r="B50">
        <f ca="1">SUM(B49,BS49,AL49,DC49,EL49,FV49,HE49,IO49,JY49,LH49,MR49,OA49)</f>
        <v>0</v>
      </c>
      <c r="C50" s="100"/>
      <c r="D50" s="75" t="s">
        <v>1</v>
      </c>
      <c r="E50" s="83"/>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4"/>
      <c r="AJ50" s="77">
        <f t="shared" si="200"/>
        <v>0</v>
      </c>
      <c r="AM50" s="100"/>
      <c r="AN50" s="75" t="s">
        <v>1</v>
      </c>
      <c r="AO50" s="83"/>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4"/>
      <c r="BQ50" s="77">
        <f t="shared" si="149"/>
        <v>0</v>
      </c>
      <c r="BT50" s="100"/>
      <c r="BU50" s="75" t="s">
        <v>1</v>
      </c>
      <c r="BV50" s="83"/>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4"/>
      <c r="DA50" s="77">
        <f t="shared" si="201"/>
        <v>0</v>
      </c>
      <c r="DD50" s="100"/>
      <c r="DE50" s="75" t="s">
        <v>1</v>
      </c>
      <c r="DF50" s="83"/>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4"/>
      <c r="EJ50" s="77">
        <f t="shared" si="202"/>
        <v>0</v>
      </c>
      <c r="EM50" s="100"/>
      <c r="EN50" s="75" t="s">
        <v>1</v>
      </c>
      <c r="EO50" s="83"/>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4"/>
      <c r="FT50" s="77">
        <f t="shared" si="203"/>
        <v>0</v>
      </c>
      <c r="FW50" s="100"/>
      <c r="FX50" s="75" t="s">
        <v>1</v>
      </c>
      <c r="FY50" s="83"/>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4"/>
      <c r="HC50" s="77">
        <f t="shared" si="153"/>
        <v>0</v>
      </c>
      <c r="HF50" s="100"/>
      <c r="HG50" s="75" t="s">
        <v>1</v>
      </c>
      <c r="HH50" s="83"/>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4"/>
      <c r="IM50" s="77">
        <f t="shared" si="204"/>
        <v>0</v>
      </c>
      <c r="IP50" s="100"/>
      <c r="IQ50" s="75" t="s">
        <v>1</v>
      </c>
      <c r="IR50" s="83"/>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4"/>
      <c r="JW50" s="77">
        <f t="shared" si="205"/>
        <v>0</v>
      </c>
      <c r="JZ50" s="100"/>
      <c r="KA50" s="75" t="s">
        <v>1</v>
      </c>
      <c r="KB50" s="83"/>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4"/>
      <c r="LF50" s="77">
        <f t="shared" si="156"/>
        <v>0</v>
      </c>
      <c r="LI50" s="100"/>
      <c r="LJ50" s="75" t="s">
        <v>1</v>
      </c>
      <c r="LK50" s="83"/>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4"/>
      <c r="MP50" s="77">
        <f t="shared" si="206"/>
        <v>0</v>
      </c>
      <c r="MS50" s="100"/>
      <c r="MT50" s="75" t="s">
        <v>1</v>
      </c>
      <c r="MU50" s="83"/>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4"/>
      <c r="NY50" s="77">
        <f t="shared" si="158"/>
        <v>0</v>
      </c>
      <c r="OB50" s="100"/>
      <c r="OC50" s="75" t="s">
        <v>1</v>
      </c>
      <c r="OD50" s="83"/>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4"/>
      <c r="PI50" s="77">
        <f t="shared" si="207"/>
        <v>0</v>
      </c>
    </row>
    <row r="51" spans="2:425" ht="15" customHeight="1">
      <c r="B51">
        <f ca="1">SUMIF(E$3:AI$3,"&lt;="&amp;B5,E51:AI51)</f>
        <v>0</v>
      </c>
      <c r="C51" s="98" t="str">
        <f>IF(Summary!$B$37&lt;&gt;"",IF(AND(Summary!$D$37&lt;&gt;"",DATE(YEAR(Summary!$D$37),MONTH(Summary!$D$37),1)&lt;DATE(YEAR(E3),MONTH(E3),1)),"not on board",IF(Summary!$B$37&lt;&gt;"",IF(AND(Summary!$C$37&lt;&gt;"",DATE(YEAR(Summary!$C$37),MONTH(Summary!$C$37),1)&lt;=DATE(YEAR(E3),MONTH(E3),1)),Summary!$B$37,"not on board"),"")),"")</f>
        <v/>
      </c>
      <c r="D51" s="74" t="s">
        <v>17</v>
      </c>
      <c r="E51" s="85"/>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86"/>
      <c r="AJ51" s="76">
        <f t="shared" ref="AJ51:AJ52" si="208">SUM(E51:AI51)</f>
        <v>0</v>
      </c>
      <c r="AL51">
        <f ca="1">SUMIF(AO$3:BP$3,"&lt;="&amp;B5,AO51:BP51)</f>
        <v>0</v>
      </c>
      <c r="AM51" s="98" t="str">
        <f>IF(Summary!$B$37&lt;&gt;"",IF(AND(Summary!$D$37&lt;&gt;"",DATE(YEAR(Summary!$D$37),MONTH(Summary!$D$37),1)&lt;DATE(YEAR(AO3),MONTH(AO3),1)),"not on board",IF(Summary!$B$37&lt;&gt;"",IF(AND(Summary!$C$37&lt;&gt;"",DATE(YEAR(Summary!$C$37),MONTH(Summary!$C$37),1)&lt;=DATE(YEAR(AO3),MONTH(AO3),1)),Summary!$B$37,"not on board"),"")),"")</f>
        <v/>
      </c>
      <c r="AN51" s="74" t="s">
        <v>17</v>
      </c>
      <c r="AO51" s="85"/>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86"/>
      <c r="BQ51" s="76">
        <f t="shared" si="149"/>
        <v>0</v>
      </c>
      <c r="BS51">
        <f ca="1">SUMIF(BV$3:CZ$3,"&lt;="&amp;B5,BV51:CZ51)</f>
        <v>0</v>
      </c>
      <c r="BT51" s="98" t="str">
        <f>IF(Summary!$B$37&lt;&gt;"",IF(AND(Summary!$D$37&lt;&gt;"",DATE(YEAR(Summary!$D$37),MONTH(Summary!$D$37),1)&lt;DATE(YEAR(BV3),MONTH(BV3),1)),"not on board",IF(Summary!$B$37&lt;&gt;"",IF(AND(Summary!$C$37&lt;&gt;"",DATE(YEAR(Summary!$C$37),MONTH(Summary!$C$37),1)&lt;=DATE(YEAR(BV3),MONTH(BV3),1)),Summary!$B$37,"not on board"),"")),"")</f>
        <v/>
      </c>
      <c r="BU51" s="74" t="s">
        <v>17</v>
      </c>
      <c r="BV51" s="85"/>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86"/>
      <c r="DA51" s="76">
        <f t="shared" ref="DA51:DA52" si="209">SUM(BV51:CZ51)</f>
        <v>0</v>
      </c>
      <c r="DC51">
        <f ca="1">SUMIF(DF$3:EI$3,"&lt;="&amp;B5,DF51:EI51)</f>
        <v>0</v>
      </c>
      <c r="DD51" s="98" t="str">
        <f>IF(Summary!$B$37&lt;&gt;"",IF(AND(Summary!$D$37&lt;&gt;"",DATE(YEAR(Summary!$D$37),MONTH(Summary!$D$37),1)&lt;DATE(YEAR(DF3),MONTH(DF3),1)),"not on board",IF(Summary!$B$37&lt;&gt;"",IF(AND(Summary!$C$37&lt;&gt;"",DATE(YEAR(Summary!$C$37),MONTH(Summary!$C$37),1)&lt;=DATE(YEAR(DF3),MONTH(DF3),1)),Summary!$B$37,"not on board"),"")),"")</f>
        <v/>
      </c>
      <c r="DE51" s="74" t="s">
        <v>17</v>
      </c>
      <c r="DF51" s="85"/>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86"/>
      <c r="EJ51" s="76">
        <f t="shared" ref="EJ51:EJ52" si="210">SUM(DF51:EI51)</f>
        <v>0</v>
      </c>
      <c r="EL51">
        <f ca="1">SUMIF(EO$3:FS$3,"&lt;="&amp;B5,EO51:FS51)</f>
        <v>0</v>
      </c>
      <c r="EM51" s="98" t="str">
        <f>IF(Summary!$B$37&lt;&gt;"",IF(AND(Summary!$D$37&lt;&gt;"",DATE(YEAR(Summary!$D$37),MONTH(Summary!$D$37),1)&lt;DATE(YEAR(EO3),MONTH(EO3),1)),"not on board",IF(Summary!$B$37&lt;&gt;"",IF(AND(Summary!$C$37&lt;&gt;"",DATE(YEAR(Summary!$C$37),MONTH(Summary!$C$37),1)&lt;=DATE(YEAR(EO3),MONTH(EO3),1)),Summary!$B$37,"not on board"),"")),"")</f>
        <v/>
      </c>
      <c r="EN51" s="74" t="s">
        <v>17</v>
      </c>
      <c r="EO51" s="85"/>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86"/>
      <c r="FT51" s="76">
        <f t="shared" ref="FT51:FT52" si="211">SUM(EO51:FS51)</f>
        <v>0</v>
      </c>
      <c r="FV51">
        <f ca="1">SUMIF(FY$3:HB$3,"&lt;="&amp;B5,FY51:HB51)</f>
        <v>0</v>
      </c>
      <c r="FW51" s="98" t="str">
        <f>IF(Summary!$B$37&lt;&gt;"",IF(AND(Summary!$D$37&lt;&gt;"",DATE(YEAR(Summary!$D$37),MONTH(Summary!$D$37),1)&lt;DATE(YEAR(FY3),MONTH(FY3),1)),"not on board",IF(Summary!$B$37&lt;&gt;"",IF(AND(Summary!$C$37&lt;&gt;"",DATE(YEAR(Summary!$C$37),MONTH(Summary!$C$37),1)&lt;=DATE(YEAR(FY3),MONTH(FY3),1)),Summary!$B$37,"not on board"),"")),"")</f>
        <v/>
      </c>
      <c r="FX51" s="74" t="s">
        <v>17</v>
      </c>
      <c r="FY51" s="85"/>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86"/>
      <c r="HC51" s="76">
        <f t="shared" si="153"/>
        <v>0</v>
      </c>
      <c r="HE51">
        <f ca="1">SUMIF(HH$3:IL$3,"&lt;="&amp;B5,HH51:IL51)</f>
        <v>0</v>
      </c>
      <c r="HF51" s="98" t="str">
        <f>IF(Summary!$B$37&lt;&gt;"",IF(AND(Summary!$D$37&lt;&gt;"",DATE(YEAR(Summary!$D$37),MONTH(Summary!$D$37),1)&lt;DATE(YEAR(HH3),MONTH(HH3),1)),"not on board",IF(Summary!$B$37&lt;&gt;"",IF(AND(Summary!$C$37&lt;&gt;"",DATE(YEAR(Summary!$C$37),MONTH(Summary!$C$37),1)&lt;=DATE(YEAR(HH3),MONTH(HH3),1)),Summary!$B$37,"not on board"),"")),"")</f>
        <v/>
      </c>
      <c r="HG51" s="74" t="s">
        <v>17</v>
      </c>
      <c r="HH51" s="85"/>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86"/>
      <c r="IM51" s="76">
        <f t="shared" ref="IM51:IM52" si="212">SUM(HH51:IL51)</f>
        <v>0</v>
      </c>
      <c r="IO51">
        <f ca="1">SUMIF(IR$3:JV$3,"&lt;="&amp;B5,IR51:JV51)</f>
        <v>0</v>
      </c>
      <c r="IP51" s="98" t="str">
        <f>IF(Summary!$B$37&lt;&gt;"",IF(AND(Summary!$D$37&lt;&gt;"",DATE(YEAR(Summary!$D$37),MONTH(Summary!$D$37),1)&lt;DATE(YEAR(IR3),MONTH(IR3),1)),"not on board",IF(Summary!$B$37&lt;&gt;"",IF(AND(Summary!$C$37&lt;&gt;"",DATE(YEAR(Summary!$C$37),MONTH(Summary!$C$37),1)&lt;=DATE(YEAR(IR3),MONTH(IR3),1)),Summary!$B$37,"not on board"),"")),"")</f>
        <v/>
      </c>
      <c r="IQ51" s="74" t="s">
        <v>17</v>
      </c>
      <c r="IR51" s="85"/>
      <c r="IS51" s="9"/>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86"/>
      <c r="JW51" s="76">
        <f t="shared" ref="JW51:JW52" si="213">SUM(IR51:JV51)</f>
        <v>0</v>
      </c>
      <c r="JY51">
        <f ca="1">SUMIF(KB$3:LE$3,"&lt;="&amp;B5,KB51:LE51)</f>
        <v>0</v>
      </c>
      <c r="JZ51" s="98" t="str">
        <f>IF(Summary!$B$37&lt;&gt;"",IF(AND(Summary!$D$37&lt;&gt;"",DATE(YEAR(Summary!$D$37),MONTH(Summary!$D$37),1)&lt;DATE(YEAR(KB3),MONTH(KB3),1)),"not on board",IF(Summary!$B$37&lt;&gt;"",IF(AND(Summary!$C$37&lt;&gt;"",DATE(YEAR(Summary!$C$37),MONTH(Summary!$C$37),1)&lt;=DATE(YEAR(KB3),MONTH(KB3),1)),Summary!$B$37,"not on board"),"")),"")</f>
        <v/>
      </c>
      <c r="KA51" s="74" t="s">
        <v>17</v>
      </c>
      <c r="KB51" s="85"/>
      <c r="KC51" s="9"/>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86"/>
      <c r="LF51" s="76">
        <f t="shared" si="156"/>
        <v>0</v>
      </c>
      <c r="LH51">
        <f ca="1">SUMIF(LK$3:MO$3,"&lt;="&amp;B5,LK51:MO51)</f>
        <v>0</v>
      </c>
      <c r="LI51" s="98" t="str">
        <f>IF(Summary!$B$37&lt;&gt;"",IF(AND(Summary!$D$37&lt;&gt;"",DATE(YEAR(Summary!$D$37),MONTH(Summary!$D$37),1)&lt;DATE(YEAR(LK3),MONTH(LK3),1)),"not on board",IF(Summary!$B$37&lt;&gt;"",IF(AND(Summary!$C$37&lt;&gt;"",DATE(YEAR(Summary!$C$37),MONTH(Summary!$C$37),1)&lt;=DATE(YEAR(LK3),MONTH(LK3),1)),Summary!$B$37,"not on board"),"")),"")</f>
        <v/>
      </c>
      <c r="LJ51" s="74" t="s">
        <v>17</v>
      </c>
      <c r="LK51" s="85"/>
      <c r="LL51" s="9"/>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86"/>
      <c r="MP51" s="76">
        <f t="shared" ref="MP51:MP52" si="214">SUM(LK51:MO51)</f>
        <v>0</v>
      </c>
      <c r="MR51">
        <f ca="1">SUMIF(MU$3:NX$3,"&lt;="&amp;B5,MU51:NX51)</f>
        <v>0</v>
      </c>
      <c r="MS51" s="98" t="str">
        <f>IF(Summary!$B$37&lt;&gt;"",IF(AND(Summary!$D$37&lt;&gt;"",DATE(YEAR(Summary!$D$37),MONTH(Summary!$D$37),1)&lt;DATE(YEAR(MU3),MONTH(MU3),1)),"not on board",IF(Summary!$B$37&lt;&gt;"",IF(AND(Summary!$C$37&lt;&gt;"",DATE(YEAR(Summary!$C$37),MONTH(Summary!$C$37),1)&lt;=DATE(YEAR(MU3),MONTH(MU3),1)),Summary!$B$37,"not on board"),"")),"")</f>
        <v/>
      </c>
      <c r="MT51" s="74" t="s">
        <v>17</v>
      </c>
      <c r="MU51" s="85"/>
      <c r="MV51" s="9"/>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86"/>
      <c r="NY51" s="76">
        <f t="shared" si="158"/>
        <v>0</v>
      </c>
      <c r="OA51">
        <f ca="1">SUMIF(OD$3:PH$3,"&lt;="&amp;B5,OD51:PH51)</f>
        <v>0</v>
      </c>
      <c r="OB51" s="98" t="str">
        <f>IF(Summary!$B$37&lt;&gt;"",IF(AND(Summary!$D$37&lt;&gt;"",DATE(YEAR(Summary!$D$37),MONTH(Summary!$D$37),1)&lt;DATE(YEAR(OD3),MONTH(OD3),1)),"not on board",IF(Summary!$B$37&lt;&gt;"",IF(AND(Summary!$C$37&lt;&gt;"",DATE(YEAR(Summary!$C$37),MONTH(Summary!$C$37),1)&lt;=DATE(YEAR(OD3),MONTH(OD3),1)),Summary!$B$37,"not on board"),"")),"")</f>
        <v/>
      </c>
      <c r="OC51" s="74" t="s">
        <v>17</v>
      </c>
      <c r="OD51" s="85"/>
      <c r="OE51" s="9"/>
      <c r="OF51" s="9"/>
      <c r="OG51" s="9"/>
      <c r="OH51" s="9"/>
      <c r="OI51" s="9"/>
      <c r="OJ51" s="9"/>
      <c r="OK51" s="9"/>
      <c r="OL51" s="9"/>
      <c r="OM51" s="9"/>
      <c r="ON51" s="9"/>
      <c r="OO51" s="9"/>
      <c r="OP51" s="9"/>
      <c r="OQ51" s="9"/>
      <c r="OR51" s="9"/>
      <c r="OS51" s="9"/>
      <c r="OT51" s="9"/>
      <c r="OU51" s="9"/>
      <c r="OV51" s="9"/>
      <c r="OW51" s="9"/>
      <c r="OX51" s="9"/>
      <c r="OY51" s="9"/>
      <c r="OZ51" s="9"/>
      <c r="PA51" s="9"/>
      <c r="PB51" s="9"/>
      <c r="PC51" s="9"/>
      <c r="PD51" s="9"/>
      <c r="PE51" s="9"/>
      <c r="PF51" s="9"/>
      <c r="PG51" s="9"/>
      <c r="PH51" s="86"/>
      <c r="PI51" s="76">
        <f t="shared" ref="PI51:PI52" si="215">SUM(OD51:PH51)</f>
        <v>0</v>
      </c>
    </row>
    <row r="52" spans="2:425">
      <c r="B52">
        <f ca="1">SUM(B51,BS51,AL51,DC51,EL51,FV51,HE51,IO51,JY51,LH51,MR51,OA51)</f>
        <v>0</v>
      </c>
      <c r="C52" s="100"/>
      <c r="D52" s="75" t="s">
        <v>1</v>
      </c>
      <c r="E52" s="83"/>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4"/>
      <c r="AJ52" s="77">
        <f t="shared" si="208"/>
        <v>0</v>
      </c>
      <c r="AM52" s="100"/>
      <c r="AN52" s="75" t="s">
        <v>1</v>
      </c>
      <c r="AO52" s="83"/>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4"/>
      <c r="BQ52" s="77">
        <f t="shared" si="149"/>
        <v>0</v>
      </c>
      <c r="BT52" s="100"/>
      <c r="BU52" s="75" t="s">
        <v>1</v>
      </c>
      <c r="BV52" s="83"/>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4"/>
      <c r="DA52" s="77">
        <f t="shared" si="209"/>
        <v>0</v>
      </c>
      <c r="DD52" s="100"/>
      <c r="DE52" s="75" t="s">
        <v>1</v>
      </c>
      <c r="DF52" s="83"/>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4"/>
      <c r="EJ52" s="77">
        <f t="shared" si="210"/>
        <v>0</v>
      </c>
      <c r="EM52" s="100"/>
      <c r="EN52" s="75" t="s">
        <v>1</v>
      </c>
      <c r="EO52" s="83"/>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4"/>
      <c r="FT52" s="77">
        <f t="shared" si="211"/>
        <v>0</v>
      </c>
      <c r="FW52" s="100"/>
      <c r="FX52" s="75" t="s">
        <v>1</v>
      </c>
      <c r="FY52" s="83"/>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4"/>
      <c r="HC52" s="77">
        <f t="shared" si="153"/>
        <v>0</v>
      </c>
      <c r="HF52" s="100"/>
      <c r="HG52" s="75" t="s">
        <v>1</v>
      </c>
      <c r="HH52" s="83"/>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4"/>
      <c r="IM52" s="77">
        <f t="shared" si="212"/>
        <v>0</v>
      </c>
      <c r="IP52" s="100"/>
      <c r="IQ52" s="75" t="s">
        <v>1</v>
      </c>
      <c r="IR52" s="83"/>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4"/>
      <c r="JW52" s="77">
        <f t="shared" si="213"/>
        <v>0</v>
      </c>
      <c r="JZ52" s="100"/>
      <c r="KA52" s="75" t="s">
        <v>1</v>
      </c>
      <c r="KB52" s="83"/>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4"/>
      <c r="LF52" s="77">
        <f t="shared" si="156"/>
        <v>0</v>
      </c>
      <c r="LI52" s="100"/>
      <c r="LJ52" s="75" t="s">
        <v>1</v>
      </c>
      <c r="LK52" s="83"/>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4"/>
      <c r="MP52" s="77">
        <f t="shared" si="214"/>
        <v>0</v>
      </c>
      <c r="MS52" s="100"/>
      <c r="MT52" s="75" t="s">
        <v>1</v>
      </c>
      <c r="MU52" s="83"/>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4"/>
      <c r="NY52" s="77">
        <f t="shared" si="158"/>
        <v>0</v>
      </c>
      <c r="OB52" s="100"/>
      <c r="OC52" s="75" t="s">
        <v>1</v>
      </c>
      <c r="OD52" s="83"/>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4"/>
      <c r="PI52" s="77">
        <f t="shared" si="215"/>
        <v>0</v>
      </c>
    </row>
    <row r="53" spans="2:425" ht="15" customHeight="1">
      <c r="B53">
        <f ca="1">SUMIF(E$3:AI$3,"&lt;="&amp;B5,E53:AI53)</f>
        <v>0</v>
      </c>
      <c r="C53" s="98" t="str">
        <f>IF(Summary!$B$38&lt;&gt;"",IF(AND(Summary!$D$38&lt;&gt;"",DATE(YEAR(Summary!$D$38),MONTH(Summary!$D$38),1)&lt;DATE(YEAR(E3),MONTH(E3),1)),"not on board",IF(Summary!$B$38&lt;&gt;"",IF(AND(Summary!$C$38&lt;&gt;"",DATE(YEAR(Summary!$C$38),MONTH(Summary!$C$38),1)&lt;=DATE(YEAR(E3),MONTH(E3),1)),Summary!$B$38,"not on board"),"")),"")</f>
        <v/>
      </c>
      <c r="D53" s="74" t="s">
        <v>17</v>
      </c>
      <c r="E53" s="85"/>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86"/>
      <c r="AJ53" s="76">
        <f t="shared" ref="AJ53:AJ54" si="216">SUM(E53:AI53)</f>
        <v>0</v>
      </c>
      <c r="AL53">
        <f ca="1">SUMIF(AO$3:BP$3,"&lt;="&amp;B5,AO53:BP53)</f>
        <v>0</v>
      </c>
      <c r="AM53" s="98" t="str">
        <f>IF(Summary!$B$38&lt;&gt;"",IF(AND(Summary!$D$38&lt;&gt;"",DATE(YEAR(Summary!$D$38),MONTH(Summary!$D$38),1)&lt;DATE(YEAR(AO3),MONTH(AO3),1)),"not on board",IF(Summary!$B$38&lt;&gt;"",IF(AND(Summary!$C$38&lt;&gt;"",DATE(YEAR(Summary!$C$38),MONTH(Summary!$C$38),1)&lt;=DATE(YEAR(AO3),MONTH(AO3),1)),Summary!$B$38,"not on board"),"")),"")</f>
        <v/>
      </c>
      <c r="AN53" s="74" t="s">
        <v>17</v>
      </c>
      <c r="AO53" s="85"/>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86"/>
      <c r="BQ53" s="76">
        <f t="shared" si="149"/>
        <v>0</v>
      </c>
      <c r="BS53">
        <f ca="1">SUMIF(BV$3:CZ$3,"&lt;="&amp;B5,BV53:CZ53)</f>
        <v>0</v>
      </c>
      <c r="BT53" s="98" t="str">
        <f>IF(Summary!$B$38&lt;&gt;"",IF(AND(Summary!$D$38&lt;&gt;"",DATE(YEAR(Summary!$D$38),MONTH(Summary!$D$38),1)&lt;DATE(YEAR(BV3),MONTH(BV3),1)),"not on board",IF(Summary!$B$38&lt;&gt;"",IF(AND(Summary!$C$38&lt;&gt;"",DATE(YEAR(Summary!$C$38),MONTH(Summary!$C$38),1)&lt;=DATE(YEAR(BV3),MONTH(BV3),1)),Summary!$B$38,"not on board"),"")),"")</f>
        <v/>
      </c>
      <c r="BU53" s="74" t="s">
        <v>17</v>
      </c>
      <c r="BV53" s="85"/>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86"/>
      <c r="DA53" s="76">
        <f t="shared" ref="DA53:DA54" si="217">SUM(BV53:CZ53)</f>
        <v>0</v>
      </c>
      <c r="DC53">
        <f ca="1">SUMIF(DF$3:EI$3,"&lt;="&amp;B5,DF53:EI53)</f>
        <v>0</v>
      </c>
      <c r="DD53" s="98" t="str">
        <f>IF(Summary!$B$38&lt;&gt;"",IF(AND(Summary!$D$38&lt;&gt;"",DATE(YEAR(Summary!$D$38),MONTH(Summary!$D$38),1)&lt;DATE(YEAR(DF3),MONTH(DF3),1)),"not on board",IF(Summary!$B$38&lt;&gt;"",IF(AND(Summary!$C$38&lt;&gt;"",DATE(YEAR(Summary!$C$38),MONTH(Summary!$C$38),1)&lt;=DATE(YEAR(DF3),MONTH(DF3),1)),Summary!$B$38,"not on board"),"")),"")</f>
        <v/>
      </c>
      <c r="DE53" s="74" t="s">
        <v>17</v>
      </c>
      <c r="DF53" s="85"/>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86"/>
      <c r="EJ53" s="76">
        <f t="shared" ref="EJ53:EJ54" si="218">SUM(DF53:EI53)</f>
        <v>0</v>
      </c>
      <c r="EL53">
        <f ca="1">SUMIF(EO$3:FS$3,"&lt;="&amp;B5,EO53:FS53)</f>
        <v>0</v>
      </c>
      <c r="EM53" s="98" t="str">
        <f>IF(Summary!$B$38&lt;&gt;"",IF(AND(Summary!$D$38&lt;&gt;"",DATE(YEAR(Summary!$D$38),MONTH(Summary!$D$38),1)&lt;DATE(YEAR(EO3),MONTH(EO3),1)),"not on board",IF(Summary!$B$38&lt;&gt;"",IF(AND(Summary!$C$38&lt;&gt;"",DATE(YEAR(Summary!$C$38),MONTH(Summary!$C$38),1)&lt;=DATE(YEAR(EO3),MONTH(EO3),1)),Summary!$B$38,"not on board"),"")),"")</f>
        <v/>
      </c>
      <c r="EN53" s="74" t="s">
        <v>17</v>
      </c>
      <c r="EO53" s="85"/>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86"/>
      <c r="FT53" s="76">
        <f t="shared" ref="FT53:FT54" si="219">SUM(EO53:FS53)</f>
        <v>0</v>
      </c>
      <c r="FV53">
        <f ca="1">SUMIF(FY$3:HB$3,"&lt;="&amp;B5,FY53:HB53)</f>
        <v>0</v>
      </c>
      <c r="FW53" s="98" t="str">
        <f>IF(Summary!$B$38&lt;&gt;"",IF(AND(Summary!$D$38&lt;&gt;"",DATE(YEAR(Summary!$D$38),MONTH(Summary!$D$38),1)&lt;DATE(YEAR(FY3),MONTH(FY3),1)),"not on board",IF(Summary!$B$38&lt;&gt;"",IF(AND(Summary!$C$38&lt;&gt;"",DATE(YEAR(Summary!$C$38),MONTH(Summary!$C$38),1)&lt;=DATE(YEAR(FY3),MONTH(FY3),1)),Summary!$B$38,"not on board"),"")),"")</f>
        <v/>
      </c>
      <c r="FX53" s="74" t="s">
        <v>17</v>
      </c>
      <c r="FY53" s="85"/>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86"/>
      <c r="HC53" s="76">
        <f t="shared" si="153"/>
        <v>0</v>
      </c>
      <c r="HE53">
        <f ca="1">SUMIF(HH$3:IL$3,"&lt;="&amp;B5,HH53:IL53)</f>
        <v>0</v>
      </c>
      <c r="HF53" s="98" t="str">
        <f>IF(Summary!$B$38&lt;&gt;"",IF(AND(Summary!$D$38&lt;&gt;"",DATE(YEAR(Summary!$D$38),MONTH(Summary!$D$38),1)&lt;DATE(YEAR(HH3),MONTH(HH3),1)),"not on board",IF(Summary!$B$38&lt;&gt;"",IF(AND(Summary!$C$38&lt;&gt;"",DATE(YEAR(Summary!$C$38),MONTH(Summary!$C$38),1)&lt;=DATE(YEAR(HH3),MONTH(HH3),1)),Summary!$B$38,"not on board"),"")),"")</f>
        <v/>
      </c>
      <c r="HG53" s="74" t="s">
        <v>17</v>
      </c>
      <c r="HH53" s="85"/>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86"/>
      <c r="IM53" s="76">
        <f t="shared" ref="IM53:IM54" si="220">SUM(HH53:IL53)</f>
        <v>0</v>
      </c>
      <c r="IO53">
        <f ca="1">SUMIF(IR$3:JV$3,"&lt;="&amp;B5,IR53:JV53)</f>
        <v>0</v>
      </c>
      <c r="IP53" s="98" t="str">
        <f>IF(Summary!$B$38&lt;&gt;"",IF(AND(Summary!$D$38&lt;&gt;"",DATE(YEAR(Summary!$D$38),MONTH(Summary!$D$38),1)&lt;DATE(YEAR(IR3),MONTH(IR3),1)),"not on board",IF(Summary!$B$38&lt;&gt;"",IF(AND(Summary!$C$38&lt;&gt;"",DATE(YEAR(Summary!$C$38),MONTH(Summary!$C$38),1)&lt;=DATE(YEAR(IR3),MONTH(IR3),1)),Summary!$B$38,"not on board"),"")),"")</f>
        <v/>
      </c>
      <c r="IQ53" s="74" t="s">
        <v>17</v>
      </c>
      <c r="IR53" s="85"/>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86"/>
      <c r="JW53" s="76">
        <f t="shared" ref="JW53:JW54" si="221">SUM(IR53:JV53)</f>
        <v>0</v>
      </c>
      <c r="JY53">
        <f ca="1">SUMIF(KB$3:LE$3,"&lt;="&amp;B5,KB53:LE53)</f>
        <v>0</v>
      </c>
      <c r="JZ53" s="98" t="str">
        <f>IF(Summary!$B$38&lt;&gt;"",IF(AND(Summary!$D$38&lt;&gt;"",DATE(YEAR(Summary!$D$38),MONTH(Summary!$D$38),1)&lt;DATE(YEAR(KB3),MONTH(KB3),1)),"not on board",IF(Summary!$B$38&lt;&gt;"",IF(AND(Summary!$C$38&lt;&gt;"",DATE(YEAR(Summary!$C$38),MONTH(Summary!$C$38),1)&lt;=DATE(YEAR(KB3),MONTH(KB3),1)),Summary!$B$38,"not on board"),"")),"")</f>
        <v/>
      </c>
      <c r="KA53" s="74" t="s">
        <v>17</v>
      </c>
      <c r="KB53" s="85"/>
      <c r="KC53" s="9"/>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86"/>
      <c r="LF53" s="76">
        <f t="shared" si="156"/>
        <v>0</v>
      </c>
      <c r="LH53">
        <f ca="1">SUMIF(LK$3:MO$3,"&lt;="&amp;B5,LK53:MO53)</f>
        <v>0</v>
      </c>
      <c r="LI53" s="98" t="str">
        <f>IF(Summary!$B$38&lt;&gt;"",IF(AND(Summary!$D$38&lt;&gt;"",DATE(YEAR(Summary!$D$38),MONTH(Summary!$D$38),1)&lt;DATE(YEAR(LK3),MONTH(LK3),1)),"not on board",IF(Summary!$B$38&lt;&gt;"",IF(AND(Summary!$C$38&lt;&gt;"",DATE(YEAR(Summary!$C$38),MONTH(Summary!$C$38),1)&lt;=DATE(YEAR(LK3),MONTH(LK3),1)),Summary!$B$38,"not on board"),"")),"")</f>
        <v/>
      </c>
      <c r="LJ53" s="74" t="s">
        <v>17</v>
      </c>
      <c r="LK53" s="85"/>
      <c r="LL53" s="9"/>
      <c r="LM53" s="9"/>
      <c r="LN53" s="9"/>
      <c r="LO53" s="9"/>
      <c r="LP53" s="9"/>
      <c r="LQ53" s="9"/>
      <c r="LR53" s="9"/>
      <c r="LS53" s="9"/>
      <c r="LT53" s="9"/>
      <c r="LU53" s="9"/>
      <c r="LV53" s="9"/>
      <c r="LW53" s="9"/>
      <c r="LX53" s="9"/>
      <c r="LY53" s="9"/>
      <c r="LZ53" s="9"/>
      <c r="MA53" s="9"/>
      <c r="MB53" s="9"/>
      <c r="MC53" s="9"/>
      <c r="MD53" s="9"/>
      <c r="ME53" s="9"/>
      <c r="MF53" s="9"/>
      <c r="MG53" s="9"/>
      <c r="MH53" s="9"/>
      <c r="MI53" s="9"/>
      <c r="MJ53" s="9"/>
      <c r="MK53" s="9"/>
      <c r="ML53" s="9"/>
      <c r="MM53" s="9"/>
      <c r="MN53" s="9"/>
      <c r="MO53" s="86"/>
      <c r="MP53" s="76">
        <f t="shared" ref="MP53:MP54" si="222">SUM(LK53:MO53)</f>
        <v>0</v>
      </c>
      <c r="MR53">
        <f ca="1">SUMIF(MU$3:NX$3,"&lt;="&amp;B5,MU53:NX53)</f>
        <v>0</v>
      </c>
      <c r="MS53" s="98" t="str">
        <f>IF(Summary!$B$38&lt;&gt;"",IF(AND(Summary!$D$38&lt;&gt;"",DATE(YEAR(Summary!$D$38),MONTH(Summary!$D$38),1)&lt;DATE(YEAR(MU3),MONTH(MU3),1)),"not on board",IF(Summary!$B$38&lt;&gt;"",IF(AND(Summary!$C$38&lt;&gt;"",DATE(YEAR(Summary!$C$38),MONTH(Summary!$C$38),1)&lt;=DATE(YEAR(MU3),MONTH(MU3),1)),Summary!$B$38,"not on board"),"")),"")</f>
        <v/>
      </c>
      <c r="MT53" s="74" t="s">
        <v>17</v>
      </c>
      <c r="MU53" s="85"/>
      <c r="MV53" s="9"/>
      <c r="MW53" s="9"/>
      <c r="MX53" s="9"/>
      <c r="MY53" s="9"/>
      <c r="MZ53" s="9"/>
      <c r="NA53" s="9"/>
      <c r="NB53" s="9"/>
      <c r="NC53" s="9"/>
      <c r="ND53" s="9"/>
      <c r="NE53" s="9"/>
      <c r="NF53" s="9"/>
      <c r="NG53" s="9"/>
      <c r="NH53" s="9"/>
      <c r="NI53" s="9"/>
      <c r="NJ53" s="9"/>
      <c r="NK53" s="9"/>
      <c r="NL53" s="9"/>
      <c r="NM53" s="9"/>
      <c r="NN53" s="9"/>
      <c r="NO53" s="9"/>
      <c r="NP53" s="9"/>
      <c r="NQ53" s="9"/>
      <c r="NR53" s="9"/>
      <c r="NS53" s="9"/>
      <c r="NT53" s="9"/>
      <c r="NU53" s="9"/>
      <c r="NV53" s="9"/>
      <c r="NW53" s="9"/>
      <c r="NX53" s="86"/>
      <c r="NY53" s="76">
        <f t="shared" si="158"/>
        <v>0</v>
      </c>
      <c r="OA53">
        <f ca="1">SUMIF(OD$3:PH$3,"&lt;="&amp;B5,OD53:PH53)</f>
        <v>0</v>
      </c>
      <c r="OB53" s="98" t="str">
        <f>IF(Summary!$B$38&lt;&gt;"",IF(AND(Summary!$D$38&lt;&gt;"",DATE(YEAR(Summary!$D$38),MONTH(Summary!$D$38),1)&lt;DATE(YEAR(OD3),MONTH(OD3),1)),"not on board",IF(Summary!$B$38&lt;&gt;"",IF(AND(Summary!$C$38&lt;&gt;"",DATE(YEAR(Summary!$C$38),MONTH(Summary!$C$38),1)&lt;=DATE(YEAR(OD3),MONTH(OD3),1)),Summary!$B$38,"not on board"),"")),"")</f>
        <v/>
      </c>
      <c r="OC53" s="74" t="s">
        <v>17</v>
      </c>
      <c r="OD53" s="85"/>
      <c r="OE53" s="9"/>
      <c r="OF53" s="9"/>
      <c r="OG53" s="9"/>
      <c r="OH53" s="9"/>
      <c r="OI53" s="9"/>
      <c r="OJ53" s="9"/>
      <c r="OK53" s="9"/>
      <c r="OL53" s="9"/>
      <c r="OM53" s="9"/>
      <c r="ON53" s="9"/>
      <c r="OO53" s="9"/>
      <c r="OP53" s="9"/>
      <c r="OQ53" s="9"/>
      <c r="OR53" s="9"/>
      <c r="OS53" s="9"/>
      <c r="OT53" s="9"/>
      <c r="OU53" s="9"/>
      <c r="OV53" s="9"/>
      <c r="OW53" s="9"/>
      <c r="OX53" s="9"/>
      <c r="OY53" s="9"/>
      <c r="OZ53" s="9"/>
      <c r="PA53" s="9"/>
      <c r="PB53" s="9"/>
      <c r="PC53" s="9"/>
      <c r="PD53" s="9"/>
      <c r="PE53" s="9"/>
      <c r="PF53" s="9"/>
      <c r="PG53" s="9"/>
      <c r="PH53" s="86"/>
      <c r="PI53" s="76">
        <f t="shared" ref="PI53:PI54" si="223">SUM(OD53:PH53)</f>
        <v>0</v>
      </c>
    </row>
    <row r="54" spans="2:425">
      <c r="B54">
        <f ca="1">SUM(B53,BS53,AL53,DC53,EL53,FV53,HE53,IO53,JY53,LH53,MR53,OA53)</f>
        <v>0</v>
      </c>
      <c r="C54" s="100"/>
      <c r="D54" s="75" t="s">
        <v>1</v>
      </c>
      <c r="E54" s="83"/>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4"/>
      <c r="AJ54" s="77">
        <f t="shared" si="216"/>
        <v>0</v>
      </c>
      <c r="AM54" s="100"/>
      <c r="AN54" s="75" t="s">
        <v>1</v>
      </c>
      <c r="AO54" s="83"/>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4"/>
      <c r="BQ54" s="77">
        <f t="shared" si="149"/>
        <v>0</v>
      </c>
      <c r="BT54" s="100"/>
      <c r="BU54" s="75" t="s">
        <v>1</v>
      </c>
      <c r="BV54" s="83"/>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4"/>
      <c r="DA54" s="77">
        <f t="shared" si="217"/>
        <v>0</v>
      </c>
      <c r="DD54" s="100"/>
      <c r="DE54" s="75" t="s">
        <v>1</v>
      </c>
      <c r="DF54" s="83"/>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4"/>
      <c r="EJ54" s="77">
        <f t="shared" si="218"/>
        <v>0</v>
      </c>
      <c r="EM54" s="100"/>
      <c r="EN54" s="75" t="s">
        <v>1</v>
      </c>
      <c r="EO54" s="83"/>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4"/>
      <c r="FT54" s="77">
        <f t="shared" si="219"/>
        <v>0</v>
      </c>
      <c r="FW54" s="100"/>
      <c r="FX54" s="75" t="s">
        <v>1</v>
      </c>
      <c r="FY54" s="83"/>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4"/>
      <c r="HC54" s="77">
        <f t="shared" si="153"/>
        <v>0</v>
      </c>
      <c r="HF54" s="100"/>
      <c r="HG54" s="75" t="s">
        <v>1</v>
      </c>
      <c r="HH54" s="83"/>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4"/>
      <c r="IM54" s="77">
        <f t="shared" si="220"/>
        <v>0</v>
      </c>
      <c r="IP54" s="100"/>
      <c r="IQ54" s="75" t="s">
        <v>1</v>
      </c>
      <c r="IR54" s="83"/>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4"/>
      <c r="JW54" s="77">
        <f t="shared" si="221"/>
        <v>0</v>
      </c>
      <c r="JZ54" s="100"/>
      <c r="KA54" s="75" t="s">
        <v>1</v>
      </c>
      <c r="KB54" s="83"/>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4"/>
      <c r="LF54" s="77">
        <f t="shared" si="156"/>
        <v>0</v>
      </c>
      <c r="LI54" s="100"/>
      <c r="LJ54" s="75" t="s">
        <v>1</v>
      </c>
      <c r="LK54" s="83"/>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4"/>
      <c r="MP54" s="77">
        <f t="shared" si="222"/>
        <v>0</v>
      </c>
      <c r="MS54" s="100"/>
      <c r="MT54" s="75" t="s">
        <v>1</v>
      </c>
      <c r="MU54" s="83"/>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4"/>
      <c r="NY54" s="77">
        <f t="shared" si="158"/>
        <v>0</v>
      </c>
      <c r="OB54" s="100"/>
      <c r="OC54" s="75" t="s">
        <v>1</v>
      </c>
      <c r="OD54" s="83"/>
      <c r="OE54" s="8"/>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4"/>
      <c r="PI54" s="77">
        <f t="shared" si="223"/>
        <v>0</v>
      </c>
    </row>
    <row r="55" spans="2:425" ht="15" customHeight="1">
      <c r="B55">
        <f ca="1">SUMIF(E$3:AI$3,"&lt;="&amp;B5,E55:AI55)</f>
        <v>0</v>
      </c>
      <c r="C55" s="98" t="str">
        <f>IF(Summary!$B$39&lt;&gt;"",IF(AND(Summary!$D$39&lt;&gt;"",DATE(YEAR(Summary!$D$39),MONTH(Summary!$D$39),1)&lt;DATE(YEAR(E3),MONTH(E3),1)),"not on board",IF(Summary!$B$39&lt;&gt;"",IF(AND(Summary!$C$39&lt;&gt;"",DATE(YEAR(Summary!$C$39),MONTH(Summary!$C$39),1)&lt;=DATE(YEAR(E3),MONTH(E3),1)),Summary!$B$39,"not on board"),"")),"")</f>
        <v/>
      </c>
      <c r="D55" s="74" t="s">
        <v>17</v>
      </c>
      <c r="E55" s="85"/>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86"/>
      <c r="AJ55" s="76">
        <f t="shared" ref="AJ55:AJ56" si="224">SUM(E55:AI55)</f>
        <v>0</v>
      </c>
      <c r="AL55">
        <f ca="1">SUMIF(AO$3:BP$3,"&lt;="&amp;B5,AO55:BP55)</f>
        <v>0</v>
      </c>
      <c r="AM55" s="98" t="str">
        <f>IF(Summary!$B$39&lt;&gt;"",IF(AND(Summary!$D$39&lt;&gt;"",DATE(YEAR(Summary!$D$39),MONTH(Summary!$D$39),1)&lt;DATE(YEAR(AO3),MONTH(AO3),1)),"not on board",IF(Summary!$B$39&lt;&gt;"",IF(AND(Summary!$C$39&lt;&gt;"",DATE(YEAR(Summary!$C$39),MONTH(Summary!$C$39),1)&lt;=DATE(YEAR(AO3),MONTH(AO3),1)),Summary!$B$39,"not on board"),"")),"")</f>
        <v/>
      </c>
      <c r="AN55" s="74" t="s">
        <v>17</v>
      </c>
      <c r="AO55" s="85"/>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86"/>
      <c r="BQ55" s="76">
        <f t="shared" si="149"/>
        <v>0</v>
      </c>
      <c r="BS55">
        <f ca="1">SUMIF(BV$3:CZ$3,"&lt;="&amp;B5,BV55:CZ55)</f>
        <v>0</v>
      </c>
      <c r="BT55" s="98" t="str">
        <f>IF(Summary!$B$39&lt;&gt;"",IF(AND(Summary!$D$39&lt;&gt;"",DATE(YEAR(Summary!$D$39),MONTH(Summary!$D$39),1)&lt;DATE(YEAR(BV3),MONTH(BV3),1)),"not on board",IF(Summary!$B$39&lt;&gt;"",IF(AND(Summary!$C$39&lt;&gt;"",DATE(YEAR(Summary!$C$39),MONTH(Summary!$C$39),1)&lt;=DATE(YEAR(BV3),MONTH(BV3),1)),Summary!$B$39,"not on board"),"")),"")</f>
        <v/>
      </c>
      <c r="BU55" s="74" t="s">
        <v>17</v>
      </c>
      <c r="BV55" s="85"/>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86"/>
      <c r="DA55" s="76">
        <f t="shared" ref="DA55:DA56" si="225">SUM(BV55:CZ55)</f>
        <v>0</v>
      </c>
      <c r="DC55">
        <f ca="1">SUMIF(DF$3:EI$3,"&lt;="&amp;B5,DF55:EI55)</f>
        <v>0</v>
      </c>
      <c r="DD55" s="98" t="str">
        <f>IF(Summary!$B$39&lt;&gt;"",IF(AND(Summary!$D$39&lt;&gt;"",DATE(YEAR(Summary!$D$39),MONTH(Summary!$D$39),1)&lt;DATE(YEAR(DF3),MONTH(DF3),1)),"not on board",IF(Summary!$B$39&lt;&gt;"",IF(AND(Summary!$C$39&lt;&gt;"",DATE(YEAR(Summary!$C$39),MONTH(Summary!$C$39),1)&lt;=DATE(YEAR(DF3),MONTH(DF3),1)),Summary!$B$39,"not on board"),"")),"")</f>
        <v/>
      </c>
      <c r="DE55" s="74" t="s">
        <v>17</v>
      </c>
      <c r="DF55" s="85"/>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86"/>
      <c r="EJ55" s="76">
        <f t="shared" ref="EJ55:EJ56" si="226">SUM(DF55:EI55)</f>
        <v>0</v>
      </c>
      <c r="EL55">
        <f ca="1">SUMIF(EO$3:FS$3,"&lt;="&amp;B5,EO55:FS55)</f>
        <v>0</v>
      </c>
      <c r="EM55" s="98" t="str">
        <f>IF(Summary!$B$39&lt;&gt;"",IF(AND(Summary!$D$39&lt;&gt;"",DATE(YEAR(Summary!$D$39),MONTH(Summary!$D$39),1)&lt;DATE(YEAR(EO3),MONTH(EO3),1)),"not on board",IF(Summary!$B$39&lt;&gt;"",IF(AND(Summary!$C$39&lt;&gt;"",DATE(YEAR(Summary!$C$39),MONTH(Summary!$C$39),1)&lt;=DATE(YEAR(EO3),MONTH(EO3),1)),Summary!$B$39,"not on board"),"")),"")</f>
        <v/>
      </c>
      <c r="EN55" s="74" t="s">
        <v>17</v>
      </c>
      <c r="EO55" s="85"/>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86"/>
      <c r="FT55" s="76">
        <f t="shared" ref="FT55:FT56" si="227">SUM(EO55:FS55)</f>
        <v>0</v>
      </c>
      <c r="FV55">
        <f ca="1">SUMIF(FY$3:HB$3,"&lt;="&amp;B5,FY55:HB55)</f>
        <v>0</v>
      </c>
      <c r="FW55" s="98" t="str">
        <f>IF(Summary!$B$39&lt;&gt;"",IF(AND(Summary!$D$39&lt;&gt;"",DATE(YEAR(Summary!$D$39),MONTH(Summary!$D$39),1)&lt;DATE(YEAR(FY3),MONTH(FY3),1)),"not on board",IF(Summary!$B$39&lt;&gt;"",IF(AND(Summary!$C$39&lt;&gt;"",DATE(YEAR(Summary!$C$39),MONTH(Summary!$C$39),1)&lt;=DATE(YEAR(FY3),MONTH(FY3),1)),Summary!$B$39,"not on board"),"")),"")</f>
        <v/>
      </c>
      <c r="FX55" s="74" t="s">
        <v>17</v>
      </c>
      <c r="FY55" s="85"/>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86"/>
      <c r="HC55" s="76">
        <f t="shared" si="153"/>
        <v>0</v>
      </c>
      <c r="HE55">
        <f ca="1">SUMIF(HH$3:IL$3,"&lt;="&amp;B5,HH55:IL55)</f>
        <v>0</v>
      </c>
      <c r="HF55" s="98" t="str">
        <f>IF(Summary!$B$39&lt;&gt;"",IF(AND(Summary!$D$39&lt;&gt;"",DATE(YEAR(Summary!$D$39),MONTH(Summary!$D$39),1)&lt;DATE(YEAR(HH3),MONTH(HH3),1)),"not on board",IF(Summary!$B$39&lt;&gt;"",IF(AND(Summary!$C$39&lt;&gt;"",DATE(YEAR(Summary!$C$39),MONTH(Summary!$C$39),1)&lt;=DATE(YEAR(HH3),MONTH(HH3),1)),Summary!$B$39,"not on board"),"")),"")</f>
        <v/>
      </c>
      <c r="HG55" s="74" t="s">
        <v>17</v>
      </c>
      <c r="HH55" s="85"/>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86"/>
      <c r="IM55" s="76">
        <f t="shared" ref="IM55:IM56" si="228">SUM(HH55:IL55)</f>
        <v>0</v>
      </c>
      <c r="IO55">
        <f ca="1">SUMIF(IR$3:JV$3,"&lt;="&amp;B5,IR55:JV55)</f>
        <v>0</v>
      </c>
      <c r="IP55" s="98" t="str">
        <f>IF(Summary!$B$39&lt;&gt;"",IF(AND(Summary!$D$39&lt;&gt;"",DATE(YEAR(Summary!$D$39),MONTH(Summary!$D$39),1)&lt;DATE(YEAR(IR3),MONTH(IR3),1)),"not on board",IF(Summary!$B$39&lt;&gt;"",IF(AND(Summary!$C$39&lt;&gt;"",DATE(YEAR(Summary!$C$39),MONTH(Summary!$C$39),1)&lt;=DATE(YEAR(IR3),MONTH(IR3),1)),Summary!$B$39,"not on board"),"")),"")</f>
        <v/>
      </c>
      <c r="IQ55" s="74" t="s">
        <v>17</v>
      </c>
      <c r="IR55" s="85"/>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86"/>
      <c r="JW55" s="76">
        <f t="shared" ref="JW55:JW56" si="229">SUM(IR55:JV55)</f>
        <v>0</v>
      </c>
      <c r="JY55">
        <f ca="1">SUMIF(KB$3:LE$3,"&lt;="&amp;B5,KB55:LE55)</f>
        <v>0</v>
      </c>
      <c r="JZ55" s="98" t="str">
        <f>IF(Summary!$B$39&lt;&gt;"",IF(AND(Summary!$D$39&lt;&gt;"",DATE(YEAR(Summary!$D$39),MONTH(Summary!$D$39),1)&lt;DATE(YEAR(KB3),MONTH(KB3),1)),"not on board",IF(Summary!$B$39&lt;&gt;"",IF(AND(Summary!$C$39&lt;&gt;"",DATE(YEAR(Summary!$C$39),MONTH(Summary!$C$39),1)&lt;=DATE(YEAR(KB3),MONTH(KB3),1)),Summary!$B$39,"not on board"),"")),"")</f>
        <v/>
      </c>
      <c r="KA55" s="74" t="s">
        <v>17</v>
      </c>
      <c r="KB55" s="85"/>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86"/>
      <c r="LF55" s="76">
        <f t="shared" si="156"/>
        <v>0</v>
      </c>
      <c r="LH55">
        <f ca="1">SUMIF(LK$3:MO$3,"&lt;="&amp;B5,LK55:MO55)</f>
        <v>0</v>
      </c>
      <c r="LI55" s="98" t="str">
        <f>IF(Summary!$B$39&lt;&gt;"",IF(AND(Summary!$D$39&lt;&gt;"",DATE(YEAR(Summary!$D$39),MONTH(Summary!$D$39),1)&lt;DATE(YEAR(LK3),MONTH(LK3),1)),"not on board",IF(Summary!$B$39&lt;&gt;"",IF(AND(Summary!$C$39&lt;&gt;"",DATE(YEAR(Summary!$C$39),MONTH(Summary!$C$39),1)&lt;=DATE(YEAR(LK3),MONTH(LK3),1)),Summary!$B$39,"not on board"),"")),"")</f>
        <v/>
      </c>
      <c r="LJ55" s="74" t="s">
        <v>17</v>
      </c>
      <c r="LK55" s="85"/>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86"/>
      <c r="MP55" s="76">
        <f t="shared" ref="MP55:MP56" si="230">SUM(LK55:MO55)</f>
        <v>0</v>
      </c>
      <c r="MR55">
        <f ca="1">SUMIF(MU$3:NX$3,"&lt;="&amp;B5,MU55:NX55)</f>
        <v>0</v>
      </c>
      <c r="MS55" s="98" t="str">
        <f>IF(Summary!$B$39&lt;&gt;"",IF(AND(Summary!$D$39&lt;&gt;"",DATE(YEAR(Summary!$D$39),MONTH(Summary!$D$39),1)&lt;DATE(YEAR(MU3),MONTH(MU3),1)),"not on board",IF(Summary!$B$39&lt;&gt;"",IF(AND(Summary!$C$39&lt;&gt;"",DATE(YEAR(Summary!$C$39),MONTH(Summary!$C$39),1)&lt;=DATE(YEAR(MU3),MONTH(MU3),1)),Summary!$B$39,"not on board"),"")),"")</f>
        <v/>
      </c>
      <c r="MT55" s="74" t="s">
        <v>17</v>
      </c>
      <c r="MU55" s="85"/>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86"/>
      <c r="NY55" s="76">
        <f t="shared" si="158"/>
        <v>0</v>
      </c>
      <c r="OA55">
        <f ca="1">SUMIF(OD$3:PH$3,"&lt;="&amp;B5,OD55:PH55)</f>
        <v>0</v>
      </c>
      <c r="OB55" s="98" t="str">
        <f>IF(Summary!$B$39&lt;&gt;"",IF(AND(Summary!$D$39&lt;&gt;"",DATE(YEAR(Summary!$D$39),MONTH(Summary!$D$39),1)&lt;DATE(YEAR(OD3),MONTH(OD3),1)),"not on board",IF(Summary!$B$39&lt;&gt;"",IF(AND(Summary!$C$39&lt;&gt;"",DATE(YEAR(Summary!$C$39),MONTH(Summary!$C$39),1)&lt;=DATE(YEAR(OD3),MONTH(OD3),1)),Summary!$B$39,"not on board"),"")),"")</f>
        <v/>
      </c>
      <c r="OC55" s="74" t="s">
        <v>17</v>
      </c>
      <c r="OD55" s="85"/>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86"/>
      <c r="PI55" s="76">
        <f t="shared" ref="PI55:PI56" si="231">SUM(OD55:PH55)</f>
        <v>0</v>
      </c>
    </row>
    <row r="56" spans="2:425">
      <c r="B56">
        <f ca="1">SUM(B55,BS55,AL55,DC55,EL55,FV55,HE55,IO55,JY55,LH55,MR55,OA55)</f>
        <v>0</v>
      </c>
      <c r="C56" s="100"/>
      <c r="D56" s="75" t="s">
        <v>1</v>
      </c>
      <c r="E56" s="83"/>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4"/>
      <c r="AJ56" s="77">
        <f t="shared" si="224"/>
        <v>0</v>
      </c>
      <c r="AM56" s="100"/>
      <c r="AN56" s="75" t="s">
        <v>1</v>
      </c>
      <c r="AO56" s="83"/>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4"/>
      <c r="BQ56" s="77">
        <f t="shared" si="149"/>
        <v>0</v>
      </c>
      <c r="BT56" s="100"/>
      <c r="BU56" s="75" t="s">
        <v>1</v>
      </c>
      <c r="BV56" s="83"/>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4"/>
      <c r="DA56" s="77">
        <f t="shared" si="225"/>
        <v>0</v>
      </c>
      <c r="DD56" s="100"/>
      <c r="DE56" s="75" t="s">
        <v>1</v>
      </c>
      <c r="DF56" s="83"/>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4"/>
      <c r="EJ56" s="77">
        <f t="shared" si="226"/>
        <v>0</v>
      </c>
      <c r="EM56" s="100"/>
      <c r="EN56" s="75" t="s">
        <v>1</v>
      </c>
      <c r="EO56" s="83"/>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4"/>
      <c r="FT56" s="77">
        <f t="shared" si="227"/>
        <v>0</v>
      </c>
      <c r="FW56" s="100"/>
      <c r="FX56" s="75" t="s">
        <v>1</v>
      </c>
      <c r="FY56" s="83"/>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4"/>
      <c r="HC56" s="77">
        <f t="shared" si="153"/>
        <v>0</v>
      </c>
      <c r="HF56" s="100"/>
      <c r="HG56" s="75" t="s">
        <v>1</v>
      </c>
      <c r="HH56" s="83"/>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4"/>
      <c r="IM56" s="77">
        <f t="shared" si="228"/>
        <v>0</v>
      </c>
      <c r="IP56" s="100"/>
      <c r="IQ56" s="75" t="s">
        <v>1</v>
      </c>
      <c r="IR56" s="83"/>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4"/>
      <c r="JW56" s="77">
        <f t="shared" si="229"/>
        <v>0</v>
      </c>
      <c r="JZ56" s="100"/>
      <c r="KA56" s="75" t="s">
        <v>1</v>
      </c>
      <c r="KB56" s="83"/>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4"/>
      <c r="LF56" s="77">
        <f t="shared" si="156"/>
        <v>0</v>
      </c>
      <c r="LI56" s="100"/>
      <c r="LJ56" s="75" t="s">
        <v>1</v>
      </c>
      <c r="LK56" s="83"/>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4"/>
      <c r="MP56" s="77">
        <f t="shared" si="230"/>
        <v>0</v>
      </c>
      <c r="MS56" s="100"/>
      <c r="MT56" s="75" t="s">
        <v>1</v>
      </c>
      <c r="MU56" s="83"/>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4"/>
      <c r="NY56" s="77">
        <f t="shared" si="158"/>
        <v>0</v>
      </c>
      <c r="OB56" s="100"/>
      <c r="OC56" s="75" t="s">
        <v>1</v>
      </c>
      <c r="OD56" s="83"/>
      <c r="OE56" s="8"/>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4"/>
      <c r="PI56" s="77">
        <f t="shared" si="231"/>
        <v>0</v>
      </c>
    </row>
    <row r="57" spans="2:425" ht="15" customHeight="1">
      <c r="B57">
        <f ca="1">SUMIF(E$3:AI$3,"&lt;="&amp;B5,E57:AI57)</f>
        <v>0</v>
      </c>
      <c r="C57" s="98" t="str">
        <f>IF(Summary!$B$40&lt;&gt;"",IF(AND(Summary!$D$40&lt;&gt;"",DATE(YEAR(Summary!$D$40),MONTH(Summary!$D$40),1)&lt;DATE(YEAR(E3),MONTH(E3),1)),"not on board",IF(Summary!$B$40&lt;&gt;"",IF(AND(Summary!$C$40&lt;&gt;"",DATE(YEAR(Summary!$C$40),MONTH(Summary!$C$40),1)&lt;=DATE(YEAR(E3),MONTH(E3),1)),Summary!$B$40,"not on board"),"")),"")</f>
        <v/>
      </c>
      <c r="D57" s="74" t="s">
        <v>17</v>
      </c>
      <c r="E57" s="85"/>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86"/>
      <c r="AJ57" s="76">
        <f t="shared" ref="AJ57:AJ58" si="232">SUM(E57:AI57)</f>
        <v>0</v>
      </c>
      <c r="AL57">
        <f ca="1">SUMIF(AO$3:BP$3,"&lt;="&amp;B5,AO57:BP57)</f>
        <v>0</v>
      </c>
      <c r="AM57" s="98" t="str">
        <f>IF(Summary!$B$40&lt;&gt;"",IF(AND(Summary!$D$40&lt;&gt;"",DATE(YEAR(Summary!$D$40),MONTH(Summary!$D$40),1)&lt;DATE(YEAR(AO3),MONTH(AO3),1)),"not on board",IF(Summary!$B$40&lt;&gt;"",IF(AND(Summary!$C$40&lt;&gt;"",DATE(YEAR(Summary!$C$40),MONTH(Summary!$C$40),1)&lt;=DATE(YEAR(AO3),MONTH(AO3),1)),Summary!$B$40,"not on board"),"")),"")</f>
        <v/>
      </c>
      <c r="AN57" s="74" t="s">
        <v>17</v>
      </c>
      <c r="AO57" s="85"/>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86"/>
      <c r="BQ57" s="76">
        <f t="shared" si="149"/>
        <v>0</v>
      </c>
      <c r="BS57">
        <f ca="1">SUMIF(BV$3:CZ$3,"&lt;="&amp;B5,BV57:CZ57)</f>
        <v>0</v>
      </c>
      <c r="BT57" s="98" t="str">
        <f>IF(Summary!$B$40&lt;&gt;"",IF(AND(Summary!$D$40&lt;&gt;"",DATE(YEAR(Summary!$D$40),MONTH(Summary!$D$40),1)&lt;DATE(YEAR(BV3),MONTH(BV3),1)),"not on board",IF(Summary!$B$40&lt;&gt;"",IF(AND(Summary!$C$40&lt;&gt;"",DATE(YEAR(Summary!$C$40),MONTH(Summary!$C$40),1)&lt;=DATE(YEAR(BV3),MONTH(BV3),1)),Summary!$B$40,"not on board"),"")),"")</f>
        <v/>
      </c>
      <c r="BU57" s="74" t="s">
        <v>17</v>
      </c>
      <c r="BV57" s="85"/>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86"/>
      <c r="DA57" s="76">
        <f t="shared" ref="DA57:DA58" si="233">SUM(BV57:CZ57)</f>
        <v>0</v>
      </c>
      <c r="DC57">
        <f ca="1">SUMIF(DF$3:EI$3,"&lt;="&amp;B5,DF57:EI57)</f>
        <v>0</v>
      </c>
      <c r="DD57" s="98" t="str">
        <f>IF(Summary!$B$40&lt;&gt;"",IF(AND(Summary!$D$40&lt;&gt;"",DATE(YEAR(Summary!$D$40),MONTH(Summary!$D$40),1)&lt;DATE(YEAR(DF3),MONTH(DF3),1)),"not on board",IF(Summary!$B$40&lt;&gt;"",IF(AND(Summary!$C$40&lt;&gt;"",DATE(YEAR(Summary!$C$40),MONTH(Summary!$C$40),1)&lt;=DATE(YEAR(DF3),MONTH(DF3),1)),Summary!$B$40,"not on board"),"")),"")</f>
        <v/>
      </c>
      <c r="DE57" s="74" t="s">
        <v>17</v>
      </c>
      <c r="DF57" s="85"/>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86"/>
      <c r="EJ57" s="76">
        <f t="shared" ref="EJ57:EJ58" si="234">SUM(DF57:EI57)</f>
        <v>0</v>
      </c>
      <c r="EL57">
        <f ca="1">SUMIF(EO$3:FS$3,"&lt;="&amp;B5,EO57:FS57)</f>
        <v>0</v>
      </c>
      <c r="EM57" s="98" t="str">
        <f>IF(Summary!$B$40&lt;&gt;"",IF(AND(Summary!$D$40&lt;&gt;"",DATE(YEAR(Summary!$D$40),MONTH(Summary!$D$40),1)&lt;DATE(YEAR(EO3),MONTH(EO3),1)),"not on board",IF(Summary!$B$40&lt;&gt;"",IF(AND(Summary!$C$40&lt;&gt;"",DATE(YEAR(Summary!$C$40),MONTH(Summary!$C$40),1)&lt;=DATE(YEAR(EO3),MONTH(EO3),1)),Summary!$B$40,"not on board"),"")),"")</f>
        <v/>
      </c>
      <c r="EN57" s="74" t="s">
        <v>17</v>
      </c>
      <c r="EO57" s="85"/>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86"/>
      <c r="FT57" s="76">
        <f t="shared" ref="FT57:FT58" si="235">SUM(EO57:FS57)</f>
        <v>0</v>
      </c>
      <c r="FV57">
        <f ca="1">SUMIF(FY$3:HB$3,"&lt;="&amp;B5,FY57:HB57)</f>
        <v>0</v>
      </c>
      <c r="FW57" s="98" t="str">
        <f>IF(Summary!$B$40&lt;&gt;"",IF(AND(Summary!$D$40&lt;&gt;"",DATE(YEAR(Summary!$D$40),MONTH(Summary!$D$40),1)&lt;DATE(YEAR(FY3),MONTH(FY3),1)),"not on board",IF(Summary!$B$40&lt;&gt;"",IF(AND(Summary!$C$40&lt;&gt;"",DATE(YEAR(Summary!$C$40),MONTH(Summary!$C$40),1)&lt;=DATE(YEAR(FY3),MONTH(FY3),1)),Summary!$B$40,"not on board"),"")),"")</f>
        <v/>
      </c>
      <c r="FX57" s="74" t="s">
        <v>17</v>
      </c>
      <c r="FY57" s="85"/>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86"/>
      <c r="HC57" s="76">
        <f t="shared" si="153"/>
        <v>0</v>
      </c>
      <c r="HE57">
        <f ca="1">SUMIF(HH$3:IL$3,"&lt;="&amp;B5,HH57:IL57)</f>
        <v>0</v>
      </c>
      <c r="HF57" s="98" t="str">
        <f>IF(Summary!$B$40&lt;&gt;"",IF(AND(Summary!$D$40&lt;&gt;"",DATE(YEAR(Summary!$D$40),MONTH(Summary!$D$40),1)&lt;DATE(YEAR(HH3),MONTH(HH3),1)),"not on board",IF(Summary!$B$40&lt;&gt;"",IF(AND(Summary!$C$40&lt;&gt;"",DATE(YEAR(Summary!$C$40),MONTH(Summary!$C$40),1)&lt;=DATE(YEAR(HH3),MONTH(HH3),1)),Summary!$B$40,"not on board"),"")),"")</f>
        <v/>
      </c>
      <c r="HG57" s="74" t="s">
        <v>17</v>
      </c>
      <c r="HH57" s="85"/>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86"/>
      <c r="IM57" s="76">
        <f t="shared" ref="IM57:IM58" si="236">SUM(HH57:IL57)</f>
        <v>0</v>
      </c>
      <c r="IO57">
        <f ca="1">SUMIF(IR$3:JV$3,"&lt;="&amp;B5,IR57:JV57)</f>
        <v>0</v>
      </c>
      <c r="IP57" s="98" t="str">
        <f>IF(Summary!$B$40&lt;&gt;"",IF(AND(Summary!$D$40&lt;&gt;"",DATE(YEAR(Summary!$D$40),MONTH(Summary!$D$40),1)&lt;DATE(YEAR(IR3),MONTH(IR3),1)),"not on board",IF(Summary!$B$40&lt;&gt;"",IF(AND(Summary!$C$40&lt;&gt;"",DATE(YEAR(Summary!$C$40),MONTH(Summary!$C$40),1)&lt;=DATE(YEAR(IR3),MONTH(IR3),1)),Summary!$B$40,"not on board"),"")),"")</f>
        <v/>
      </c>
      <c r="IQ57" s="74" t="s">
        <v>17</v>
      </c>
      <c r="IR57" s="85"/>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86"/>
      <c r="JW57" s="76">
        <f t="shared" ref="JW57:JW58" si="237">SUM(IR57:JV57)</f>
        <v>0</v>
      </c>
      <c r="JY57">
        <f ca="1">SUMIF(KB$3:LE$3,"&lt;="&amp;B5,KB57:LE57)</f>
        <v>0</v>
      </c>
      <c r="JZ57" s="98" t="str">
        <f>IF(Summary!$B$40&lt;&gt;"",IF(AND(Summary!$D$40&lt;&gt;"",DATE(YEAR(Summary!$D$40),MONTH(Summary!$D$40),1)&lt;DATE(YEAR(KB3),MONTH(KB3),1)),"not on board",IF(Summary!$B$40&lt;&gt;"",IF(AND(Summary!$C$40&lt;&gt;"",DATE(YEAR(Summary!$C$40),MONTH(Summary!$C$40),1)&lt;=DATE(YEAR(KB3),MONTH(KB3),1)),Summary!$B$40,"not on board"),"")),"")</f>
        <v/>
      </c>
      <c r="KA57" s="74" t="s">
        <v>17</v>
      </c>
      <c r="KB57" s="85"/>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86"/>
      <c r="LF57" s="76">
        <f t="shared" si="156"/>
        <v>0</v>
      </c>
      <c r="LH57">
        <f ca="1">SUMIF(LK$3:MO$3,"&lt;="&amp;B5,LK57:MO57)</f>
        <v>0</v>
      </c>
      <c r="LI57" s="98" t="str">
        <f>IF(Summary!$B$40&lt;&gt;"",IF(AND(Summary!$D$40&lt;&gt;"",DATE(YEAR(Summary!$D$40),MONTH(Summary!$D$40),1)&lt;DATE(YEAR(LK3),MONTH(LK3),1)),"not on board",IF(Summary!$B$40&lt;&gt;"",IF(AND(Summary!$C$40&lt;&gt;"",DATE(YEAR(Summary!$C$40),MONTH(Summary!$C$40),1)&lt;=DATE(YEAR(LK3),MONTH(LK3),1)),Summary!$B$40,"not on board"),"")),"")</f>
        <v/>
      </c>
      <c r="LJ57" s="74" t="s">
        <v>17</v>
      </c>
      <c r="LK57" s="85"/>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86"/>
      <c r="MP57" s="76">
        <f t="shared" ref="MP57:MP58" si="238">SUM(LK57:MO57)</f>
        <v>0</v>
      </c>
      <c r="MR57">
        <f ca="1">SUMIF(MU$3:NX$3,"&lt;="&amp;B5,MU57:NX57)</f>
        <v>0</v>
      </c>
      <c r="MS57" s="98" t="str">
        <f>IF(Summary!$B$40&lt;&gt;"",IF(AND(Summary!$D$40&lt;&gt;"",DATE(YEAR(Summary!$D$40),MONTH(Summary!$D$40),1)&lt;DATE(YEAR(MU3),MONTH(MU3),1)),"not on board",IF(Summary!$B$40&lt;&gt;"",IF(AND(Summary!$C$40&lt;&gt;"",DATE(YEAR(Summary!$C$40),MONTH(Summary!$C$40),1)&lt;=DATE(YEAR(MU3),MONTH(MU3),1)),Summary!$B$40,"not on board"),"")),"")</f>
        <v/>
      </c>
      <c r="MT57" s="74" t="s">
        <v>17</v>
      </c>
      <c r="MU57" s="85"/>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86"/>
      <c r="NY57" s="76">
        <f t="shared" si="158"/>
        <v>0</v>
      </c>
      <c r="OA57">
        <f ca="1">SUMIF(OD$3:PH$3,"&lt;="&amp;B5,OD57:PH57)</f>
        <v>0</v>
      </c>
      <c r="OB57" s="98" t="str">
        <f>IF(Summary!$B$40&lt;&gt;"",IF(AND(Summary!$D$40&lt;&gt;"",DATE(YEAR(Summary!$D$40),MONTH(Summary!$D$40),1)&lt;DATE(YEAR(OD3),MONTH(OD3),1)),"not on board",IF(Summary!$B$40&lt;&gt;"",IF(AND(Summary!$C$40&lt;&gt;"",DATE(YEAR(Summary!$C$40),MONTH(Summary!$C$40),1)&lt;=DATE(YEAR(OD3),MONTH(OD3),1)),Summary!$B$40,"not on board"),"")),"")</f>
        <v/>
      </c>
      <c r="OC57" s="74" t="s">
        <v>17</v>
      </c>
      <c r="OD57" s="85"/>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86"/>
      <c r="PI57" s="76">
        <f t="shared" ref="PI57:PI58" si="239">SUM(OD57:PH57)</f>
        <v>0</v>
      </c>
    </row>
    <row r="58" spans="2:425">
      <c r="B58">
        <f ca="1">SUM(B57,BS57,AL57,DC57,EL57,FV57,HE57,IO57,JY57,LH57,MR57,OA57)</f>
        <v>0</v>
      </c>
      <c r="C58" s="100"/>
      <c r="D58" s="75" t="s">
        <v>1</v>
      </c>
      <c r="E58" s="83"/>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4"/>
      <c r="AJ58" s="77">
        <f t="shared" si="232"/>
        <v>0</v>
      </c>
      <c r="AM58" s="100"/>
      <c r="AN58" s="75" t="s">
        <v>1</v>
      </c>
      <c r="AO58" s="83"/>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4"/>
      <c r="BQ58" s="77">
        <f t="shared" si="149"/>
        <v>0</v>
      </c>
      <c r="BT58" s="100"/>
      <c r="BU58" s="75" t="s">
        <v>1</v>
      </c>
      <c r="BV58" s="83"/>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4"/>
      <c r="DA58" s="77">
        <f t="shared" si="233"/>
        <v>0</v>
      </c>
      <c r="DD58" s="100"/>
      <c r="DE58" s="75" t="s">
        <v>1</v>
      </c>
      <c r="DF58" s="83"/>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4"/>
      <c r="EJ58" s="77">
        <f t="shared" si="234"/>
        <v>0</v>
      </c>
      <c r="EM58" s="100"/>
      <c r="EN58" s="75" t="s">
        <v>1</v>
      </c>
      <c r="EO58" s="83"/>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4"/>
      <c r="FT58" s="77">
        <f t="shared" si="235"/>
        <v>0</v>
      </c>
      <c r="FW58" s="100"/>
      <c r="FX58" s="75" t="s">
        <v>1</v>
      </c>
      <c r="FY58" s="83"/>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4"/>
      <c r="HC58" s="77">
        <f t="shared" si="153"/>
        <v>0</v>
      </c>
      <c r="HF58" s="100"/>
      <c r="HG58" s="75" t="s">
        <v>1</v>
      </c>
      <c r="HH58" s="83"/>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4"/>
      <c r="IM58" s="77">
        <f t="shared" si="236"/>
        <v>0</v>
      </c>
      <c r="IP58" s="100"/>
      <c r="IQ58" s="75" t="s">
        <v>1</v>
      </c>
      <c r="IR58" s="83"/>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4"/>
      <c r="JW58" s="77">
        <f t="shared" si="237"/>
        <v>0</v>
      </c>
      <c r="JZ58" s="100"/>
      <c r="KA58" s="75" t="s">
        <v>1</v>
      </c>
      <c r="KB58" s="83"/>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4"/>
      <c r="LF58" s="77">
        <f t="shared" si="156"/>
        <v>0</v>
      </c>
      <c r="LI58" s="100"/>
      <c r="LJ58" s="75" t="s">
        <v>1</v>
      </c>
      <c r="LK58" s="83"/>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4"/>
      <c r="MP58" s="77">
        <f t="shared" si="238"/>
        <v>0</v>
      </c>
      <c r="MS58" s="100"/>
      <c r="MT58" s="75" t="s">
        <v>1</v>
      </c>
      <c r="MU58" s="83"/>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4"/>
      <c r="NY58" s="77">
        <f t="shared" si="158"/>
        <v>0</v>
      </c>
      <c r="OB58" s="100"/>
      <c r="OC58" s="75" t="s">
        <v>1</v>
      </c>
      <c r="OD58" s="83"/>
      <c r="OE58" s="8"/>
      <c r="OF58" s="8"/>
      <c r="OG58" s="8"/>
      <c r="OH58" s="8"/>
      <c r="OI58" s="8"/>
      <c r="OJ58" s="8"/>
      <c r="OK58" s="8"/>
      <c r="OL58" s="8"/>
      <c r="OM58" s="8"/>
      <c r="ON58" s="8"/>
      <c r="OO58" s="8"/>
      <c r="OP58" s="8"/>
      <c r="OQ58" s="8"/>
      <c r="OR58" s="8"/>
      <c r="OS58" s="8"/>
      <c r="OT58" s="8"/>
      <c r="OU58" s="8"/>
      <c r="OV58" s="8"/>
      <c r="OW58" s="8"/>
      <c r="OX58" s="8"/>
      <c r="OY58" s="8"/>
      <c r="OZ58" s="8"/>
      <c r="PA58" s="8"/>
      <c r="PB58" s="8"/>
      <c r="PC58" s="8"/>
      <c r="PD58" s="8"/>
      <c r="PE58" s="8"/>
      <c r="PF58" s="8"/>
      <c r="PG58" s="8"/>
      <c r="PH58" s="84"/>
      <c r="PI58" s="77">
        <f t="shared" si="239"/>
        <v>0</v>
      </c>
    </row>
    <row r="59" spans="2:425" ht="15" customHeight="1">
      <c r="B59">
        <f ca="1">SUMIF(E$3:AI$3,"&lt;="&amp;B5,E59:AI59)</f>
        <v>0</v>
      </c>
      <c r="C59" s="98" t="str">
        <f>IF(Summary!$B$41&lt;&gt;"",IF(AND(Summary!$D$41&lt;&gt;"",DATE(YEAR(Summary!$D$41),MONTH(Summary!$D$41),1)&lt;DATE(YEAR(E3),MONTH(E3),1)),"not on board",IF(Summary!$B$41&lt;&gt;"",IF(AND(Summary!$C$41&lt;&gt;"",DATE(YEAR(Summary!$C$41),MONTH(Summary!$C$41),1)&lt;=DATE(YEAR(E3),MONTH(E3),1)),Summary!$B$41,"not on board"),"")),"")</f>
        <v/>
      </c>
      <c r="D59" s="74" t="s">
        <v>17</v>
      </c>
      <c r="E59" s="85"/>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86"/>
      <c r="AJ59" s="76">
        <f t="shared" ref="AJ59:AJ60" si="240">SUM(E59:AI59)</f>
        <v>0</v>
      </c>
      <c r="AL59">
        <f ca="1">SUMIF(AO$3:BP$3,"&lt;="&amp;B5,AO59:BP59)</f>
        <v>0</v>
      </c>
      <c r="AM59" s="98" t="str">
        <f>IF(Summary!$B$41&lt;&gt;"",IF(AND(Summary!$D$41&lt;&gt;"",DATE(YEAR(Summary!$D$41),MONTH(Summary!$D$41),1)&lt;DATE(YEAR(AO3),MONTH(AO3),1)),"not on board",IF(Summary!$B$41&lt;&gt;"",IF(AND(Summary!$C$41&lt;&gt;"",DATE(YEAR(Summary!$C$41),MONTH(Summary!$C$41),1)&lt;=DATE(YEAR(AO3),MONTH(AO3),1)),Summary!$B$41,"not on board"),"")),"")</f>
        <v/>
      </c>
      <c r="AN59" s="74" t="s">
        <v>17</v>
      </c>
      <c r="AO59" s="85"/>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86"/>
      <c r="BQ59" s="76">
        <f t="shared" si="149"/>
        <v>0</v>
      </c>
      <c r="BS59">
        <f ca="1">SUMIF(BV$3:CZ$3,"&lt;="&amp;B5,BV59:CZ59)</f>
        <v>0</v>
      </c>
      <c r="BT59" s="98" t="str">
        <f>IF(Summary!$B$41&lt;&gt;"",IF(AND(Summary!$D$41&lt;&gt;"",DATE(YEAR(Summary!$D$41),MONTH(Summary!$D$41),1)&lt;DATE(YEAR(BV3),MONTH(BV3),1)),"not on board",IF(Summary!$B$41&lt;&gt;"",IF(AND(Summary!$C$41&lt;&gt;"",DATE(YEAR(Summary!$C$41),MONTH(Summary!$C$41),1)&lt;=DATE(YEAR(BV3),MONTH(BV3),1)),Summary!$B$41,"not on board"),"")),"")</f>
        <v/>
      </c>
      <c r="BU59" s="74" t="s">
        <v>17</v>
      </c>
      <c r="BV59" s="85"/>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86"/>
      <c r="DA59" s="76">
        <f t="shared" ref="DA59:DA60" si="241">SUM(BV59:CZ59)</f>
        <v>0</v>
      </c>
      <c r="DC59">
        <f ca="1">SUMIF(DF$3:EI$3,"&lt;="&amp;B5,DF59:EI59)</f>
        <v>0</v>
      </c>
      <c r="DD59" s="98" t="str">
        <f>IF(Summary!$B$41&lt;&gt;"",IF(AND(Summary!$D$41&lt;&gt;"",DATE(YEAR(Summary!$D$41),MONTH(Summary!$D$41),1)&lt;DATE(YEAR(DF3),MONTH(DF3),1)),"not on board",IF(Summary!$B$41&lt;&gt;"",IF(AND(Summary!$C$41&lt;&gt;"",DATE(YEAR(Summary!$C$41),MONTH(Summary!$C$41),1)&lt;=DATE(YEAR(DF3),MONTH(DF3),1)),Summary!$B$41,"not on board"),"")),"")</f>
        <v/>
      </c>
      <c r="DE59" s="74" t="s">
        <v>17</v>
      </c>
      <c r="DF59" s="85"/>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86"/>
      <c r="EJ59" s="76">
        <f t="shared" ref="EJ59:EJ60" si="242">SUM(DF59:EI59)</f>
        <v>0</v>
      </c>
      <c r="EL59">
        <f ca="1">SUMIF(EO$3:FS$3,"&lt;="&amp;B5,EO59:FS59)</f>
        <v>0</v>
      </c>
      <c r="EM59" s="98" t="str">
        <f>IF(Summary!$B$41&lt;&gt;"",IF(AND(Summary!$D$41&lt;&gt;"",DATE(YEAR(Summary!$D$41),MONTH(Summary!$D$41),1)&lt;DATE(YEAR(EO3),MONTH(EO3),1)),"not on board",IF(Summary!$B$41&lt;&gt;"",IF(AND(Summary!$C$41&lt;&gt;"",DATE(YEAR(Summary!$C$41),MONTH(Summary!$C$41),1)&lt;=DATE(YEAR(EO3),MONTH(EO3),1)),Summary!$B$41,"not on board"),"")),"")</f>
        <v/>
      </c>
      <c r="EN59" s="74" t="s">
        <v>17</v>
      </c>
      <c r="EO59" s="85"/>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86"/>
      <c r="FT59" s="76">
        <f t="shared" ref="FT59:FT60" si="243">SUM(EO59:FS59)</f>
        <v>0</v>
      </c>
      <c r="FV59">
        <f ca="1">SUMIF(FY$3:HB$3,"&lt;="&amp;B5,FY59:HB59)</f>
        <v>0</v>
      </c>
      <c r="FW59" s="98" t="str">
        <f>IF(Summary!$B$41&lt;&gt;"",IF(AND(Summary!$D$41&lt;&gt;"",DATE(YEAR(Summary!$D$41),MONTH(Summary!$D$41),1)&lt;DATE(YEAR(FY3),MONTH(FY3),1)),"not on board",IF(Summary!$B$41&lt;&gt;"",IF(AND(Summary!$C$41&lt;&gt;"",DATE(YEAR(Summary!$C$41),MONTH(Summary!$C$41),1)&lt;=DATE(YEAR(FY3),MONTH(FY3),1)),Summary!$B$41,"not on board"),"")),"")</f>
        <v/>
      </c>
      <c r="FX59" s="74" t="s">
        <v>17</v>
      </c>
      <c r="FY59" s="85"/>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86"/>
      <c r="HC59" s="76">
        <f t="shared" si="153"/>
        <v>0</v>
      </c>
      <c r="HE59">
        <f ca="1">SUMIF(HH$3:IL$3,"&lt;="&amp;B5,HH59:IL59)</f>
        <v>0</v>
      </c>
      <c r="HF59" s="98" t="str">
        <f>IF(Summary!$B$41&lt;&gt;"",IF(AND(Summary!$D$41&lt;&gt;"",DATE(YEAR(Summary!$D$41),MONTH(Summary!$D$41),1)&lt;DATE(YEAR(HH3),MONTH(HH3),1)),"not on board",IF(Summary!$B$41&lt;&gt;"",IF(AND(Summary!$C$41&lt;&gt;"",DATE(YEAR(Summary!$C$41),MONTH(Summary!$C$41),1)&lt;=DATE(YEAR(HH3),MONTH(HH3),1)),Summary!$B$41,"not on board"),"")),"")</f>
        <v/>
      </c>
      <c r="HG59" s="74" t="s">
        <v>17</v>
      </c>
      <c r="HH59" s="85"/>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86"/>
      <c r="IM59" s="76">
        <f t="shared" ref="IM59:IM60" si="244">SUM(HH59:IL59)</f>
        <v>0</v>
      </c>
      <c r="IO59">
        <f ca="1">SUMIF(IR$3:JV$3,"&lt;="&amp;B5,IR59:JV59)</f>
        <v>0</v>
      </c>
      <c r="IP59" s="98" t="str">
        <f>IF(Summary!$B$41&lt;&gt;"",IF(AND(Summary!$D$41&lt;&gt;"",DATE(YEAR(Summary!$D$41),MONTH(Summary!$D$41),1)&lt;DATE(YEAR(IR3),MONTH(IR3),1)),"not on board",IF(Summary!$B$41&lt;&gt;"",IF(AND(Summary!$C$41&lt;&gt;"",DATE(YEAR(Summary!$C$41),MONTH(Summary!$C$41),1)&lt;=DATE(YEAR(IR3),MONTH(IR3),1)),Summary!$B$41,"not on board"),"")),"")</f>
        <v/>
      </c>
      <c r="IQ59" s="74" t="s">
        <v>17</v>
      </c>
      <c r="IR59" s="85"/>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86"/>
      <c r="JW59" s="76">
        <f t="shared" ref="JW59:JW60" si="245">SUM(IR59:JV59)</f>
        <v>0</v>
      </c>
      <c r="JY59">
        <f ca="1">SUMIF(KB$3:LE$3,"&lt;="&amp;B5,KB59:LE59)</f>
        <v>0</v>
      </c>
      <c r="JZ59" s="98" t="str">
        <f>IF(Summary!$B$41&lt;&gt;"",IF(AND(Summary!$D$41&lt;&gt;"",DATE(YEAR(Summary!$D$41),MONTH(Summary!$D$41),1)&lt;DATE(YEAR(KB3),MONTH(KB3),1)),"not on board",IF(Summary!$B$41&lt;&gt;"",IF(AND(Summary!$C$41&lt;&gt;"",DATE(YEAR(Summary!$C$41),MONTH(Summary!$C$41),1)&lt;=DATE(YEAR(KB3),MONTH(KB3),1)),Summary!$B$41,"not on board"),"")),"")</f>
        <v/>
      </c>
      <c r="KA59" s="74" t="s">
        <v>17</v>
      </c>
      <c r="KB59" s="85"/>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86"/>
      <c r="LF59" s="76">
        <f t="shared" si="156"/>
        <v>0</v>
      </c>
      <c r="LH59">
        <f ca="1">SUMIF(LK$3:MO$3,"&lt;="&amp;B5,LK59:MO59)</f>
        <v>0</v>
      </c>
      <c r="LI59" s="98" t="str">
        <f>IF(Summary!$B$41&lt;&gt;"",IF(AND(Summary!$D$41&lt;&gt;"",DATE(YEAR(Summary!$D$41),MONTH(Summary!$D$41),1)&lt;DATE(YEAR(LK3),MONTH(LK3),1)),"not on board",IF(Summary!$B$41&lt;&gt;"",IF(AND(Summary!$C$41&lt;&gt;"",DATE(YEAR(Summary!$C$41),MONTH(Summary!$C$41),1)&lt;=DATE(YEAR(LK3),MONTH(LK3),1)),Summary!$B$41,"not on board"),"")),"")</f>
        <v/>
      </c>
      <c r="LJ59" s="74" t="s">
        <v>17</v>
      </c>
      <c r="LK59" s="85"/>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86"/>
      <c r="MP59" s="76">
        <f t="shared" ref="MP59:MP60" si="246">SUM(LK59:MO59)</f>
        <v>0</v>
      </c>
      <c r="MR59">
        <f ca="1">SUMIF(MU$3:NX$3,"&lt;="&amp;B5,MU59:NX59)</f>
        <v>0</v>
      </c>
      <c r="MS59" s="98" t="str">
        <f>IF(Summary!$B$41&lt;&gt;"",IF(AND(Summary!$D$41&lt;&gt;"",DATE(YEAR(Summary!$D$41),MONTH(Summary!$D$41),1)&lt;DATE(YEAR(MU3),MONTH(MU3),1)),"not on board",IF(Summary!$B$41&lt;&gt;"",IF(AND(Summary!$C$41&lt;&gt;"",DATE(YEAR(Summary!$C$41),MONTH(Summary!$C$41),1)&lt;=DATE(YEAR(MU3),MONTH(MU3),1)),Summary!$B$41,"not on board"),"")),"")</f>
        <v/>
      </c>
      <c r="MT59" s="74" t="s">
        <v>17</v>
      </c>
      <c r="MU59" s="85"/>
      <c r="MV59" s="9"/>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86"/>
      <c r="NY59" s="76">
        <f t="shared" si="158"/>
        <v>0</v>
      </c>
      <c r="OA59">
        <f ca="1">SUMIF(OD$3:PH$3,"&lt;="&amp;B5,OD59:PH59)</f>
        <v>0</v>
      </c>
      <c r="OB59" s="98" t="str">
        <f>IF(Summary!$B$41&lt;&gt;"",IF(AND(Summary!$D$41&lt;&gt;"",DATE(YEAR(Summary!$D$41),MONTH(Summary!$D$41),1)&lt;DATE(YEAR(OD3),MONTH(OD3),1)),"not on board",IF(Summary!$B$41&lt;&gt;"",IF(AND(Summary!$C$41&lt;&gt;"",DATE(YEAR(Summary!$C$41),MONTH(Summary!$C$41),1)&lt;=DATE(YEAR(OD3),MONTH(OD3),1)),Summary!$B$41,"not on board"),"")),"")</f>
        <v/>
      </c>
      <c r="OC59" s="74" t="s">
        <v>17</v>
      </c>
      <c r="OD59" s="85"/>
      <c r="OE59" s="9"/>
      <c r="OF59" s="9"/>
      <c r="OG59" s="9"/>
      <c r="OH59" s="9"/>
      <c r="OI59" s="9"/>
      <c r="OJ59" s="9"/>
      <c r="OK59" s="9"/>
      <c r="OL59" s="9"/>
      <c r="OM59" s="9"/>
      <c r="ON59" s="9"/>
      <c r="OO59" s="9"/>
      <c r="OP59" s="9"/>
      <c r="OQ59" s="9"/>
      <c r="OR59" s="9"/>
      <c r="OS59" s="9"/>
      <c r="OT59" s="9"/>
      <c r="OU59" s="9"/>
      <c r="OV59" s="9"/>
      <c r="OW59" s="9"/>
      <c r="OX59" s="9"/>
      <c r="OY59" s="9"/>
      <c r="OZ59" s="9"/>
      <c r="PA59" s="9"/>
      <c r="PB59" s="9"/>
      <c r="PC59" s="9"/>
      <c r="PD59" s="9"/>
      <c r="PE59" s="9"/>
      <c r="PF59" s="9"/>
      <c r="PG59" s="9"/>
      <c r="PH59" s="86"/>
      <c r="PI59" s="76">
        <f t="shared" ref="PI59:PI60" si="247">SUM(OD59:PH59)</f>
        <v>0</v>
      </c>
    </row>
    <row r="60" spans="2:425">
      <c r="B60">
        <f ca="1">SUM(B59,BS59,AL59,DC59,EL59,FV59,HE59,IO59,JY59,LH59,MR59,OA59)</f>
        <v>0</v>
      </c>
      <c r="C60" s="100"/>
      <c r="D60" s="75" t="s">
        <v>1</v>
      </c>
      <c r="E60" s="83"/>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4"/>
      <c r="AJ60" s="77">
        <f t="shared" si="240"/>
        <v>0</v>
      </c>
      <c r="AM60" s="100"/>
      <c r="AN60" s="75" t="s">
        <v>1</v>
      </c>
      <c r="AO60" s="83"/>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4"/>
      <c r="BQ60" s="77">
        <f t="shared" si="149"/>
        <v>0</v>
      </c>
      <c r="BT60" s="100"/>
      <c r="BU60" s="75" t="s">
        <v>1</v>
      </c>
      <c r="BV60" s="83"/>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4"/>
      <c r="DA60" s="77">
        <f t="shared" si="241"/>
        <v>0</v>
      </c>
      <c r="DD60" s="100"/>
      <c r="DE60" s="75" t="s">
        <v>1</v>
      </c>
      <c r="DF60" s="83"/>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4"/>
      <c r="EJ60" s="77">
        <f t="shared" si="242"/>
        <v>0</v>
      </c>
      <c r="EM60" s="100"/>
      <c r="EN60" s="75" t="s">
        <v>1</v>
      </c>
      <c r="EO60" s="83"/>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4"/>
      <c r="FT60" s="77">
        <f t="shared" si="243"/>
        <v>0</v>
      </c>
      <c r="FW60" s="100"/>
      <c r="FX60" s="75" t="s">
        <v>1</v>
      </c>
      <c r="FY60" s="83"/>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4"/>
      <c r="HC60" s="77">
        <f t="shared" si="153"/>
        <v>0</v>
      </c>
      <c r="HF60" s="100"/>
      <c r="HG60" s="75" t="s">
        <v>1</v>
      </c>
      <c r="HH60" s="83"/>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4"/>
      <c r="IM60" s="77">
        <f t="shared" si="244"/>
        <v>0</v>
      </c>
      <c r="IP60" s="100"/>
      <c r="IQ60" s="75" t="s">
        <v>1</v>
      </c>
      <c r="IR60" s="83"/>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4"/>
      <c r="JW60" s="77">
        <f t="shared" si="245"/>
        <v>0</v>
      </c>
      <c r="JZ60" s="100"/>
      <c r="KA60" s="75" t="s">
        <v>1</v>
      </c>
      <c r="KB60" s="83"/>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4"/>
      <c r="LF60" s="77">
        <f t="shared" si="156"/>
        <v>0</v>
      </c>
      <c r="LI60" s="100"/>
      <c r="LJ60" s="75" t="s">
        <v>1</v>
      </c>
      <c r="LK60" s="83"/>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4"/>
      <c r="MP60" s="77">
        <f t="shared" si="246"/>
        <v>0</v>
      </c>
      <c r="MS60" s="100"/>
      <c r="MT60" s="75" t="s">
        <v>1</v>
      </c>
      <c r="MU60" s="83"/>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4"/>
      <c r="NY60" s="77">
        <f t="shared" si="158"/>
        <v>0</v>
      </c>
      <c r="OB60" s="100"/>
      <c r="OC60" s="75" t="s">
        <v>1</v>
      </c>
      <c r="OD60" s="83"/>
      <c r="OE60" s="8"/>
      <c r="OF60" s="8"/>
      <c r="OG60" s="8"/>
      <c r="OH60" s="8"/>
      <c r="OI60" s="8"/>
      <c r="OJ60" s="8"/>
      <c r="OK60" s="8"/>
      <c r="OL60" s="8"/>
      <c r="OM60" s="8"/>
      <c r="ON60" s="8"/>
      <c r="OO60" s="8"/>
      <c r="OP60" s="8"/>
      <c r="OQ60" s="8"/>
      <c r="OR60" s="8"/>
      <c r="OS60" s="8"/>
      <c r="OT60" s="8"/>
      <c r="OU60" s="8"/>
      <c r="OV60" s="8"/>
      <c r="OW60" s="8"/>
      <c r="OX60" s="8"/>
      <c r="OY60" s="8"/>
      <c r="OZ60" s="8"/>
      <c r="PA60" s="8"/>
      <c r="PB60" s="8"/>
      <c r="PC60" s="8"/>
      <c r="PD60" s="8"/>
      <c r="PE60" s="8"/>
      <c r="PF60" s="8"/>
      <c r="PG60" s="8"/>
      <c r="PH60" s="84"/>
      <c r="PI60" s="77">
        <f t="shared" si="247"/>
        <v>0</v>
      </c>
    </row>
    <row r="61" spans="2:425" ht="15" customHeight="1">
      <c r="B61">
        <f ca="1">SUMIF(E$3:AI$3,"&lt;="&amp;B5,E61:AI61)</f>
        <v>0</v>
      </c>
      <c r="C61" s="98" t="str">
        <f>IF(Summary!$B$42&lt;&gt;"",IF(AND(Summary!$D$42&lt;&gt;"",DATE(YEAR(Summary!$D$42),MONTH(Summary!$D$42),1)&lt;DATE(YEAR(E3),MONTH(E3),1)),"not on board",IF(Summary!$B$42&lt;&gt;"",IF(AND(Summary!$C$42&lt;&gt;"",DATE(YEAR(Summary!$C$42),MONTH(Summary!$C$42),1)&lt;=DATE(YEAR(E3),MONTH(E3),1)),Summary!$B$42,"not on board"),"")),"")</f>
        <v/>
      </c>
      <c r="D61" s="74" t="s">
        <v>17</v>
      </c>
      <c r="E61" s="85"/>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86"/>
      <c r="AJ61" s="76">
        <f t="shared" ref="AJ61:AJ62" si="248">SUM(E61:AI61)</f>
        <v>0</v>
      </c>
      <c r="AL61">
        <f ca="1">SUMIF(AO$3:BP$3,"&lt;="&amp;B5,AO61:BP61)</f>
        <v>0</v>
      </c>
      <c r="AM61" s="98" t="str">
        <f>IF(Summary!$B$42&lt;&gt;"",IF(AND(Summary!$D$42&lt;&gt;"",DATE(YEAR(Summary!$D$42),MONTH(Summary!$D$42),1)&lt;DATE(YEAR(AO3),MONTH(AO3),1)),"not on board",IF(Summary!$B$42&lt;&gt;"",IF(AND(Summary!$C$42&lt;&gt;"",DATE(YEAR(Summary!$C$42),MONTH(Summary!$C$42),1)&lt;=DATE(YEAR(AO3),MONTH(AO3),1)),Summary!$B$42,"not on board"),"")),"")</f>
        <v/>
      </c>
      <c r="AN61" s="74" t="s">
        <v>17</v>
      </c>
      <c r="AO61" s="85"/>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86"/>
      <c r="BQ61" s="76">
        <f t="shared" si="149"/>
        <v>0</v>
      </c>
      <c r="BS61">
        <f ca="1">SUMIF(BV$3:CZ$3,"&lt;="&amp;B5,BV61:CZ61)</f>
        <v>0</v>
      </c>
      <c r="BT61" s="98" t="str">
        <f>IF(Summary!$B$42&lt;&gt;"",IF(AND(Summary!$D$42&lt;&gt;"",DATE(YEAR(Summary!$D$42),MONTH(Summary!$D$42),1)&lt;DATE(YEAR(BV3),MONTH(BV3),1)),"not on board",IF(Summary!$B$42&lt;&gt;"",IF(AND(Summary!$C$42&lt;&gt;"",DATE(YEAR(Summary!$C$42),MONTH(Summary!$C$42),1)&lt;=DATE(YEAR(BV3),MONTH(BV3),1)),Summary!$B$42,"not on board"),"")),"")</f>
        <v/>
      </c>
      <c r="BU61" s="74" t="s">
        <v>17</v>
      </c>
      <c r="BV61" s="85"/>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86"/>
      <c r="DA61" s="76">
        <f t="shared" ref="DA61:DA62" si="249">SUM(BV61:CZ61)</f>
        <v>0</v>
      </c>
      <c r="DC61">
        <f ca="1">SUMIF(DF$3:EI$3,"&lt;="&amp;B5,DF61:EI61)</f>
        <v>0</v>
      </c>
      <c r="DD61" s="98" t="str">
        <f>IF(Summary!$B$42&lt;&gt;"",IF(AND(Summary!$D$42&lt;&gt;"",DATE(YEAR(Summary!$D$42),MONTH(Summary!$D$42),1)&lt;DATE(YEAR(DF3),MONTH(DF3),1)),"not on board",IF(Summary!$B$42&lt;&gt;"",IF(AND(Summary!$C$42&lt;&gt;"",DATE(YEAR(Summary!$C$42),MONTH(Summary!$C$42),1)&lt;=DATE(YEAR(DF3),MONTH(DF3),1)),Summary!$B$42,"not on board"),"")),"")</f>
        <v/>
      </c>
      <c r="DE61" s="74" t="s">
        <v>17</v>
      </c>
      <c r="DF61" s="85"/>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86"/>
      <c r="EJ61" s="76">
        <f t="shared" ref="EJ61:EJ62" si="250">SUM(DF61:EI61)</f>
        <v>0</v>
      </c>
      <c r="EL61">
        <f ca="1">SUMIF(EO$3:FS$3,"&lt;="&amp;B5,EO61:FS61)</f>
        <v>0</v>
      </c>
      <c r="EM61" s="98" t="str">
        <f>IF(Summary!$B$42&lt;&gt;"",IF(AND(Summary!$D$42&lt;&gt;"",DATE(YEAR(Summary!$D$42),MONTH(Summary!$D$42),1)&lt;DATE(YEAR(EO3),MONTH(EO3),1)),"not on board",IF(Summary!$B$42&lt;&gt;"",IF(AND(Summary!$C$42&lt;&gt;"",DATE(YEAR(Summary!$C$42),MONTH(Summary!$C$42),1)&lt;=DATE(YEAR(EO3),MONTH(EO3),1)),Summary!$B$42,"not on board"),"")),"")</f>
        <v/>
      </c>
      <c r="EN61" s="74" t="s">
        <v>17</v>
      </c>
      <c r="EO61" s="85"/>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86"/>
      <c r="FT61" s="76">
        <f t="shared" ref="FT61:FT62" si="251">SUM(EO61:FS61)</f>
        <v>0</v>
      </c>
      <c r="FV61">
        <f ca="1">SUMIF(FY$3:HB$3,"&lt;="&amp;B5,FY61:HB61)</f>
        <v>0</v>
      </c>
      <c r="FW61" s="98" t="str">
        <f>IF(Summary!$B$42&lt;&gt;"",IF(AND(Summary!$D$42&lt;&gt;"",DATE(YEAR(Summary!$D$42),MONTH(Summary!$D$42),1)&lt;DATE(YEAR(FY3),MONTH(FY3),1)),"not on board",IF(Summary!$B$42&lt;&gt;"",IF(AND(Summary!$C$42&lt;&gt;"",DATE(YEAR(Summary!$C$42),MONTH(Summary!$C$42),1)&lt;=DATE(YEAR(FY3),MONTH(FY3),1)),Summary!$B$42,"not on board"),"")),"")</f>
        <v/>
      </c>
      <c r="FX61" s="74" t="s">
        <v>17</v>
      </c>
      <c r="FY61" s="85"/>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86"/>
      <c r="HC61" s="76">
        <f t="shared" si="153"/>
        <v>0</v>
      </c>
      <c r="HE61">
        <f ca="1">SUMIF(HH$3:IL$3,"&lt;="&amp;B5,HH61:IL61)</f>
        <v>0</v>
      </c>
      <c r="HF61" s="98" t="str">
        <f>IF(Summary!$B$42&lt;&gt;"",IF(AND(Summary!$D$42&lt;&gt;"",DATE(YEAR(Summary!$D$42),MONTH(Summary!$D$42),1)&lt;DATE(YEAR(HH3),MONTH(HH3),1)),"not on board",IF(Summary!$B$42&lt;&gt;"",IF(AND(Summary!$C$42&lt;&gt;"",DATE(YEAR(Summary!$C$42),MONTH(Summary!$C$42),1)&lt;=DATE(YEAR(HH3),MONTH(HH3),1)),Summary!$B$42,"not on board"),"")),"")</f>
        <v/>
      </c>
      <c r="HG61" s="74" t="s">
        <v>17</v>
      </c>
      <c r="HH61" s="85"/>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86"/>
      <c r="IM61" s="76">
        <f t="shared" ref="IM61:IM62" si="252">SUM(HH61:IL61)</f>
        <v>0</v>
      </c>
      <c r="IO61">
        <f ca="1">SUMIF(IR$3:JV$3,"&lt;="&amp;B5,IR61:JV61)</f>
        <v>0</v>
      </c>
      <c r="IP61" s="98" t="str">
        <f>IF(Summary!$B$42&lt;&gt;"",IF(AND(Summary!$D$42&lt;&gt;"",DATE(YEAR(Summary!$D$42),MONTH(Summary!$D$42),1)&lt;DATE(YEAR(IR3),MONTH(IR3),1)),"not on board",IF(Summary!$B$42&lt;&gt;"",IF(AND(Summary!$C$42&lt;&gt;"",DATE(YEAR(Summary!$C$42),MONTH(Summary!$C$42),1)&lt;=DATE(YEAR(IR3),MONTH(IR3),1)),Summary!$B$42,"not on board"),"")),"")</f>
        <v/>
      </c>
      <c r="IQ61" s="74" t="s">
        <v>17</v>
      </c>
      <c r="IR61" s="85"/>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86"/>
      <c r="JW61" s="76">
        <f t="shared" ref="JW61:JW62" si="253">SUM(IR61:JV61)</f>
        <v>0</v>
      </c>
      <c r="JY61">
        <f ca="1">SUMIF(KB$3:LE$3,"&lt;="&amp;B5,KB61:LE61)</f>
        <v>0</v>
      </c>
      <c r="JZ61" s="98" t="str">
        <f>IF(Summary!$B$42&lt;&gt;"",IF(AND(Summary!$D$42&lt;&gt;"",DATE(YEAR(Summary!$D$42),MONTH(Summary!$D$42),1)&lt;DATE(YEAR(KB3),MONTH(KB3),1)),"not on board",IF(Summary!$B$42&lt;&gt;"",IF(AND(Summary!$C$42&lt;&gt;"",DATE(YEAR(Summary!$C$42),MONTH(Summary!$C$42),1)&lt;=DATE(YEAR(KB3),MONTH(KB3),1)),Summary!$B$42,"not on board"),"")),"")</f>
        <v/>
      </c>
      <c r="KA61" s="74" t="s">
        <v>17</v>
      </c>
      <c r="KB61" s="85"/>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86"/>
      <c r="LF61" s="76">
        <f t="shared" si="156"/>
        <v>0</v>
      </c>
      <c r="LH61">
        <f ca="1">SUMIF(LK$3:MO$3,"&lt;="&amp;B5,LK61:MO61)</f>
        <v>0</v>
      </c>
      <c r="LI61" s="98" t="str">
        <f>IF(Summary!$B$42&lt;&gt;"",IF(AND(Summary!$D$42&lt;&gt;"",DATE(YEAR(Summary!$D$42),MONTH(Summary!$D$42),1)&lt;DATE(YEAR(LK3),MONTH(LK3),1)),"not on board",IF(Summary!$B$42&lt;&gt;"",IF(AND(Summary!$C$42&lt;&gt;"",DATE(YEAR(Summary!$C$42),MONTH(Summary!$C$42),1)&lt;=DATE(YEAR(LK3),MONTH(LK3),1)),Summary!$B$42,"not on board"),"")),"")</f>
        <v/>
      </c>
      <c r="LJ61" s="74" t="s">
        <v>17</v>
      </c>
      <c r="LK61" s="85"/>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86"/>
      <c r="MP61" s="76">
        <f t="shared" ref="MP61:MP62" si="254">SUM(LK61:MO61)</f>
        <v>0</v>
      </c>
      <c r="MR61">
        <f ca="1">SUMIF(MU$3:NX$3,"&lt;="&amp;B5,MU61:NX61)</f>
        <v>0</v>
      </c>
      <c r="MS61" s="98" t="str">
        <f>IF(Summary!$B$42&lt;&gt;"",IF(AND(Summary!$D$42&lt;&gt;"",DATE(YEAR(Summary!$D$42),MONTH(Summary!$D$42),1)&lt;DATE(YEAR(MU3),MONTH(MU3),1)),"not on board",IF(Summary!$B$42&lt;&gt;"",IF(AND(Summary!$C$42&lt;&gt;"",DATE(YEAR(Summary!$C$42),MONTH(Summary!$C$42),1)&lt;=DATE(YEAR(MU3),MONTH(MU3),1)),Summary!$B$42,"not on board"),"")),"")</f>
        <v/>
      </c>
      <c r="MT61" s="74" t="s">
        <v>17</v>
      </c>
      <c r="MU61" s="85"/>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86"/>
      <c r="NY61" s="76">
        <f t="shared" si="158"/>
        <v>0</v>
      </c>
      <c r="OA61">
        <f ca="1">SUMIF(OD$3:PH$3,"&lt;="&amp;B5,OD61:PH61)</f>
        <v>0</v>
      </c>
      <c r="OB61" s="98" t="str">
        <f>IF(Summary!$B$42&lt;&gt;"",IF(AND(Summary!$D$42&lt;&gt;"",DATE(YEAR(Summary!$D$42),MONTH(Summary!$D$42),1)&lt;DATE(YEAR(OD3),MONTH(OD3),1)),"not on board",IF(Summary!$B$42&lt;&gt;"",IF(AND(Summary!$C$42&lt;&gt;"",DATE(YEAR(Summary!$C$42),MONTH(Summary!$C$42),1)&lt;=DATE(YEAR(OD3),MONTH(OD3),1)),Summary!$B$42,"not on board"),"")),"")</f>
        <v/>
      </c>
      <c r="OC61" s="74" t="s">
        <v>17</v>
      </c>
      <c r="OD61" s="85"/>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86"/>
      <c r="PI61" s="76">
        <f t="shared" ref="PI61:PI62" si="255">SUM(OD61:PH61)</f>
        <v>0</v>
      </c>
    </row>
    <row r="62" spans="2:425">
      <c r="B62">
        <f ca="1">SUM(B61,BS61,AL61,DC61,EL61,FV61,HE61,IO61,JY61,LH61,MR61,OA61)</f>
        <v>0</v>
      </c>
      <c r="C62" s="100"/>
      <c r="D62" s="75" t="s">
        <v>1</v>
      </c>
      <c r="E62" s="83"/>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4"/>
      <c r="AJ62" s="77">
        <f t="shared" si="248"/>
        <v>0</v>
      </c>
      <c r="AM62" s="100"/>
      <c r="AN62" s="75" t="s">
        <v>1</v>
      </c>
      <c r="AO62" s="83"/>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4"/>
      <c r="BQ62" s="77">
        <f t="shared" si="149"/>
        <v>0</v>
      </c>
      <c r="BT62" s="100"/>
      <c r="BU62" s="75" t="s">
        <v>1</v>
      </c>
      <c r="BV62" s="83"/>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4"/>
      <c r="DA62" s="77">
        <f t="shared" si="249"/>
        <v>0</v>
      </c>
      <c r="DD62" s="100"/>
      <c r="DE62" s="75" t="s">
        <v>1</v>
      </c>
      <c r="DF62" s="83"/>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4"/>
      <c r="EJ62" s="77">
        <f t="shared" si="250"/>
        <v>0</v>
      </c>
      <c r="EM62" s="100"/>
      <c r="EN62" s="75" t="s">
        <v>1</v>
      </c>
      <c r="EO62" s="83"/>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4"/>
      <c r="FT62" s="77">
        <f t="shared" si="251"/>
        <v>0</v>
      </c>
      <c r="FW62" s="100"/>
      <c r="FX62" s="75" t="s">
        <v>1</v>
      </c>
      <c r="FY62" s="83"/>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4"/>
      <c r="HC62" s="77">
        <f t="shared" si="153"/>
        <v>0</v>
      </c>
      <c r="HF62" s="100"/>
      <c r="HG62" s="75" t="s">
        <v>1</v>
      </c>
      <c r="HH62" s="83"/>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4"/>
      <c r="IM62" s="77">
        <f t="shared" si="252"/>
        <v>0</v>
      </c>
      <c r="IP62" s="100"/>
      <c r="IQ62" s="75" t="s">
        <v>1</v>
      </c>
      <c r="IR62" s="83"/>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4"/>
      <c r="JW62" s="77">
        <f t="shared" si="253"/>
        <v>0</v>
      </c>
      <c r="JZ62" s="100"/>
      <c r="KA62" s="75" t="s">
        <v>1</v>
      </c>
      <c r="KB62" s="83"/>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4"/>
      <c r="LF62" s="77">
        <f t="shared" si="156"/>
        <v>0</v>
      </c>
      <c r="LI62" s="100"/>
      <c r="LJ62" s="75" t="s">
        <v>1</v>
      </c>
      <c r="LK62" s="83"/>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4"/>
      <c r="MP62" s="77">
        <f t="shared" si="254"/>
        <v>0</v>
      </c>
      <c r="MS62" s="100"/>
      <c r="MT62" s="75" t="s">
        <v>1</v>
      </c>
      <c r="MU62" s="83"/>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4"/>
      <c r="NY62" s="77">
        <f t="shared" si="158"/>
        <v>0</v>
      </c>
      <c r="OB62" s="100"/>
      <c r="OC62" s="75" t="s">
        <v>1</v>
      </c>
      <c r="OD62" s="83"/>
      <c r="OE62" s="8"/>
      <c r="OF62" s="8"/>
      <c r="OG62" s="8"/>
      <c r="OH62" s="8"/>
      <c r="OI62" s="8"/>
      <c r="OJ62" s="8"/>
      <c r="OK62" s="8"/>
      <c r="OL62" s="8"/>
      <c r="OM62" s="8"/>
      <c r="ON62" s="8"/>
      <c r="OO62" s="8"/>
      <c r="OP62" s="8"/>
      <c r="OQ62" s="8"/>
      <c r="OR62" s="8"/>
      <c r="OS62" s="8"/>
      <c r="OT62" s="8"/>
      <c r="OU62" s="8"/>
      <c r="OV62" s="8"/>
      <c r="OW62" s="8"/>
      <c r="OX62" s="8"/>
      <c r="OY62" s="8"/>
      <c r="OZ62" s="8"/>
      <c r="PA62" s="8"/>
      <c r="PB62" s="8"/>
      <c r="PC62" s="8"/>
      <c r="PD62" s="8"/>
      <c r="PE62" s="8"/>
      <c r="PF62" s="8"/>
      <c r="PG62" s="8"/>
      <c r="PH62" s="84"/>
      <c r="PI62" s="77">
        <f t="shared" si="255"/>
        <v>0</v>
      </c>
    </row>
    <row r="63" spans="2:425" ht="15" customHeight="1">
      <c r="B63">
        <f ca="1">SUMIF(E$3:AI$3,"&lt;="&amp;B5,E63:AI63)</f>
        <v>0</v>
      </c>
      <c r="C63" s="98" t="str">
        <f>IF(Summary!$B$43&lt;&gt;"",IF(AND(Summary!$D$43&lt;&gt;"",DATE(YEAR(Summary!$D$43),MONTH(Summary!$D$43),1)&lt;DATE(YEAR(E3),MONTH(E3),1)),"not on board",IF(Summary!$B$43&lt;&gt;"",IF(AND(Summary!$C$43&lt;&gt;"",DATE(YEAR(Summary!$C$43),MONTH(Summary!$C$43),1)&lt;=DATE(YEAR(E3),MONTH(E3),1)),Summary!$B$43,"not on board"),"")),"")</f>
        <v/>
      </c>
      <c r="D63" s="74" t="s">
        <v>17</v>
      </c>
      <c r="E63" s="85"/>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86"/>
      <c r="AJ63" s="76">
        <f t="shared" ref="AJ63:AJ64" si="256">SUM(E63:AI63)</f>
        <v>0</v>
      </c>
      <c r="AL63">
        <f ca="1">SUMIF(AO$3:BP$3,"&lt;="&amp;B5,AO63:BP63)</f>
        <v>0</v>
      </c>
      <c r="AM63" s="98" t="str">
        <f>IF(Summary!$B$43&lt;&gt;"",IF(AND(Summary!$D$43&lt;&gt;"",DATE(YEAR(Summary!$D$43),MONTH(Summary!$D$43),1)&lt;DATE(YEAR(AO3),MONTH(AO3),1)),"not on board",IF(Summary!$B$43&lt;&gt;"",IF(AND(Summary!$C$43&lt;&gt;"",DATE(YEAR(Summary!$C$43),MONTH(Summary!$C$43),1)&lt;=DATE(YEAR(AO3),MONTH(AO3),1)),Summary!$B$43,"not on board"),"")),"")</f>
        <v/>
      </c>
      <c r="AN63" s="74" t="s">
        <v>17</v>
      </c>
      <c r="AO63" s="85"/>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86"/>
      <c r="BQ63" s="76">
        <f t="shared" si="149"/>
        <v>0</v>
      </c>
      <c r="BS63">
        <f ca="1">SUMIF(BV$3:CZ$3,"&lt;="&amp;B5,BV63:CZ63)</f>
        <v>0</v>
      </c>
      <c r="BT63" s="98" t="str">
        <f>IF(Summary!$B$43&lt;&gt;"",IF(AND(Summary!$D$43&lt;&gt;"",DATE(YEAR(Summary!$D$43),MONTH(Summary!$D$43),1)&lt;DATE(YEAR(BV3),MONTH(BV3),1)),"not on board",IF(Summary!$B$43&lt;&gt;"",IF(AND(Summary!$C$43&lt;&gt;"",DATE(YEAR(Summary!$C$43),MONTH(Summary!$C$43),1)&lt;=DATE(YEAR(BV3),MONTH(BV3),1)),Summary!$B$43,"not on board"),"")),"")</f>
        <v/>
      </c>
      <c r="BU63" s="74" t="s">
        <v>17</v>
      </c>
      <c r="BV63" s="85"/>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86"/>
      <c r="DA63" s="76">
        <f t="shared" ref="DA63:DA64" si="257">SUM(BV63:CZ63)</f>
        <v>0</v>
      </c>
      <c r="DC63">
        <f ca="1">SUMIF(DF$3:EI$3,"&lt;="&amp;B5,DF63:EI63)</f>
        <v>0</v>
      </c>
      <c r="DD63" s="98" t="str">
        <f>IF(Summary!$B$43&lt;&gt;"",IF(AND(Summary!$D$43&lt;&gt;"",DATE(YEAR(Summary!$D$43),MONTH(Summary!$D$43),1)&lt;DATE(YEAR(DF3),MONTH(DF3),1)),"not on board",IF(Summary!$B$43&lt;&gt;"",IF(AND(Summary!$C$43&lt;&gt;"",DATE(YEAR(Summary!$C$43),MONTH(Summary!$C$43),1)&lt;=DATE(YEAR(DF3),MONTH(DF3),1)),Summary!$B$43,"not on board"),"")),"")</f>
        <v/>
      </c>
      <c r="DE63" s="74" t="s">
        <v>17</v>
      </c>
      <c r="DF63" s="85"/>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86"/>
      <c r="EJ63" s="76">
        <f t="shared" ref="EJ63:EJ64" si="258">SUM(DF63:EI63)</f>
        <v>0</v>
      </c>
      <c r="EL63">
        <f ca="1">SUMIF(EO$3:FS$3,"&lt;="&amp;B5,EO63:FS63)</f>
        <v>0</v>
      </c>
      <c r="EM63" s="98" t="str">
        <f>IF(Summary!$B$43&lt;&gt;"",IF(AND(Summary!$D$43&lt;&gt;"",DATE(YEAR(Summary!$D$43),MONTH(Summary!$D$43),1)&lt;DATE(YEAR(EO3),MONTH(EO3),1)),"not on board",IF(Summary!$B$43&lt;&gt;"",IF(AND(Summary!$C$43&lt;&gt;"",DATE(YEAR(Summary!$C$43),MONTH(Summary!$C$43),1)&lt;=DATE(YEAR(EO3),MONTH(EO3),1)),Summary!$B$43,"not on board"),"")),"")</f>
        <v/>
      </c>
      <c r="EN63" s="74" t="s">
        <v>17</v>
      </c>
      <c r="EO63" s="85"/>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86"/>
      <c r="FT63" s="76">
        <f t="shared" ref="FT63:FT64" si="259">SUM(EO63:FS63)</f>
        <v>0</v>
      </c>
      <c r="FV63">
        <f ca="1">SUMIF(FY$3:HB$3,"&lt;="&amp;B5,FY63:HB63)</f>
        <v>0</v>
      </c>
      <c r="FW63" s="98" t="str">
        <f>IF(Summary!$B$43&lt;&gt;"",IF(AND(Summary!$D$43&lt;&gt;"",DATE(YEAR(Summary!$D$43),MONTH(Summary!$D$43),1)&lt;DATE(YEAR(FY3),MONTH(FY3),1)),"not on board",IF(Summary!$B$43&lt;&gt;"",IF(AND(Summary!$C$43&lt;&gt;"",DATE(YEAR(Summary!$C$43),MONTH(Summary!$C$43),1)&lt;=DATE(YEAR(FY3),MONTH(FY3),1)),Summary!$B$43,"not on board"),"")),"")</f>
        <v/>
      </c>
      <c r="FX63" s="74" t="s">
        <v>17</v>
      </c>
      <c r="FY63" s="85"/>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86"/>
      <c r="HC63" s="76">
        <f t="shared" si="153"/>
        <v>0</v>
      </c>
      <c r="HE63">
        <f ca="1">SUMIF(HH$3:IL$3,"&lt;="&amp;B5,HH63:IL63)</f>
        <v>0</v>
      </c>
      <c r="HF63" s="98" t="str">
        <f>IF(Summary!$B$43&lt;&gt;"",IF(AND(Summary!$D$43&lt;&gt;"",DATE(YEAR(Summary!$D$43),MONTH(Summary!$D$43),1)&lt;DATE(YEAR(HH3),MONTH(HH3),1)),"not on board",IF(Summary!$B$43&lt;&gt;"",IF(AND(Summary!$C$43&lt;&gt;"",DATE(YEAR(Summary!$C$43),MONTH(Summary!$C$43),1)&lt;=DATE(YEAR(HH3),MONTH(HH3),1)),Summary!$B$43,"not on board"),"")),"")</f>
        <v/>
      </c>
      <c r="HG63" s="74" t="s">
        <v>17</v>
      </c>
      <c r="HH63" s="85"/>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86"/>
      <c r="IM63" s="76">
        <f t="shared" ref="IM63:IM64" si="260">SUM(HH63:IL63)</f>
        <v>0</v>
      </c>
      <c r="IO63">
        <f ca="1">SUMIF(IR$3:JV$3,"&lt;="&amp;B5,IR63:JV63)</f>
        <v>0</v>
      </c>
      <c r="IP63" s="98" t="str">
        <f>IF(Summary!$B$43&lt;&gt;"",IF(AND(Summary!$D$43&lt;&gt;"",DATE(YEAR(Summary!$D$43),MONTH(Summary!$D$43),1)&lt;DATE(YEAR(IR3),MONTH(IR3),1)),"not on board",IF(Summary!$B$43&lt;&gt;"",IF(AND(Summary!$C$43&lt;&gt;"",DATE(YEAR(Summary!$C$43),MONTH(Summary!$C$43),1)&lt;=DATE(YEAR(IR3),MONTH(IR3),1)),Summary!$B$43,"not on board"),"")),"")</f>
        <v/>
      </c>
      <c r="IQ63" s="74" t="s">
        <v>17</v>
      </c>
      <c r="IR63" s="85"/>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86"/>
      <c r="JW63" s="76">
        <f t="shared" ref="JW63:JW64" si="261">SUM(IR63:JV63)</f>
        <v>0</v>
      </c>
      <c r="JY63">
        <f ca="1">SUMIF(KB$3:LE$3,"&lt;="&amp;B5,KB63:LE63)</f>
        <v>0</v>
      </c>
      <c r="JZ63" s="98" t="str">
        <f>IF(Summary!$B$43&lt;&gt;"",IF(AND(Summary!$D$43&lt;&gt;"",DATE(YEAR(Summary!$D$43),MONTH(Summary!$D$43),1)&lt;DATE(YEAR(KB3),MONTH(KB3),1)),"not on board",IF(Summary!$B$43&lt;&gt;"",IF(AND(Summary!$C$43&lt;&gt;"",DATE(YEAR(Summary!$C$43),MONTH(Summary!$C$43),1)&lt;=DATE(YEAR(KB3),MONTH(KB3),1)),Summary!$B$43,"not on board"),"")),"")</f>
        <v/>
      </c>
      <c r="KA63" s="74" t="s">
        <v>17</v>
      </c>
      <c r="KB63" s="85"/>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86"/>
      <c r="LF63" s="76">
        <f t="shared" si="156"/>
        <v>0</v>
      </c>
      <c r="LH63">
        <f ca="1">SUMIF(LK$3:MO$3,"&lt;="&amp;B5,LK63:MO63)</f>
        <v>0</v>
      </c>
      <c r="LI63" s="98" t="str">
        <f>IF(Summary!$B$43&lt;&gt;"",IF(AND(Summary!$D$43&lt;&gt;"",DATE(YEAR(Summary!$D$43),MONTH(Summary!$D$43),1)&lt;DATE(YEAR(LK3),MONTH(LK3),1)),"not on board",IF(Summary!$B$43&lt;&gt;"",IF(AND(Summary!$C$43&lt;&gt;"",DATE(YEAR(Summary!$C$43),MONTH(Summary!$C$43),1)&lt;=DATE(YEAR(LK3),MONTH(LK3),1)),Summary!$B$43,"not on board"),"")),"")</f>
        <v/>
      </c>
      <c r="LJ63" s="74" t="s">
        <v>17</v>
      </c>
      <c r="LK63" s="85"/>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86"/>
      <c r="MP63" s="76">
        <f t="shared" ref="MP63:MP64" si="262">SUM(LK63:MO63)</f>
        <v>0</v>
      </c>
      <c r="MR63">
        <f ca="1">SUMIF(MU$3:NX$3,"&lt;="&amp;B5,MU63:NX63)</f>
        <v>0</v>
      </c>
      <c r="MS63" s="98" t="str">
        <f>IF(Summary!$B$43&lt;&gt;"",IF(AND(Summary!$D$43&lt;&gt;"",DATE(YEAR(Summary!$D$43),MONTH(Summary!$D$43),1)&lt;DATE(YEAR(MU3),MONTH(MU3),1)),"not on board",IF(Summary!$B$43&lt;&gt;"",IF(AND(Summary!$C$43&lt;&gt;"",DATE(YEAR(Summary!$C$43),MONTH(Summary!$C$43),1)&lt;=DATE(YEAR(MU3),MONTH(MU3),1)),Summary!$B$43,"not on board"),"")),"")</f>
        <v/>
      </c>
      <c r="MT63" s="74" t="s">
        <v>17</v>
      </c>
      <c r="MU63" s="85"/>
      <c r="MV63" s="9"/>
      <c r="MW63" s="9"/>
      <c r="MX63" s="9"/>
      <c r="MY63" s="9"/>
      <c r="MZ63" s="9"/>
      <c r="NA63" s="9"/>
      <c r="NB63" s="9"/>
      <c r="NC63" s="9"/>
      <c r="ND63" s="9"/>
      <c r="NE63" s="9"/>
      <c r="NF63" s="9"/>
      <c r="NG63" s="9"/>
      <c r="NH63" s="9"/>
      <c r="NI63" s="9"/>
      <c r="NJ63" s="9"/>
      <c r="NK63" s="9"/>
      <c r="NL63" s="9"/>
      <c r="NM63" s="9"/>
      <c r="NN63" s="9"/>
      <c r="NO63" s="9"/>
      <c r="NP63" s="9"/>
      <c r="NQ63" s="9"/>
      <c r="NR63" s="9"/>
      <c r="NS63" s="9"/>
      <c r="NT63" s="9"/>
      <c r="NU63" s="9"/>
      <c r="NV63" s="9"/>
      <c r="NW63" s="9"/>
      <c r="NX63" s="86"/>
      <c r="NY63" s="76">
        <f t="shared" si="158"/>
        <v>0</v>
      </c>
      <c r="OA63">
        <f ca="1">SUMIF(OD$3:PH$3,"&lt;="&amp;B5,OD63:PH63)</f>
        <v>0</v>
      </c>
      <c r="OB63" s="98" t="str">
        <f>IF(Summary!$B$43&lt;&gt;"",IF(AND(Summary!$D$43&lt;&gt;"",DATE(YEAR(Summary!$D$43),MONTH(Summary!$D$43),1)&lt;DATE(YEAR(OD3),MONTH(OD3),1)),"not on board",IF(Summary!$B$43&lt;&gt;"",IF(AND(Summary!$C$43&lt;&gt;"",DATE(YEAR(Summary!$C$43),MONTH(Summary!$C$43),1)&lt;=DATE(YEAR(OD3),MONTH(OD3),1)),Summary!$B$43,"not on board"),"")),"")</f>
        <v/>
      </c>
      <c r="OC63" s="74" t="s">
        <v>17</v>
      </c>
      <c r="OD63" s="85"/>
      <c r="OE63" s="9"/>
      <c r="OF63" s="9"/>
      <c r="OG63" s="9"/>
      <c r="OH63" s="9"/>
      <c r="OI63" s="9"/>
      <c r="OJ63" s="9"/>
      <c r="OK63" s="9"/>
      <c r="OL63" s="9"/>
      <c r="OM63" s="9"/>
      <c r="ON63" s="9"/>
      <c r="OO63" s="9"/>
      <c r="OP63" s="9"/>
      <c r="OQ63" s="9"/>
      <c r="OR63" s="9"/>
      <c r="OS63" s="9"/>
      <c r="OT63" s="9"/>
      <c r="OU63" s="9"/>
      <c r="OV63" s="9"/>
      <c r="OW63" s="9"/>
      <c r="OX63" s="9"/>
      <c r="OY63" s="9"/>
      <c r="OZ63" s="9"/>
      <c r="PA63" s="9"/>
      <c r="PB63" s="9"/>
      <c r="PC63" s="9"/>
      <c r="PD63" s="9"/>
      <c r="PE63" s="9"/>
      <c r="PF63" s="9"/>
      <c r="PG63" s="9"/>
      <c r="PH63" s="86"/>
      <c r="PI63" s="76">
        <f t="shared" ref="PI63:PI64" si="263">SUM(OD63:PH63)</f>
        <v>0</v>
      </c>
    </row>
    <row r="64" spans="2:425">
      <c r="B64">
        <f ca="1">SUM(B63,BS63,AL63,DC63,EL63,FV63,HE63,IO63,JY63,LH63,MR63,OA63)</f>
        <v>0</v>
      </c>
      <c r="C64" s="100"/>
      <c r="D64" s="75" t="s">
        <v>1</v>
      </c>
      <c r="E64" s="83"/>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4"/>
      <c r="AJ64" s="77">
        <f t="shared" si="256"/>
        <v>0</v>
      </c>
      <c r="AM64" s="100"/>
      <c r="AN64" s="75" t="s">
        <v>1</v>
      </c>
      <c r="AO64" s="83"/>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4"/>
      <c r="BQ64" s="77">
        <f t="shared" si="149"/>
        <v>0</v>
      </c>
      <c r="BT64" s="100"/>
      <c r="BU64" s="75" t="s">
        <v>1</v>
      </c>
      <c r="BV64" s="83"/>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4"/>
      <c r="DA64" s="77">
        <f t="shared" si="257"/>
        <v>0</v>
      </c>
      <c r="DD64" s="100"/>
      <c r="DE64" s="75" t="s">
        <v>1</v>
      </c>
      <c r="DF64" s="83"/>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4"/>
      <c r="EJ64" s="77">
        <f t="shared" si="258"/>
        <v>0</v>
      </c>
      <c r="EM64" s="100"/>
      <c r="EN64" s="75" t="s">
        <v>1</v>
      </c>
      <c r="EO64" s="83"/>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4"/>
      <c r="FT64" s="77">
        <f t="shared" si="259"/>
        <v>0</v>
      </c>
      <c r="FW64" s="100"/>
      <c r="FX64" s="75" t="s">
        <v>1</v>
      </c>
      <c r="FY64" s="83"/>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4"/>
      <c r="HC64" s="77">
        <f t="shared" si="153"/>
        <v>0</v>
      </c>
      <c r="HF64" s="100"/>
      <c r="HG64" s="75" t="s">
        <v>1</v>
      </c>
      <c r="HH64" s="83"/>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4"/>
      <c r="IM64" s="77">
        <f t="shared" si="260"/>
        <v>0</v>
      </c>
      <c r="IP64" s="100"/>
      <c r="IQ64" s="75" t="s">
        <v>1</v>
      </c>
      <c r="IR64" s="83"/>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4"/>
      <c r="JW64" s="77">
        <f t="shared" si="261"/>
        <v>0</v>
      </c>
      <c r="JZ64" s="100"/>
      <c r="KA64" s="75" t="s">
        <v>1</v>
      </c>
      <c r="KB64" s="83"/>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4"/>
      <c r="LF64" s="77">
        <f t="shared" si="156"/>
        <v>0</v>
      </c>
      <c r="LI64" s="100"/>
      <c r="LJ64" s="75" t="s">
        <v>1</v>
      </c>
      <c r="LK64" s="83"/>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4"/>
      <c r="MP64" s="77">
        <f t="shared" si="262"/>
        <v>0</v>
      </c>
      <c r="MS64" s="100"/>
      <c r="MT64" s="75" t="s">
        <v>1</v>
      </c>
      <c r="MU64" s="83"/>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4"/>
      <c r="NY64" s="77">
        <f t="shared" si="158"/>
        <v>0</v>
      </c>
      <c r="OB64" s="100"/>
      <c r="OC64" s="75" t="s">
        <v>1</v>
      </c>
      <c r="OD64" s="83"/>
      <c r="OE64" s="8"/>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4"/>
      <c r="PI64" s="77">
        <f t="shared" si="263"/>
        <v>0</v>
      </c>
    </row>
    <row r="65" spans="2:425" ht="15.75" customHeight="1">
      <c r="B65">
        <f ca="1">SUMIF(E$3:AI$3,"&lt;="&amp;B5,E65:AI65)</f>
        <v>0</v>
      </c>
      <c r="C65" s="98" t="str">
        <f>IF(Summary!$B$44&lt;&gt;"",IF(AND(Summary!$D$44&lt;&gt;"",DATE(YEAR(Summary!$D$44),MONTH(Summary!$D$44),1)&lt;DATE(YEAR(E3),MONTH(E3),1)),"not on board",IF(Summary!$B$44&lt;&gt;"",IF(AND(Summary!$C$44&lt;&gt;"",DATE(YEAR(Summary!$C$44),MONTH(Summary!$C$44),1)&lt;=DATE(YEAR(E3),MONTH(E3),1)),Summary!$B$44,"not on board"),"")),"")</f>
        <v/>
      </c>
      <c r="D65" s="74" t="s">
        <v>17</v>
      </c>
      <c r="E65" s="85"/>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86"/>
      <c r="AJ65" s="76">
        <f>SUM(E65:AI65)</f>
        <v>0</v>
      </c>
      <c r="AL65">
        <f ca="1">SUMIF(AO$3:BP$3,"&lt;="&amp;B5,AO65:BP65)</f>
        <v>0</v>
      </c>
      <c r="AM65" s="98" t="str">
        <f>IF(Summary!$B$44&lt;&gt;"",IF(AND(Summary!$D$44&lt;&gt;"",DATE(YEAR(Summary!$D$44),MONTH(Summary!$D$44),1)&lt;DATE(YEAR(AO3),MONTH(AO3),1)),"not on board",IF(Summary!$B$44&lt;&gt;"",IF(AND(Summary!$C$44&lt;&gt;"",DATE(YEAR(Summary!$C$44),MONTH(Summary!$C$44),1)&lt;=DATE(YEAR(AO3),MONTH(AO3),1)),Summary!$B$44,"not on board"),"")),"")</f>
        <v/>
      </c>
      <c r="AN65" s="74" t="s">
        <v>17</v>
      </c>
      <c r="AO65" s="85"/>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86"/>
      <c r="BQ65" s="76">
        <f t="shared" si="149"/>
        <v>0</v>
      </c>
      <c r="BS65">
        <f ca="1">SUMIF(BV$3:CZ$3,"&lt;="&amp;B5,BV65:CZ65)</f>
        <v>0</v>
      </c>
      <c r="BT65" s="98" t="str">
        <f>IF(Summary!$B$44&lt;&gt;"",IF(AND(Summary!$D$44&lt;&gt;"",DATE(YEAR(Summary!$D$44),MONTH(Summary!$D$44),1)&lt;DATE(YEAR(BV3),MONTH(BV3),1)),"not on board",IF(Summary!$B$44&lt;&gt;"",IF(AND(Summary!$C$44&lt;&gt;"",DATE(YEAR(Summary!$C$44),MONTH(Summary!$C$44),1)&lt;=DATE(YEAR(BV3),MONTH(BV3),1)),Summary!$B$44,"not on board"),"")),"")</f>
        <v/>
      </c>
      <c r="BU65" s="74" t="s">
        <v>17</v>
      </c>
      <c r="BV65" s="85"/>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86"/>
      <c r="DA65" s="76">
        <f>SUM(BV65:CZ65)</f>
        <v>0</v>
      </c>
      <c r="DC65">
        <f ca="1">SUMIF(DF$3:EI$3,"&lt;="&amp;B5,DF65:EI65)</f>
        <v>0</v>
      </c>
      <c r="DD65" s="98" t="str">
        <f>IF(Summary!$B$44&lt;&gt;"",IF(AND(Summary!$D$44&lt;&gt;"",DATE(YEAR(Summary!$D$44),MONTH(Summary!$D$44),1)&lt;DATE(YEAR(DF3),MONTH(DF3),1)),"not on board",IF(Summary!$B$44&lt;&gt;"",IF(AND(Summary!$C$44&lt;&gt;"",DATE(YEAR(Summary!$C$44),MONTH(Summary!$C$44),1)&lt;=DATE(YEAR(DF3),MONTH(DF3),1)),Summary!$B$44,"not on board"),"")),"")</f>
        <v/>
      </c>
      <c r="DE65" s="74" t="s">
        <v>17</v>
      </c>
      <c r="DF65" s="85"/>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86"/>
      <c r="EJ65" s="76">
        <f>SUM(DF65:EI65)</f>
        <v>0</v>
      </c>
      <c r="EL65">
        <f ca="1">SUMIF(EO$3:FS$3,"&lt;="&amp;B5,EO65:FS65)</f>
        <v>0</v>
      </c>
      <c r="EM65" s="98" t="str">
        <f>IF(Summary!$B$44&lt;&gt;"",IF(AND(Summary!$D$44&lt;&gt;"",DATE(YEAR(Summary!$D$44),MONTH(Summary!$D$44),1)&lt;DATE(YEAR(EO3),MONTH(EO3),1)),"not on board",IF(Summary!$B$44&lt;&gt;"",IF(AND(Summary!$C$44&lt;&gt;"",DATE(YEAR(Summary!$C$44),MONTH(Summary!$C$44),1)&lt;=DATE(YEAR(EO3),MONTH(EO3),1)),Summary!$B$44,"not on board"),"")),"")</f>
        <v/>
      </c>
      <c r="EN65" s="74" t="s">
        <v>17</v>
      </c>
      <c r="EO65" s="85"/>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86"/>
      <c r="FT65" s="76">
        <f>SUM(EO65:FS65)</f>
        <v>0</v>
      </c>
      <c r="FV65">
        <f ca="1">SUMIF(FY$3:HB$3,"&lt;="&amp;B5,FY65:HB65)</f>
        <v>0</v>
      </c>
      <c r="FW65" s="98" t="str">
        <f>IF(Summary!$B$44&lt;&gt;"",IF(AND(Summary!$D$44&lt;&gt;"",DATE(YEAR(Summary!$D$44),MONTH(Summary!$D$44),1)&lt;DATE(YEAR(FY3),MONTH(FY3),1)),"not on board",IF(Summary!$B$44&lt;&gt;"",IF(AND(Summary!$C$44&lt;&gt;"",DATE(YEAR(Summary!$C$44),MONTH(Summary!$C$44),1)&lt;=DATE(YEAR(FY3),MONTH(FY3),1)),Summary!$B$44,"not on board"),"")),"")</f>
        <v/>
      </c>
      <c r="FX65" s="74" t="s">
        <v>17</v>
      </c>
      <c r="FY65" s="85"/>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86"/>
      <c r="HC65" s="76">
        <f t="shared" si="153"/>
        <v>0</v>
      </c>
      <c r="HE65">
        <f ca="1">SUMIF(HH$3:IL$3,"&lt;="&amp;B5,HH65:IL65)</f>
        <v>0</v>
      </c>
      <c r="HF65" s="98" t="str">
        <f>IF(Summary!$B$44&lt;&gt;"",IF(AND(Summary!$D$44&lt;&gt;"",DATE(YEAR(Summary!$D$44),MONTH(Summary!$D$44),1)&lt;DATE(YEAR(HH3),MONTH(HH3),1)),"not on board",IF(Summary!$B$44&lt;&gt;"",IF(AND(Summary!$C$44&lt;&gt;"",DATE(YEAR(Summary!$C$44),MONTH(Summary!$C$44),1)&lt;=DATE(YEAR(HH3),MONTH(HH3),1)),Summary!$B$44,"not on board"),"")),"")</f>
        <v/>
      </c>
      <c r="HG65" s="74" t="s">
        <v>17</v>
      </c>
      <c r="HH65" s="85"/>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86"/>
      <c r="IM65" s="76">
        <f>SUM(HH65:IL65)</f>
        <v>0</v>
      </c>
      <c r="IO65">
        <f ca="1">SUMIF(IR$3:JV$3,"&lt;="&amp;B5,IR65:JV65)</f>
        <v>0</v>
      </c>
      <c r="IP65" s="98" t="str">
        <f>IF(Summary!$B$44&lt;&gt;"",IF(AND(Summary!$D$44&lt;&gt;"",DATE(YEAR(Summary!$D$44),MONTH(Summary!$D$44),1)&lt;DATE(YEAR(IR3),MONTH(IR3),1)),"not on board",IF(Summary!$B$44&lt;&gt;"",IF(AND(Summary!$C$44&lt;&gt;"",DATE(YEAR(Summary!$C$44),MONTH(Summary!$C$44),1)&lt;=DATE(YEAR(IR3),MONTH(IR3),1)),Summary!$B$44,"not on board"),"")),"")</f>
        <v/>
      </c>
      <c r="IQ65" s="74" t="s">
        <v>17</v>
      </c>
      <c r="IR65" s="85"/>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86"/>
      <c r="JW65" s="76">
        <f>SUM(IR65:JV65)</f>
        <v>0</v>
      </c>
      <c r="JY65">
        <f ca="1">SUMIF(KB$3:LE$3,"&lt;="&amp;B5,KB65:LE65)</f>
        <v>0</v>
      </c>
      <c r="JZ65" s="98" t="str">
        <f>IF(Summary!$B$44&lt;&gt;"",IF(AND(Summary!$D$44&lt;&gt;"",DATE(YEAR(Summary!$D$44),MONTH(Summary!$D$44),1)&lt;DATE(YEAR(KB3),MONTH(KB3),1)),"not on board",IF(Summary!$B$44&lt;&gt;"",IF(AND(Summary!$C$44&lt;&gt;"",DATE(YEAR(Summary!$C$44),MONTH(Summary!$C$44),1)&lt;=DATE(YEAR(KB3),MONTH(KB3),1)),Summary!$B$44,"not on board"),"")),"")</f>
        <v/>
      </c>
      <c r="KA65" s="74" t="s">
        <v>17</v>
      </c>
      <c r="KB65" s="85"/>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86"/>
      <c r="LF65" s="76">
        <f t="shared" si="156"/>
        <v>0</v>
      </c>
      <c r="LH65">
        <f ca="1">SUMIF(LK$3:MO$3,"&lt;="&amp;B5,LK65:MO65)</f>
        <v>0</v>
      </c>
      <c r="LI65" s="98" t="str">
        <f>IF(Summary!$B$44&lt;&gt;"",IF(AND(Summary!$D$44&lt;&gt;"",DATE(YEAR(Summary!$D$44),MONTH(Summary!$D$44),1)&lt;DATE(YEAR(LK3),MONTH(LK3),1)),"not on board",IF(Summary!$B$44&lt;&gt;"",IF(AND(Summary!$C$44&lt;&gt;"",DATE(YEAR(Summary!$C$44),MONTH(Summary!$C$44),1)&lt;=DATE(YEAR(LK3),MONTH(LK3),1)),Summary!$B$44,"not on board"),"")),"")</f>
        <v/>
      </c>
      <c r="LJ65" s="74" t="s">
        <v>17</v>
      </c>
      <c r="LK65" s="85"/>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86"/>
      <c r="MP65" s="76">
        <f>SUM(LK65:MO65)</f>
        <v>0</v>
      </c>
      <c r="MR65">
        <f ca="1">SUMIF(MU$3:NX$3,"&lt;="&amp;B5,MU65:NX65)</f>
        <v>0</v>
      </c>
      <c r="MS65" s="98" t="str">
        <f>IF(Summary!$B$44&lt;&gt;"",IF(AND(Summary!$D$44&lt;&gt;"",DATE(YEAR(Summary!$D$44),MONTH(Summary!$D$44),1)&lt;DATE(YEAR(MU3),MONTH(MU3),1)),"not on board",IF(Summary!$B$44&lt;&gt;"",IF(AND(Summary!$C$44&lt;&gt;"",DATE(YEAR(Summary!$C$44),MONTH(Summary!$C$44),1)&lt;=DATE(YEAR(MU3),MONTH(MU3),1)),Summary!$B$44,"not on board"),"")),"")</f>
        <v/>
      </c>
      <c r="MT65" s="74" t="s">
        <v>17</v>
      </c>
      <c r="MU65" s="85"/>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86"/>
      <c r="NY65" s="76">
        <f t="shared" si="158"/>
        <v>0</v>
      </c>
      <c r="OA65">
        <f ca="1">SUMIF(OD$3:PH$3,"&lt;="&amp;B5,OD65:PH65)</f>
        <v>0</v>
      </c>
      <c r="OB65" s="98" t="str">
        <f>IF(Summary!$B$44&lt;&gt;"",IF(AND(Summary!$D$44&lt;&gt;"",DATE(YEAR(Summary!$D$44),MONTH(Summary!$D$44),1)&lt;DATE(YEAR(OD3),MONTH(OD3),1)),"not on board",IF(Summary!$B$44&lt;&gt;"",IF(AND(Summary!$C$44&lt;&gt;"",DATE(YEAR(Summary!$C$44),MONTH(Summary!$C$44),1)&lt;=DATE(YEAR(OD3),MONTH(OD3),1)),Summary!$B$44,"not on board"),"")),"")</f>
        <v/>
      </c>
      <c r="OC65" s="74" t="s">
        <v>17</v>
      </c>
      <c r="OD65" s="85"/>
      <c r="OE65" s="9"/>
      <c r="OF65" s="9"/>
      <c r="OG65" s="9"/>
      <c r="OH65" s="9"/>
      <c r="OI65" s="9"/>
      <c r="OJ65" s="9"/>
      <c r="OK65" s="9"/>
      <c r="OL65" s="9"/>
      <c r="OM65" s="9"/>
      <c r="ON65" s="9"/>
      <c r="OO65" s="9"/>
      <c r="OP65" s="9"/>
      <c r="OQ65" s="9"/>
      <c r="OR65" s="9"/>
      <c r="OS65" s="9"/>
      <c r="OT65" s="9"/>
      <c r="OU65" s="9"/>
      <c r="OV65" s="9"/>
      <c r="OW65" s="9"/>
      <c r="OX65" s="9"/>
      <c r="OY65" s="9"/>
      <c r="OZ65" s="9"/>
      <c r="PA65" s="9"/>
      <c r="PB65" s="9"/>
      <c r="PC65" s="9"/>
      <c r="PD65" s="9"/>
      <c r="PE65" s="9"/>
      <c r="PF65" s="9"/>
      <c r="PG65" s="9"/>
      <c r="PH65" s="86"/>
      <c r="PI65" s="76">
        <f>SUM(OD65:PH65)</f>
        <v>0</v>
      </c>
    </row>
    <row r="66" spans="2:425">
      <c r="B66">
        <f ca="1">SUM(B65,BS65,AL65,DC65,EL65,FV65,HE65,IO65,JY65,LH65,MR65,OA65)</f>
        <v>0</v>
      </c>
      <c r="C66" s="100"/>
      <c r="D66" s="75" t="s">
        <v>1</v>
      </c>
      <c r="E66" s="83"/>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4"/>
      <c r="AJ66" s="77">
        <f>SUM(E66:AI66)</f>
        <v>0</v>
      </c>
      <c r="AM66" s="100"/>
      <c r="AN66" s="75" t="s">
        <v>1</v>
      </c>
      <c r="AO66" s="83"/>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4"/>
      <c r="BQ66" s="77">
        <f t="shared" si="149"/>
        <v>0</v>
      </c>
      <c r="BT66" s="100"/>
      <c r="BU66" s="75" t="s">
        <v>1</v>
      </c>
      <c r="BV66" s="83"/>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4"/>
      <c r="DA66" s="77">
        <f>SUM(BV66:CZ66)</f>
        <v>0</v>
      </c>
      <c r="DD66" s="100"/>
      <c r="DE66" s="75" t="s">
        <v>1</v>
      </c>
      <c r="DF66" s="83"/>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4"/>
      <c r="EJ66" s="77">
        <f>SUM(DF66:EI66)</f>
        <v>0</v>
      </c>
      <c r="EM66" s="100"/>
      <c r="EN66" s="75" t="s">
        <v>1</v>
      </c>
      <c r="EO66" s="83"/>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4"/>
      <c r="FT66" s="77">
        <f>SUM(EO66:FS66)</f>
        <v>0</v>
      </c>
      <c r="FW66" s="100"/>
      <c r="FX66" s="75" t="s">
        <v>1</v>
      </c>
      <c r="FY66" s="83"/>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4"/>
      <c r="HC66" s="77">
        <f t="shared" si="153"/>
        <v>0</v>
      </c>
      <c r="HF66" s="100"/>
      <c r="HG66" s="75" t="s">
        <v>1</v>
      </c>
      <c r="HH66" s="83"/>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4"/>
      <c r="IM66" s="77">
        <f>SUM(HH66:IL66)</f>
        <v>0</v>
      </c>
      <c r="IP66" s="100"/>
      <c r="IQ66" s="75" t="s">
        <v>1</v>
      </c>
      <c r="IR66" s="83"/>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4"/>
      <c r="JW66" s="77">
        <f>SUM(IR66:JV66)</f>
        <v>0</v>
      </c>
      <c r="JZ66" s="100"/>
      <c r="KA66" s="75" t="s">
        <v>1</v>
      </c>
      <c r="KB66" s="83"/>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4"/>
      <c r="LF66" s="77">
        <f t="shared" si="156"/>
        <v>0</v>
      </c>
      <c r="LI66" s="100"/>
      <c r="LJ66" s="75" t="s">
        <v>1</v>
      </c>
      <c r="LK66" s="83"/>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4"/>
      <c r="MP66" s="77">
        <f>SUM(LK66:MO66)</f>
        <v>0</v>
      </c>
      <c r="MS66" s="100"/>
      <c r="MT66" s="75" t="s">
        <v>1</v>
      </c>
      <c r="MU66" s="83"/>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4"/>
      <c r="NY66" s="77">
        <f t="shared" si="158"/>
        <v>0</v>
      </c>
      <c r="OB66" s="100"/>
      <c r="OC66" s="75" t="s">
        <v>1</v>
      </c>
      <c r="OD66" s="83"/>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4"/>
      <c r="PI66" s="77">
        <f>SUM(OD66:PH66)</f>
        <v>0</v>
      </c>
    </row>
    <row r="67" spans="2:425" ht="15" customHeight="1">
      <c r="B67">
        <f ca="1">SUMIF(E$3:AI$3,"&lt;="&amp;B5,E67:AI67)</f>
        <v>0</v>
      </c>
      <c r="C67" s="98" t="str">
        <f>IF(Summary!$B$45&lt;&gt;"",IF(AND(Summary!$D$45&lt;&gt;"",DATE(YEAR(Summary!$D$45),MONTH(Summary!$D$45),1)&lt;DATE(YEAR(E3),MONTH(E3),1)),"not on board",IF(Summary!$B$45&lt;&gt;"",IF(AND(Summary!$C$45&lt;&gt;"",DATE(YEAR(Summary!$C$45),MONTH(Summary!$C$45),1)&lt;=DATE(YEAR(E3),MONTH(E3),1)),Summary!$B$45,"not on board"),"")),"")</f>
        <v/>
      </c>
      <c r="D67" s="74" t="s">
        <v>17</v>
      </c>
      <c r="E67" s="85"/>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86"/>
      <c r="AJ67" s="76">
        <f t="shared" ref="AJ67:AJ68" si="264">SUM(E67:AI67)</f>
        <v>0</v>
      </c>
      <c r="AL67">
        <f ca="1">SUMIF(AO$3:BP$3,"&lt;="&amp;B5,AO67:BP67)</f>
        <v>0</v>
      </c>
      <c r="AM67" s="98" t="str">
        <f>IF(Summary!$B$45&lt;&gt;"",IF(AND(Summary!$D$45&lt;&gt;"",DATE(YEAR(Summary!$D$45),MONTH(Summary!$D$45),1)&lt;DATE(YEAR(AO3),MONTH(AO3),1)),"not on board",IF(Summary!$B$45&lt;&gt;"",IF(AND(Summary!$C$45&lt;&gt;"",DATE(YEAR(Summary!$C$45),MONTH(Summary!$C$45),1)&lt;=DATE(YEAR(AO3),MONTH(AO3),1)),Summary!$B$45,"not on board"),"")),"")</f>
        <v/>
      </c>
      <c r="AN67" s="74" t="s">
        <v>17</v>
      </c>
      <c r="AO67" s="85"/>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86"/>
      <c r="BQ67" s="76">
        <f t="shared" si="149"/>
        <v>0</v>
      </c>
      <c r="BS67">
        <f ca="1">SUMIF(BV$3:CZ$3,"&lt;="&amp;B5,BV67:CZ67)</f>
        <v>0</v>
      </c>
      <c r="BT67" s="98" t="str">
        <f>IF(Summary!$B$45&lt;&gt;"",IF(AND(Summary!$D$45&lt;&gt;"",DATE(YEAR(Summary!$D$45),MONTH(Summary!$D$45),1)&lt;DATE(YEAR(BV3),MONTH(BV3),1)),"not on board",IF(Summary!$B$45&lt;&gt;"",IF(AND(Summary!$C$45&lt;&gt;"",DATE(YEAR(Summary!$C$45),MONTH(Summary!$C$45),1)&lt;=DATE(YEAR(BV3),MONTH(BV3),1)),Summary!$B$45,"not on board"),"")),"")</f>
        <v/>
      </c>
      <c r="BU67" s="74" t="s">
        <v>17</v>
      </c>
      <c r="BV67" s="85"/>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86"/>
      <c r="DA67" s="76">
        <f t="shared" ref="DA67:DA68" si="265">SUM(BV67:CZ67)</f>
        <v>0</v>
      </c>
      <c r="DC67">
        <f ca="1">SUMIF(DF$3:EI$3,"&lt;="&amp;B5,DF67:EI67)</f>
        <v>0</v>
      </c>
      <c r="DD67" s="98" t="str">
        <f>IF(Summary!$B$45&lt;&gt;"",IF(AND(Summary!$D$45&lt;&gt;"",DATE(YEAR(Summary!$D$45),MONTH(Summary!$D$45),1)&lt;DATE(YEAR(DF3),MONTH(DF3),1)),"not on board",IF(Summary!$B$45&lt;&gt;"",IF(AND(Summary!$C$45&lt;&gt;"",DATE(YEAR(Summary!$C$45),MONTH(Summary!$C$45),1)&lt;=DATE(YEAR(DF3),MONTH(DF3),1)),Summary!$B$45,"not on board"),"")),"")</f>
        <v/>
      </c>
      <c r="DE67" s="74" t="s">
        <v>17</v>
      </c>
      <c r="DF67" s="85"/>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86"/>
      <c r="EJ67" s="76">
        <f t="shared" ref="EJ67:EJ68" si="266">SUM(DF67:EI67)</f>
        <v>0</v>
      </c>
      <c r="EL67">
        <f ca="1">SUMIF(EO$3:FS$3,"&lt;="&amp;B5,EO67:FS67)</f>
        <v>0</v>
      </c>
      <c r="EM67" s="98" t="str">
        <f>IF(Summary!$B$45&lt;&gt;"",IF(AND(Summary!$D$45&lt;&gt;"",DATE(YEAR(Summary!$D$45),MONTH(Summary!$D$45),1)&lt;DATE(YEAR(EO3),MONTH(EO3),1)),"not on board",IF(Summary!$B$45&lt;&gt;"",IF(AND(Summary!$C$45&lt;&gt;"",DATE(YEAR(Summary!$C$45),MONTH(Summary!$C$45),1)&lt;=DATE(YEAR(EO3),MONTH(EO3),1)),Summary!$B$45,"not on board"),"")),"")</f>
        <v/>
      </c>
      <c r="EN67" s="74" t="s">
        <v>17</v>
      </c>
      <c r="EO67" s="85"/>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86"/>
      <c r="FT67" s="76">
        <f t="shared" ref="FT67:FT68" si="267">SUM(EO67:FS67)</f>
        <v>0</v>
      </c>
      <c r="FV67">
        <f ca="1">SUMIF(FY$3:HB$3,"&lt;="&amp;B5,FY67:HB67)</f>
        <v>0</v>
      </c>
      <c r="FW67" s="98" t="str">
        <f>IF(Summary!$B$45&lt;&gt;"",IF(AND(Summary!$D$45&lt;&gt;"",DATE(YEAR(Summary!$D$45),MONTH(Summary!$D$45),1)&lt;DATE(YEAR(FY3),MONTH(FY3),1)),"not on board",IF(Summary!$B$45&lt;&gt;"",IF(AND(Summary!$C$45&lt;&gt;"",DATE(YEAR(Summary!$C$45),MONTH(Summary!$C$45),1)&lt;=DATE(YEAR(FY3),MONTH(FY3),1)),Summary!$B$45,"not on board"),"")),"")</f>
        <v/>
      </c>
      <c r="FX67" s="74" t="s">
        <v>17</v>
      </c>
      <c r="FY67" s="85"/>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86"/>
      <c r="HC67" s="76">
        <f t="shared" si="153"/>
        <v>0</v>
      </c>
      <c r="HE67">
        <f ca="1">SUMIF(HH$3:IL$3,"&lt;="&amp;B5,HH67:IL67)</f>
        <v>0</v>
      </c>
      <c r="HF67" s="98" t="str">
        <f>IF(Summary!$B$45&lt;&gt;"",IF(AND(Summary!$D$45&lt;&gt;"",DATE(YEAR(Summary!$D$45),MONTH(Summary!$D$45),1)&lt;DATE(YEAR(HH3),MONTH(HH3),1)),"not on board",IF(Summary!$B$45&lt;&gt;"",IF(AND(Summary!$C$45&lt;&gt;"",DATE(YEAR(Summary!$C$45),MONTH(Summary!$C$45),1)&lt;=DATE(YEAR(HH3),MONTH(HH3),1)),Summary!$B$45,"not on board"),"")),"")</f>
        <v/>
      </c>
      <c r="HG67" s="74" t="s">
        <v>17</v>
      </c>
      <c r="HH67" s="85"/>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86"/>
      <c r="IM67" s="76">
        <f t="shared" ref="IM67:IM68" si="268">SUM(HH67:IL67)</f>
        <v>0</v>
      </c>
      <c r="IO67">
        <f ca="1">SUMIF(IR$3:JV$3,"&lt;="&amp;B5,IR67:JV67)</f>
        <v>0</v>
      </c>
      <c r="IP67" s="98" t="str">
        <f>IF(Summary!$B$45&lt;&gt;"",IF(AND(Summary!$D$45&lt;&gt;"",DATE(YEAR(Summary!$D$45),MONTH(Summary!$D$45),1)&lt;DATE(YEAR(IR3),MONTH(IR3),1)),"not on board",IF(Summary!$B$45&lt;&gt;"",IF(AND(Summary!$C$45&lt;&gt;"",DATE(YEAR(Summary!$C$45),MONTH(Summary!$C$45),1)&lt;=DATE(YEAR(IR3),MONTH(IR3),1)),Summary!$B$45,"not on board"),"")),"")</f>
        <v/>
      </c>
      <c r="IQ67" s="74" t="s">
        <v>17</v>
      </c>
      <c r="IR67" s="85"/>
      <c r="IS67" s="9"/>
      <c r="IT67" s="9"/>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86"/>
      <c r="JW67" s="76">
        <f t="shared" ref="JW67:JW68" si="269">SUM(IR67:JV67)</f>
        <v>0</v>
      </c>
      <c r="JY67">
        <f ca="1">SUMIF(KB$3:LE$3,"&lt;="&amp;B5,KB67:LE67)</f>
        <v>0</v>
      </c>
      <c r="JZ67" s="98" t="str">
        <f>IF(Summary!$B$45&lt;&gt;"",IF(AND(Summary!$D$45&lt;&gt;"",DATE(YEAR(Summary!$D$45),MONTH(Summary!$D$45),1)&lt;DATE(YEAR(KB3),MONTH(KB3),1)),"not on board",IF(Summary!$B$45&lt;&gt;"",IF(AND(Summary!$C$45&lt;&gt;"",DATE(YEAR(Summary!$C$45),MONTH(Summary!$C$45),1)&lt;=DATE(YEAR(KB3),MONTH(KB3),1)),Summary!$B$45,"not on board"),"")),"")</f>
        <v/>
      </c>
      <c r="KA67" s="74" t="s">
        <v>17</v>
      </c>
      <c r="KB67" s="85"/>
      <c r="KC67" s="9"/>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86"/>
      <c r="LF67" s="76">
        <f t="shared" si="156"/>
        <v>0</v>
      </c>
      <c r="LH67">
        <f ca="1">SUMIF(LK$3:MO$3,"&lt;="&amp;B5,LK67:MO67)</f>
        <v>0</v>
      </c>
      <c r="LI67" s="98" t="str">
        <f>IF(Summary!$B$45&lt;&gt;"",IF(AND(Summary!$D$45&lt;&gt;"",DATE(YEAR(Summary!$D$45),MONTH(Summary!$D$45),1)&lt;DATE(YEAR(LK3),MONTH(LK3),1)),"not on board",IF(Summary!$B$45&lt;&gt;"",IF(AND(Summary!$C$45&lt;&gt;"",DATE(YEAR(Summary!$C$45),MONTH(Summary!$C$45),1)&lt;=DATE(YEAR(LK3),MONTH(LK3),1)),Summary!$B$45,"not on board"),"")),"")</f>
        <v/>
      </c>
      <c r="LJ67" s="74" t="s">
        <v>17</v>
      </c>
      <c r="LK67" s="85"/>
      <c r="LL67" s="9"/>
      <c r="LM67" s="9"/>
      <c r="LN67" s="9"/>
      <c r="LO67" s="9"/>
      <c r="LP67" s="9"/>
      <c r="LQ67" s="9"/>
      <c r="LR67" s="9"/>
      <c r="LS67" s="9"/>
      <c r="LT67" s="9"/>
      <c r="LU67" s="9"/>
      <c r="LV67" s="9"/>
      <c r="LW67" s="9"/>
      <c r="LX67" s="9"/>
      <c r="LY67" s="9"/>
      <c r="LZ67" s="9"/>
      <c r="MA67" s="9"/>
      <c r="MB67" s="9"/>
      <c r="MC67" s="9"/>
      <c r="MD67" s="9"/>
      <c r="ME67" s="9"/>
      <c r="MF67" s="9"/>
      <c r="MG67" s="9"/>
      <c r="MH67" s="9"/>
      <c r="MI67" s="9"/>
      <c r="MJ67" s="9"/>
      <c r="MK67" s="9"/>
      <c r="ML67" s="9"/>
      <c r="MM67" s="9"/>
      <c r="MN67" s="9"/>
      <c r="MO67" s="86"/>
      <c r="MP67" s="76">
        <f t="shared" ref="MP67:MP68" si="270">SUM(LK67:MO67)</f>
        <v>0</v>
      </c>
      <c r="MR67">
        <f ca="1">SUMIF(MU$3:NX$3,"&lt;="&amp;B5,MU67:NX67)</f>
        <v>0</v>
      </c>
      <c r="MS67" s="98" t="str">
        <f>IF(Summary!$B$45&lt;&gt;"",IF(AND(Summary!$D$45&lt;&gt;"",DATE(YEAR(Summary!$D$45),MONTH(Summary!$D$45),1)&lt;DATE(YEAR(MU3),MONTH(MU3),1)),"not on board",IF(Summary!$B$45&lt;&gt;"",IF(AND(Summary!$C$45&lt;&gt;"",DATE(YEAR(Summary!$C$45),MONTH(Summary!$C$45),1)&lt;=DATE(YEAR(MU3),MONTH(MU3),1)),Summary!$B$45,"not on board"),"")),"")</f>
        <v/>
      </c>
      <c r="MT67" s="74" t="s">
        <v>17</v>
      </c>
      <c r="MU67" s="85"/>
      <c r="MV67" s="9"/>
      <c r="MW67" s="9"/>
      <c r="MX67" s="9"/>
      <c r="MY67" s="9"/>
      <c r="MZ67" s="9"/>
      <c r="NA67" s="9"/>
      <c r="NB67" s="9"/>
      <c r="NC67" s="9"/>
      <c r="ND67" s="9"/>
      <c r="NE67" s="9"/>
      <c r="NF67" s="9"/>
      <c r="NG67" s="9"/>
      <c r="NH67" s="9"/>
      <c r="NI67" s="9"/>
      <c r="NJ67" s="9"/>
      <c r="NK67" s="9"/>
      <c r="NL67" s="9"/>
      <c r="NM67" s="9"/>
      <c r="NN67" s="9"/>
      <c r="NO67" s="9"/>
      <c r="NP67" s="9"/>
      <c r="NQ67" s="9"/>
      <c r="NR67" s="9"/>
      <c r="NS67" s="9"/>
      <c r="NT67" s="9"/>
      <c r="NU67" s="9"/>
      <c r="NV67" s="9"/>
      <c r="NW67" s="9"/>
      <c r="NX67" s="86"/>
      <c r="NY67" s="76">
        <f t="shared" si="158"/>
        <v>0</v>
      </c>
      <c r="OA67">
        <f ca="1">SUMIF(OD$3:PH$3,"&lt;="&amp;B5,OD67:PH67)</f>
        <v>0</v>
      </c>
      <c r="OB67" s="98" t="str">
        <f>IF(Summary!$B$45&lt;&gt;"",IF(AND(Summary!$D$45&lt;&gt;"",DATE(YEAR(Summary!$D$45),MONTH(Summary!$D$45),1)&lt;DATE(YEAR(OD3),MONTH(OD3),1)),"not on board",IF(Summary!$B$45&lt;&gt;"",IF(AND(Summary!$C$45&lt;&gt;"",DATE(YEAR(Summary!$C$45),MONTH(Summary!$C$45),1)&lt;=DATE(YEAR(OD3),MONTH(OD3),1)),Summary!$B$45,"not on board"),"")),"")</f>
        <v/>
      </c>
      <c r="OC67" s="74" t="s">
        <v>17</v>
      </c>
      <c r="OD67" s="85"/>
      <c r="OE67" s="9"/>
      <c r="OF67" s="9"/>
      <c r="OG67" s="9"/>
      <c r="OH67" s="9"/>
      <c r="OI67" s="9"/>
      <c r="OJ67" s="9"/>
      <c r="OK67" s="9"/>
      <c r="OL67" s="9"/>
      <c r="OM67" s="9"/>
      <c r="ON67" s="9"/>
      <c r="OO67" s="9"/>
      <c r="OP67" s="9"/>
      <c r="OQ67" s="9"/>
      <c r="OR67" s="9"/>
      <c r="OS67" s="9"/>
      <c r="OT67" s="9"/>
      <c r="OU67" s="9"/>
      <c r="OV67" s="9"/>
      <c r="OW67" s="9"/>
      <c r="OX67" s="9"/>
      <c r="OY67" s="9"/>
      <c r="OZ67" s="9"/>
      <c r="PA67" s="9"/>
      <c r="PB67" s="9"/>
      <c r="PC67" s="9"/>
      <c r="PD67" s="9"/>
      <c r="PE67" s="9"/>
      <c r="PF67" s="9"/>
      <c r="PG67" s="9"/>
      <c r="PH67" s="86"/>
      <c r="PI67" s="76">
        <f t="shared" ref="PI67:PI68" si="271">SUM(OD67:PH67)</f>
        <v>0</v>
      </c>
    </row>
    <row r="68" spans="2:425">
      <c r="B68">
        <f ca="1">SUM(B67,BS67,AL67,DC67,EL67,FV67,HE67,IO67,JY67,LH67,MR67,OA67)</f>
        <v>0</v>
      </c>
      <c r="C68" s="100"/>
      <c r="D68" s="75" t="s">
        <v>1</v>
      </c>
      <c r="E68" s="83"/>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4"/>
      <c r="AJ68" s="77">
        <f t="shared" si="264"/>
        <v>0</v>
      </c>
      <c r="AM68" s="100"/>
      <c r="AN68" s="75" t="s">
        <v>1</v>
      </c>
      <c r="AO68" s="83"/>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4"/>
      <c r="BQ68" s="77">
        <f t="shared" si="149"/>
        <v>0</v>
      </c>
      <c r="BT68" s="100"/>
      <c r="BU68" s="75" t="s">
        <v>1</v>
      </c>
      <c r="BV68" s="83"/>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4"/>
      <c r="DA68" s="77">
        <f t="shared" si="265"/>
        <v>0</v>
      </c>
      <c r="DD68" s="100"/>
      <c r="DE68" s="75" t="s">
        <v>1</v>
      </c>
      <c r="DF68" s="83"/>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4"/>
      <c r="EJ68" s="77">
        <f t="shared" si="266"/>
        <v>0</v>
      </c>
      <c r="EM68" s="100"/>
      <c r="EN68" s="75" t="s">
        <v>1</v>
      </c>
      <c r="EO68" s="83"/>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4"/>
      <c r="FT68" s="77">
        <f t="shared" si="267"/>
        <v>0</v>
      </c>
      <c r="FW68" s="100"/>
      <c r="FX68" s="75" t="s">
        <v>1</v>
      </c>
      <c r="FY68" s="83"/>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4"/>
      <c r="HC68" s="77">
        <f t="shared" si="153"/>
        <v>0</v>
      </c>
      <c r="HF68" s="100"/>
      <c r="HG68" s="75" t="s">
        <v>1</v>
      </c>
      <c r="HH68" s="83"/>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4"/>
      <c r="IM68" s="77">
        <f t="shared" si="268"/>
        <v>0</v>
      </c>
      <c r="IP68" s="100"/>
      <c r="IQ68" s="75" t="s">
        <v>1</v>
      </c>
      <c r="IR68" s="83"/>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4"/>
      <c r="JW68" s="77">
        <f t="shared" si="269"/>
        <v>0</v>
      </c>
      <c r="JZ68" s="100"/>
      <c r="KA68" s="75" t="s">
        <v>1</v>
      </c>
      <c r="KB68" s="83"/>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4"/>
      <c r="LF68" s="77">
        <f t="shared" si="156"/>
        <v>0</v>
      </c>
      <c r="LI68" s="100"/>
      <c r="LJ68" s="75" t="s">
        <v>1</v>
      </c>
      <c r="LK68" s="83"/>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4"/>
      <c r="MP68" s="77">
        <f t="shared" si="270"/>
        <v>0</v>
      </c>
      <c r="MS68" s="100"/>
      <c r="MT68" s="75" t="s">
        <v>1</v>
      </c>
      <c r="MU68" s="83"/>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4"/>
      <c r="NY68" s="77">
        <f t="shared" si="158"/>
        <v>0</v>
      </c>
      <c r="OB68" s="100"/>
      <c r="OC68" s="75" t="s">
        <v>1</v>
      </c>
      <c r="OD68" s="83"/>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4"/>
      <c r="PI68" s="77">
        <f t="shared" si="271"/>
        <v>0</v>
      </c>
    </row>
    <row r="69" spans="2:425" ht="15" customHeight="1">
      <c r="B69">
        <f ca="1">SUMIF(E$3:AI$3,"&lt;="&amp;B5,E69:AI69)</f>
        <v>0</v>
      </c>
      <c r="C69" s="98" t="str">
        <f>IF(Summary!$B$46&lt;&gt;"",IF(AND(Summary!$D$46&lt;&gt;"",DATE(YEAR(Summary!$D$46),MONTH(Summary!$D$46),1)&lt;DATE(YEAR(E3),MONTH(E3),1)),"not on board",IF(Summary!$B$46&lt;&gt;"",IF(AND(Summary!$C$46&lt;&gt;"",DATE(YEAR(Summary!$C$46),MONTH(Summary!$C$46),1)&lt;=DATE(YEAR(E3),MONTH(E3),1)),Summary!$B$46,"not on board"),"")),"")</f>
        <v/>
      </c>
      <c r="D69" s="74" t="s">
        <v>17</v>
      </c>
      <c r="E69" s="85"/>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86"/>
      <c r="AJ69" s="76">
        <f t="shared" ref="AJ69:AJ70" si="272">SUM(E69:AI69)</f>
        <v>0</v>
      </c>
      <c r="AL69">
        <f ca="1">SUMIF(AO$3:BP$3,"&lt;="&amp;B5,AO69:BP69)</f>
        <v>0</v>
      </c>
      <c r="AM69" s="98" t="str">
        <f>IF(Summary!$B$46&lt;&gt;"",IF(AND(Summary!$D$46&lt;&gt;"",DATE(YEAR(Summary!$D$46),MONTH(Summary!$D$46),1)&lt;DATE(YEAR(AO3),MONTH(AO3),1)),"not on board",IF(Summary!$B$46&lt;&gt;"",IF(AND(Summary!$C$46&lt;&gt;"",DATE(YEAR(Summary!$C$46),MONTH(Summary!$C$46),1)&lt;=DATE(YEAR(AO3),MONTH(AO3),1)),Summary!$B$46,"not on board"),"")),"")</f>
        <v/>
      </c>
      <c r="AN69" s="74" t="s">
        <v>17</v>
      </c>
      <c r="AO69" s="85"/>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86"/>
      <c r="BQ69" s="76">
        <f t="shared" ref="BQ69:BQ100" si="273">SUM(AO69:BP69)</f>
        <v>0</v>
      </c>
      <c r="BS69">
        <f ca="1">SUMIF(BV$3:CZ$3,"&lt;="&amp;B5,BV69:CZ69)</f>
        <v>0</v>
      </c>
      <c r="BT69" s="98" t="str">
        <f>IF(Summary!$B$46&lt;&gt;"",IF(AND(Summary!$D$46&lt;&gt;"",DATE(YEAR(Summary!$D$46),MONTH(Summary!$D$46),1)&lt;DATE(YEAR(BV3),MONTH(BV3),1)),"not on board",IF(Summary!$B$46&lt;&gt;"",IF(AND(Summary!$C$46&lt;&gt;"",DATE(YEAR(Summary!$C$46),MONTH(Summary!$C$46),1)&lt;=DATE(YEAR(BV3),MONTH(BV3),1)),Summary!$B$46,"not on board"),"")),"")</f>
        <v/>
      </c>
      <c r="BU69" s="74" t="s">
        <v>17</v>
      </c>
      <c r="BV69" s="85"/>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86"/>
      <c r="DA69" s="76">
        <f t="shared" ref="DA69:DA70" si="274">SUM(BV69:CZ69)</f>
        <v>0</v>
      </c>
      <c r="DC69">
        <f ca="1">SUMIF(DF$3:EI$3,"&lt;="&amp;B5,DF69:EI69)</f>
        <v>0</v>
      </c>
      <c r="DD69" s="98" t="str">
        <f>IF(Summary!$B$46&lt;&gt;"",IF(AND(Summary!$D$46&lt;&gt;"",DATE(YEAR(Summary!$D$46),MONTH(Summary!$D$46),1)&lt;DATE(YEAR(DF3),MONTH(DF3),1)),"not on board",IF(Summary!$B$46&lt;&gt;"",IF(AND(Summary!$C$46&lt;&gt;"",DATE(YEAR(Summary!$C$46),MONTH(Summary!$C$46),1)&lt;=DATE(YEAR(DF3),MONTH(DF3),1)),Summary!$B$46,"not on board"),"")),"")</f>
        <v/>
      </c>
      <c r="DE69" s="74" t="s">
        <v>17</v>
      </c>
      <c r="DF69" s="85"/>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86"/>
      <c r="EJ69" s="76">
        <f t="shared" ref="EJ69:EJ70" si="275">SUM(DF69:EI69)</f>
        <v>0</v>
      </c>
      <c r="EL69">
        <f ca="1">SUMIF(EO$3:FS$3,"&lt;="&amp;B5,EO69:FS69)</f>
        <v>0</v>
      </c>
      <c r="EM69" s="98" t="str">
        <f>IF(Summary!$B$46&lt;&gt;"",IF(AND(Summary!$D$46&lt;&gt;"",DATE(YEAR(Summary!$D$46),MONTH(Summary!$D$46),1)&lt;DATE(YEAR(EO3),MONTH(EO3),1)),"not on board",IF(Summary!$B$46&lt;&gt;"",IF(AND(Summary!$C$46&lt;&gt;"",DATE(YEAR(Summary!$C$46),MONTH(Summary!$C$46),1)&lt;=DATE(YEAR(EO3),MONTH(EO3),1)),Summary!$B$46,"not on board"),"")),"")</f>
        <v/>
      </c>
      <c r="EN69" s="74" t="s">
        <v>17</v>
      </c>
      <c r="EO69" s="85"/>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86"/>
      <c r="FT69" s="76">
        <f t="shared" ref="FT69:FT70" si="276">SUM(EO69:FS69)</f>
        <v>0</v>
      </c>
      <c r="FV69">
        <f ca="1">SUMIF(FY$3:HB$3,"&lt;="&amp;B5,FY69:HB69)</f>
        <v>0</v>
      </c>
      <c r="FW69" s="98" t="str">
        <f>IF(Summary!$B$46&lt;&gt;"",IF(AND(Summary!$D$46&lt;&gt;"",DATE(YEAR(Summary!$D$46),MONTH(Summary!$D$46),1)&lt;DATE(YEAR(FY3),MONTH(FY3),1)),"not on board",IF(Summary!$B$46&lt;&gt;"",IF(AND(Summary!$C$46&lt;&gt;"",DATE(YEAR(Summary!$C$46),MONTH(Summary!$C$46),1)&lt;=DATE(YEAR(FY3),MONTH(FY3),1)),Summary!$B$46,"not on board"),"")),"")</f>
        <v/>
      </c>
      <c r="FX69" s="74" t="s">
        <v>17</v>
      </c>
      <c r="FY69" s="85"/>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86"/>
      <c r="HC69" s="76">
        <f t="shared" ref="HC69:HC100" si="277">SUM(FY69:HB69)</f>
        <v>0</v>
      </c>
      <c r="HE69">
        <f ca="1">SUMIF(HH$3:IL$3,"&lt;="&amp;B5,HH69:IL69)</f>
        <v>0</v>
      </c>
      <c r="HF69" s="98" t="str">
        <f>IF(Summary!$B$46&lt;&gt;"",IF(AND(Summary!$D$46&lt;&gt;"",DATE(YEAR(Summary!$D$46),MONTH(Summary!$D$46),1)&lt;DATE(YEAR(HH3),MONTH(HH3),1)),"not on board",IF(Summary!$B$46&lt;&gt;"",IF(AND(Summary!$C$46&lt;&gt;"",DATE(YEAR(Summary!$C$46),MONTH(Summary!$C$46),1)&lt;=DATE(YEAR(HH3),MONTH(HH3),1)),Summary!$B$46,"not on board"),"")),"")</f>
        <v/>
      </c>
      <c r="HG69" s="74" t="s">
        <v>17</v>
      </c>
      <c r="HH69" s="85"/>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86"/>
      <c r="IM69" s="76">
        <f t="shared" ref="IM69:IM70" si="278">SUM(HH69:IL69)</f>
        <v>0</v>
      </c>
      <c r="IO69">
        <f ca="1">SUMIF(IR$3:JV$3,"&lt;="&amp;B5,IR69:JV69)</f>
        <v>0</v>
      </c>
      <c r="IP69" s="98" t="str">
        <f>IF(Summary!$B$46&lt;&gt;"",IF(AND(Summary!$D$46&lt;&gt;"",DATE(YEAR(Summary!$D$46),MONTH(Summary!$D$46),1)&lt;DATE(YEAR(IR3),MONTH(IR3),1)),"not on board",IF(Summary!$B$46&lt;&gt;"",IF(AND(Summary!$C$46&lt;&gt;"",DATE(YEAR(Summary!$C$46),MONTH(Summary!$C$46),1)&lt;=DATE(YEAR(IR3),MONTH(IR3),1)),Summary!$B$46,"not on board"),"")),"")</f>
        <v/>
      </c>
      <c r="IQ69" s="74" t="s">
        <v>17</v>
      </c>
      <c r="IR69" s="85"/>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86"/>
      <c r="JW69" s="76">
        <f t="shared" ref="JW69:JW70" si="279">SUM(IR69:JV69)</f>
        <v>0</v>
      </c>
      <c r="JY69">
        <f ca="1">SUMIF(KB$3:LE$3,"&lt;="&amp;B5,KB69:LE69)</f>
        <v>0</v>
      </c>
      <c r="JZ69" s="98" t="str">
        <f>IF(Summary!$B$46&lt;&gt;"",IF(AND(Summary!$D$46&lt;&gt;"",DATE(YEAR(Summary!$D$46),MONTH(Summary!$D$46),1)&lt;DATE(YEAR(KB3),MONTH(KB3),1)),"not on board",IF(Summary!$B$46&lt;&gt;"",IF(AND(Summary!$C$46&lt;&gt;"",DATE(YEAR(Summary!$C$46),MONTH(Summary!$C$46),1)&lt;=DATE(YEAR(KB3),MONTH(KB3),1)),Summary!$B$46,"not on board"),"")),"")</f>
        <v/>
      </c>
      <c r="KA69" s="74" t="s">
        <v>17</v>
      </c>
      <c r="KB69" s="85"/>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86"/>
      <c r="LF69" s="76">
        <f t="shared" ref="LF69:LF100" si="280">SUM(KB69:LE69)</f>
        <v>0</v>
      </c>
      <c r="LH69">
        <f ca="1">SUMIF(LK$3:MO$3,"&lt;="&amp;B5,LK69:MO69)</f>
        <v>0</v>
      </c>
      <c r="LI69" s="98" t="str">
        <f>IF(Summary!$B$46&lt;&gt;"",IF(AND(Summary!$D$46&lt;&gt;"",DATE(YEAR(Summary!$D$46),MONTH(Summary!$D$46),1)&lt;DATE(YEAR(LK3),MONTH(LK3),1)),"not on board",IF(Summary!$B$46&lt;&gt;"",IF(AND(Summary!$C$46&lt;&gt;"",DATE(YEAR(Summary!$C$46),MONTH(Summary!$C$46),1)&lt;=DATE(YEAR(LK3),MONTH(LK3),1)),Summary!$B$46,"not on board"),"")),"")</f>
        <v/>
      </c>
      <c r="LJ69" s="74" t="s">
        <v>17</v>
      </c>
      <c r="LK69" s="85"/>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86"/>
      <c r="MP69" s="76">
        <f t="shared" ref="MP69:MP70" si="281">SUM(LK69:MO69)</f>
        <v>0</v>
      </c>
      <c r="MR69">
        <f ca="1">SUMIF(MU$3:NX$3,"&lt;="&amp;B5,MU69:NX69)</f>
        <v>0</v>
      </c>
      <c r="MS69" s="98" t="str">
        <f>IF(Summary!$B$46&lt;&gt;"",IF(AND(Summary!$D$46&lt;&gt;"",DATE(YEAR(Summary!$D$46),MONTH(Summary!$D$46),1)&lt;DATE(YEAR(MU3),MONTH(MU3),1)),"not on board",IF(Summary!$B$46&lt;&gt;"",IF(AND(Summary!$C$46&lt;&gt;"",DATE(YEAR(Summary!$C$46),MONTH(Summary!$C$46),1)&lt;=DATE(YEAR(MU3),MONTH(MU3),1)),Summary!$B$46,"not on board"),"")),"")</f>
        <v/>
      </c>
      <c r="MT69" s="74" t="s">
        <v>17</v>
      </c>
      <c r="MU69" s="85"/>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86"/>
      <c r="NY69" s="76">
        <f t="shared" ref="NY69:NY100" si="282">SUM(MU69:NX69)</f>
        <v>0</v>
      </c>
      <c r="OA69">
        <f ca="1">SUMIF(OD$3:PH$3,"&lt;="&amp;B5,OD69:PH69)</f>
        <v>0</v>
      </c>
      <c r="OB69" s="98" t="str">
        <f>IF(Summary!$B$46&lt;&gt;"",IF(AND(Summary!$D$46&lt;&gt;"",DATE(YEAR(Summary!$D$46),MONTH(Summary!$D$46),1)&lt;DATE(YEAR(OD3),MONTH(OD3),1)),"not on board",IF(Summary!$B$46&lt;&gt;"",IF(AND(Summary!$C$46&lt;&gt;"",DATE(YEAR(Summary!$C$46),MONTH(Summary!$C$46),1)&lt;=DATE(YEAR(OD3),MONTH(OD3),1)),Summary!$B$46,"not on board"),"")),"")</f>
        <v/>
      </c>
      <c r="OC69" s="74" t="s">
        <v>17</v>
      </c>
      <c r="OD69" s="85"/>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86"/>
      <c r="PI69" s="76">
        <f t="shared" ref="PI69:PI70" si="283">SUM(OD69:PH69)</f>
        <v>0</v>
      </c>
    </row>
    <row r="70" spans="2:425">
      <c r="B70">
        <f ca="1">SUM(B69,BS69,AL69,DC69,EL69,FV69,HE69,IO69,JY69,LH69,MR69,OA69)</f>
        <v>0</v>
      </c>
      <c r="C70" s="100"/>
      <c r="D70" s="75" t="s">
        <v>1</v>
      </c>
      <c r="E70" s="83"/>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4"/>
      <c r="AJ70" s="77">
        <f t="shared" si="272"/>
        <v>0</v>
      </c>
      <c r="AM70" s="100"/>
      <c r="AN70" s="75" t="s">
        <v>1</v>
      </c>
      <c r="AO70" s="83"/>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4"/>
      <c r="BQ70" s="77">
        <f t="shared" si="273"/>
        <v>0</v>
      </c>
      <c r="BT70" s="100"/>
      <c r="BU70" s="75" t="s">
        <v>1</v>
      </c>
      <c r="BV70" s="83"/>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4"/>
      <c r="DA70" s="77">
        <f t="shared" si="274"/>
        <v>0</v>
      </c>
      <c r="DD70" s="100"/>
      <c r="DE70" s="75" t="s">
        <v>1</v>
      </c>
      <c r="DF70" s="83"/>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4"/>
      <c r="EJ70" s="77">
        <f t="shared" si="275"/>
        <v>0</v>
      </c>
      <c r="EM70" s="100"/>
      <c r="EN70" s="75" t="s">
        <v>1</v>
      </c>
      <c r="EO70" s="83"/>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4"/>
      <c r="FT70" s="77">
        <f t="shared" si="276"/>
        <v>0</v>
      </c>
      <c r="FW70" s="100"/>
      <c r="FX70" s="75" t="s">
        <v>1</v>
      </c>
      <c r="FY70" s="83"/>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4"/>
      <c r="HC70" s="77">
        <f t="shared" si="277"/>
        <v>0</v>
      </c>
      <c r="HF70" s="100"/>
      <c r="HG70" s="75" t="s">
        <v>1</v>
      </c>
      <c r="HH70" s="83"/>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4"/>
      <c r="IM70" s="77">
        <f t="shared" si="278"/>
        <v>0</v>
      </c>
      <c r="IP70" s="100"/>
      <c r="IQ70" s="75" t="s">
        <v>1</v>
      </c>
      <c r="IR70" s="83"/>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4"/>
      <c r="JW70" s="77">
        <f t="shared" si="279"/>
        <v>0</v>
      </c>
      <c r="JZ70" s="100"/>
      <c r="KA70" s="75" t="s">
        <v>1</v>
      </c>
      <c r="KB70" s="83"/>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4"/>
      <c r="LF70" s="77">
        <f t="shared" si="280"/>
        <v>0</v>
      </c>
      <c r="LI70" s="100"/>
      <c r="LJ70" s="75" t="s">
        <v>1</v>
      </c>
      <c r="LK70" s="83"/>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4"/>
      <c r="MP70" s="77">
        <f t="shared" si="281"/>
        <v>0</v>
      </c>
      <c r="MS70" s="100"/>
      <c r="MT70" s="75" t="s">
        <v>1</v>
      </c>
      <c r="MU70" s="83"/>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4"/>
      <c r="NY70" s="77">
        <f t="shared" si="282"/>
        <v>0</v>
      </c>
      <c r="OB70" s="100"/>
      <c r="OC70" s="75" t="s">
        <v>1</v>
      </c>
      <c r="OD70" s="83"/>
      <c r="OE70" s="8"/>
      <c r="OF70" s="8"/>
      <c r="OG70" s="8"/>
      <c r="OH70" s="8"/>
      <c r="OI70" s="8"/>
      <c r="OJ70" s="8"/>
      <c r="OK70" s="8"/>
      <c r="OL70" s="8"/>
      <c r="OM70" s="8"/>
      <c r="ON70" s="8"/>
      <c r="OO70" s="8"/>
      <c r="OP70" s="8"/>
      <c r="OQ70" s="8"/>
      <c r="OR70" s="8"/>
      <c r="OS70" s="8"/>
      <c r="OT70" s="8"/>
      <c r="OU70" s="8"/>
      <c r="OV70" s="8"/>
      <c r="OW70" s="8"/>
      <c r="OX70" s="8"/>
      <c r="OY70" s="8"/>
      <c r="OZ70" s="8"/>
      <c r="PA70" s="8"/>
      <c r="PB70" s="8"/>
      <c r="PC70" s="8"/>
      <c r="PD70" s="8"/>
      <c r="PE70" s="8"/>
      <c r="PF70" s="8"/>
      <c r="PG70" s="8"/>
      <c r="PH70" s="84"/>
      <c r="PI70" s="77">
        <f t="shared" si="283"/>
        <v>0</v>
      </c>
    </row>
    <row r="71" spans="2:425" ht="15" customHeight="1">
      <c r="B71">
        <f ca="1">SUMIF(E$3:AI$3,"&lt;="&amp;B5,E71:AI71)</f>
        <v>0</v>
      </c>
      <c r="C71" s="98" t="str">
        <f>IF(Summary!$B$47&lt;&gt;"",IF(AND(Summary!$D$47&lt;&gt;"",DATE(YEAR(Summary!$D$47),MONTH(Summary!$D$47),1)&lt;DATE(YEAR(E3),MONTH(E3),1)),"not on board",IF(Summary!$B$47&lt;&gt;"",IF(AND(Summary!$C$47&lt;&gt;"",DATE(YEAR(Summary!$C$47),MONTH(Summary!$C$47),1)&lt;=DATE(YEAR(E3),MONTH(E3),1)),Summary!$B$47,"not on board"),"")),"")</f>
        <v/>
      </c>
      <c r="D71" s="74" t="s">
        <v>17</v>
      </c>
      <c r="E71" s="85"/>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86"/>
      <c r="AJ71" s="76">
        <f t="shared" ref="AJ71:AJ72" si="284">SUM(E71:AI71)</f>
        <v>0</v>
      </c>
      <c r="AL71">
        <f ca="1">SUMIF(AO$3:BP$3,"&lt;="&amp;B5,AO71:BP71)</f>
        <v>0</v>
      </c>
      <c r="AM71" s="98" t="str">
        <f>IF(Summary!$B$47&lt;&gt;"",IF(AND(Summary!$D$47&lt;&gt;"",DATE(YEAR(Summary!$D$47),MONTH(Summary!$D$47),1)&lt;DATE(YEAR(AO3),MONTH(AO3),1)),"not on board",IF(Summary!$B$47&lt;&gt;"",IF(AND(Summary!$C$47&lt;&gt;"",DATE(YEAR(Summary!$C$47),MONTH(Summary!$C$47),1)&lt;=DATE(YEAR(AO3),MONTH(AO3),1)),Summary!$B$47,"not on board"),"")),"")</f>
        <v/>
      </c>
      <c r="AN71" s="74" t="s">
        <v>17</v>
      </c>
      <c r="AO71" s="85"/>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86"/>
      <c r="BQ71" s="76">
        <f t="shared" si="273"/>
        <v>0</v>
      </c>
      <c r="BS71">
        <f ca="1">SUMIF(BV$3:CZ$3,"&lt;="&amp;B5,BV71:CZ71)</f>
        <v>0</v>
      </c>
      <c r="BT71" s="98" t="str">
        <f>IF(Summary!$B$47&lt;&gt;"",IF(AND(Summary!$D$47&lt;&gt;"",DATE(YEAR(Summary!$D$47),MONTH(Summary!$D$47),1)&lt;DATE(YEAR(BV3),MONTH(BV3),1)),"not on board",IF(Summary!$B$47&lt;&gt;"",IF(AND(Summary!$C$47&lt;&gt;"",DATE(YEAR(Summary!$C$47),MONTH(Summary!$C$47),1)&lt;=DATE(YEAR(BV3),MONTH(BV3),1)),Summary!$B$47,"not on board"),"")),"")</f>
        <v/>
      </c>
      <c r="BU71" s="74" t="s">
        <v>17</v>
      </c>
      <c r="BV71" s="85"/>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86"/>
      <c r="DA71" s="76">
        <f t="shared" ref="DA71:DA72" si="285">SUM(BV71:CZ71)</f>
        <v>0</v>
      </c>
      <c r="DC71">
        <f ca="1">SUMIF(DF$3:EI$3,"&lt;="&amp;B5,DF71:EI71)</f>
        <v>0</v>
      </c>
      <c r="DD71" s="98" t="str">
        <f>IF(Summary!$B$47&lt;&gt;"",IF(AND(Summary!$D$47&lt;&gt;"",DATE(YEAR(Summary!$D$47),MONTH(Summary!$D$47),1)&lt;DATE(YEAR(DF3),MONTH(DF3),1)),"not on board",IF(Summary!$B$47&lt;&gt;"",IF(AND(Summary!$C$47&lt;&gt;"",DATE(YEAR(Summary!$C$47),MONTH(Summary!$C$47),1)&lt;=DATE(YEAR(DF3),MONTH(DF3),1)),Summary!$B$47,"not on board"),"")),"")</f>
        <v/>
      </c>
      <c r="DE71" s="74" t="s">
        <v>17</v>
      </c>
      <c r="DF71" s="85"/>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86"/>
      <c r="EJ71" s="76">
        <f t="shared" ref="EJ71:EJ72" si="286">SUM(DF71:EI71)</f>
        <v>0</v>
      </c>
      <c r="EL71">
        <f ca="1">SUMIF(EO$3:FS$3,"&lt;="&amp;B5,EO71:FS71)</f>
        <v>0</v>
      </c>
      <c r="EM71" s="98" t="str">
        <f>IF(Summary!$B$47&lt;&gt;"",IF(AND(Summary!$D$47&lt;&gt;"",DATE(YEAR(Summary!$D$47),MONTH(Summary!$D$47),1)&lt;DATE(YEAR(EO3),MONTH(EO3),1)),"not on board",IF(Summary!$B$47&lt;&gt;"",IF(AND(Summary!$C$47&lt;&gt;"",DATE(YEAR(Summary!$C$47),MONTH(Summary!$C$47),1)&lt;=DATE(YEAR(EO3),MONTH(EO3),1)),Summary!$B$47,"not on board"),"")),"")</f>
        <v/>
      </c>
      <c r="EN71" s="74" t="s">
        <v>17</v>
      </c>
      <c r="EO71" s="85"/>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86"/>
      <c r="FT71" s="76">
        <f t="shared" ref="FT71:FT72" si="287">SUM(EO71:FS71)</f>
        <v>0</v>
      </c>
      <c r="FV71">
        <f ca="1">SUMIF(FY$3:HB$3,"&lt;="&amp;B5,FY71:HB71)</f>
        <v>0</v>
      </c>
      <c r="FW71" s="98" t="str">
        <f>IF(Summary!$B$47&lt;&gt;"",IF(AND(Summary!$D$47&lt;&gt;"",DATE(YEAR(Summary!$D$47),MONTH(Summary!$D$47),1)&lt;DATE(YEAR(FY3),MONTH(FY3),1)),"not on board",IF(Summary!$B$47&lt;&gt;"",IF(AND(Summary!$C$47&lt;&gt;"",DATE(YEAR(Summary!$C$47),MONTH(Summary!$C$47),1)&lt;=DATE(YEAR(FY3),MONTH(FY3),1)),Summary!$B$47,"not on board"),"")),"")</f>
        <v/>
      </c>
      <c r="FX71" s="74" t="s">
        <v>17</v>
      </c>
      <c r="FY71" s="85"/>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86"/>
      <c r="HC71" s="76">
        <f t="shared" si="277"/>
        <v>0</v>
      </c>
      <c r="HE71">
        <f ca="1">SUMIF(HH$3:IL$3,"&lt;="&amp;B5,HH71:IL71)</f>
        <v>0</v>
      </c>
      <c r="HF71" s="98" t="str">
        <f>IF(Summary!$B$47&lt;&gt;"",IF(AND(Summary!$D$47&lt;&gt;"",DATE(YEAR(Summary!$D$47),MONTH(Summary!$D$47),1)&lt;DATE(YEAR(HH3),MONTH(HH3),1)),"not on board",IF(Summary!$B$47&lt;&gt;"",IF(AND(Summary!$C$47&lt;&gt;"",DATE(YEAR(Summary!$C$47),MONTH(Summary!$C$47),1)&lt;=DATE(YEAR(HH3),MONTH(HH3),1)),Summary!$B$47,"not on board"),"")),"")</f>
        <v/>
      </c>
      <c r="HG71" s="74" t="s">
        <v>17</v>
      </c>
      <c r="HH71" s="85"/>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86"/>
      <c r="IM71" s="76">
        <f t="shared" ref="IM71:IM72" si="288">SUM(HH71:IL71)</f>
        <v>0</v>
      </c>
      <c r="IO71">
        <f ca="1">SUMIF(IR$3:JV$3,"&lt;="&amp;B5,IR71:JV71)</f>
        <v>0</v>
      </c>
      <c r="IP71" s="98" t="str">
        <f>IF(Summary!$B$47&lt;&gt;"",IF(AND(Summary!$D$47&lt;&gt;"",DATE(YEAR(Summary!$D$47),MONTH(Summary!$D$47),1)&lt;DATE(YEAR(IR3),MONTH(IR3),1)),"not on board",IF(Summary!$B$47&lt;&gt;"",IF(AND(Summary!$C$47&lt;&gt;"",DATE(YEAR(Summary!$C$47),MONTH(Summary!$C$47),1)&lt;=DATE(YEAR(IR3),MONTH(IR3),1)),Summary!$B$47,"not on board"),"")),"")</f>
        <v/>
      </c>
      <c r="IQ71" s="74" t="s">
        <v>17</v>
      </c>
      <c r="IR71" s="85"/>
      <c r="IS71" s="9"/>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86"/>
      <c r="JW71" s="76">
        <f t="shared" ref="JW71:JW72" si="289">SUM(IR71:JV71)</f>
        <v>0</v>
      </c>
      <c r="JY71">
        <f ca="1">SUMIF(KB$3:LE$3,"&lt;="&amp;B5,KB71:LE71)</f>
        <v>0</v>
      </c>
      <c r="JZ71" s="98" t="str">
        <f>IF(Summary!$B$47&lt;&gt;"",IF(AND(Summary!$D$47&lt;&gt;"",DATE(YEAR(Summary!$D$47),MONTH(Summary!$D$47),1)&lt;DATE(YEAR(KB3),MONTH(KB3),1)),"not on board",IF(Summary!$B$47&lt;&gt;"",IF(AND(Summary!$C$47&lt;&gt;"",DATE(YEAR(Summary!$C$47),MONTH(Summary!$C$47),1)&lt;=DATE(YEAR(KB3),MONTH(KB3),1)),Summary!$B$47,"not on board"),"")),"")</f>
        <v/>
      </c>
      <c r="KA71" s="74" t="s">
        <v>17</v>
      </c>
      <c r="KB71" s="85"/>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86"/>
      <c r="LF71" s="76">
        <f t="shared" si="280"/>
        <v>0</v>
      </c>
      <c r="LH71">
        <f ca="1">SUMIF(LK$3:MO$3,"&lt;="&amp;B5,LK71:MO71)</f>
        <v>0</v>
      </c>
      <c r="LI71" s="98" t="str">
        <f>IF(Summary!$B$47&lt;&gt;"",IF(AND(Summary!$D$47&lt;&gt;"",DATE(YEAR(Summary!$D$47),MONTH(Summary!$D$47),1)&lt;DATE(YEAR(LK3),MONTH(LK3),1)),"not on board",IF(Summary!$B$47&lt;&gt;"",IF(AND(Summary!$C$47&lt;&gt;"",DATE(YEAR(Summary!$C$47),MONTH(Summary!$C$47),1)&lt;=DATE(YEAR(LK3),MONTH(LK3),1)),Summary!$B$47,"not on board"),"")),"")</f>
        <v/>
      </c>
      <c r="LJ71" s="74" t="s">
        <v>17</v>
      </c>
      <c r="LK71" s="85"/>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86"/>
      <c r="MP71" s="76">
        <f t="shared" ref="MP71:MP72" si="290">SUM(LK71:MO71)</f>
        <v>0</v>
      </c>
      <c r="MR71">
        <f ca="1">SUMIF(MU$3:NX$3,"&lt;="&amp;B5,MU71:NX71)</f>
        <v>0</v>
      </c>
      <c r="MS71" s="98" t="str">
        <f>IF(Summary!$B$47&lt;&gt;"",IF(AND(Summary!$D$47&lt;&gt;"",DATE(YEAR(Summary!$D$47),MONTH(Summary!$D$47),1)&lt;DATE(YEAR(MU3),MONTH(MU3),1)),"not on board",IF(Summary!$B$47&lt;&gt;"",IF(AND(Summary!$C$47&lt;&gt;"",DATE(YEAR(Summary!$C$47),MONTH(Summary!$C$47),1)&lt;=DATE(YEAR(MU3),MONTH(MU3),1)),Summary!$B$47,"not on board"),"")),"")</f>
        <v/>
      </c>
      <c r="MT71" s="74" t="s">
        <v>17</v>
      </c>
      <c r="MU71" s="85"/>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86"/>
      <c r="NY71" s="76">
        <f t="shared" si="282"/>
        <v>0</v>
      </c>
      <c r="OA71">
        <f ca="1">SUMIF(OD$3:PH$3,"&lt;="&amp;B5,OD71:PH71)</f>
        <v>0</v>
      </c>
      <c r="OB71" s="98" t="str">
        <f>IF(Summary!$B$47&lt;&gt;"",IF(AND(Summary!$D$47&lt;&gt;"",DATE(YEAR(Summary!$D$47),MONTH(Summary!$D$47),1)&lt;DATE(YEAR(OD3),MONTH(OD3),1)),"not on board",IF(Summary!$B$47&lt;&gt;"",IF(AND(Summary!$C$47&lt;&gt;"",DATE(YEAR(Summary!$C$47),MONTH(Summary!$C$47),1)&lt;=DATE(YEAR(OD3),MONTH(OD3),1)),Summary!$B$47,"not on board"),"")),"")</f>
        <v/>
      </c>
      <c r="OC71" s="74" t="s">
        <v>17</v>
      </c>
      <c r="OD71" s="85"/>
      <c r="OE71" s="9"/>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86"/>
      <c r="PI71" s="76">
        <f t="shared" ref="PI71:PI72" si="291">SUM(OD71:PH71)</f>
        <v>0</v>
      </c>
    </row>
    <row r="72" spans="2:425">
      <c r="B72">
        <f ca="1">SUM(B71,BS71,AL71,DC71,EL71,FV71,HE71,IO71,JY71,LH71,MR71,OA71)</f>
        <v>0</v>
      </c>
      <c r="C72" s="100"/>
      <c r="D72" s="75" t="s">
        <v>1</v>
      </c>
      <c r="E72" s="83"/>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4"/>
      <c r="AJ72" s="77">
        <f t="shared" si="284"/>
        <v>0</v>
      </c>
      <c r="AM72" s="100"/>
      <c r="AN72" s="75" t="s">
        <v>1</v>
      </c>
      <c r="AO72" s="83"/>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4"/>
      <c r="BQ72" s="77">
        <f t="shared" si="273"/>
        <v>0</v>
      </c>
      <c r="BT72" s="100"/>
      <c r="BU72" s="75" t="s">
        <v>1</v>
      </c>
      <c r="BV72" s="83"/>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4"/>
      <c r="DA72" s="77">
        <f t="shared" si="285"/>
        <v>0</v>
      </c>
      <c r="DD72" s="100"/>
      <c r="DE72" s="75" t="s">
        <v>1</v>
      </c>
      <c r="DF72" s="83"/>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4"/>
      <c r="EJ72" s="77">
        <f t="shared" si="286"/>
        <v>0</v>
      </c>
      <c r="EM72" s="100"/>
      <c r="EN72" s="75" t="s">
        <v>1</v>
      </c>
      <c r="EO72" s="83"/>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4"/>
      <c r="FT72" s="77">
        <f t="shared" si="287"/>
        <v>0</v>
      </c>
      <c r="FW72" s="100"/>
      <c r="FX72" s="75" t="s">
        <v>1</v>
      </c>
      <c r="FY72" s="83"/>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4"/>
      <c r="HC72" s="77">
        <f t="shared" si="277"/>
        <v>0</v>
      </c>
      <c r="HF72" s="100"/>
      <c r="HG72" s="75" t="s">
        <v>1</v>
      </c>
      <c r="HH72" s="83"/>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4"/>
      <c r="IM72" s="77">
        <f t="shared" si="288"/>
        <v>0</v>
      </c>
      <c r="IP72" s="100"/>
      <c r="IQ72" s="75" t="s">
        <v>1</v>
      </c>
      <c r="IR72" s="83"/>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4"/>
      <c r="JW72" s="77">
        <f t="shared" si="289"/>
        <v>0</v>
      </c>
      <c r="JZ72" s="100"/>
      <c r="KA72" s="75" t="s">
        <v>1</v>
      </c>
      <c r="KB72" s="83"/>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4"/>
      <c r="LF72" s="77">
        <f t="shared" si="280"/>
        <v>0</v>
      </c>
      <c r="LI72" s="100"/>
      <c r="LJ72" s="75" t="s">
        <v>1</v>
      </c>
      <c r="LK72" s="83"/>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4"/>
      <c r="MP72" s="77">
        <f t="shared" si="290"/>
        <v>0</v>
      </c>
      <c r="MS72" s="100"/>
      <c r="MT72" s="75" t="s">
        <v>1</v>
      </c>
      <c r="MU72" s="83"/>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4"/>
      <c r="NY72" s="77">
        <f t="shared" si="282"/>
        <v>0</v>
      </c>
      <c r="OB72" s="100"/>
      <c r="OC72" s="75" t="s">
        <v>1</v>
      </c>
      <c r="OD72" s="83"/>
      <c r="OE72" s="8"/>
      <c r="OF72" s="8"/>
      <c r="OG72" s="8"/>
      <c r="OH72" s="8"/>
      <c r="OI72" s="8"/>
      <c r="OJ72" s="8"/>
      <c r="OK72" s="8"/>
      <c r="OL72" s="8"/>
      <c r="OM72" s="8"/>
      <c r="ON72" s="8"/>
      <c r="OO72" s="8"/>
      <c r="OP72" s="8"/>
      <c r="OQ72" s="8"/>
      <c r="OR72" s="8"/>
      <c r="OS72" s="8"/>
      <c r="OT72" s="8"/>
      <c r="OU72" s="8"/>
      <c r="OV72" s="8"/>
      <c r="OW72" s="8"/>
      <c r="OX72" s="8"/>
      <c r="OY72" s="8"/>
      <c r="OZ72" s="8"/>
      <c r="PA72" s="8"/>
      <c r="PB72" s="8"/>
      <c r="PC72" s="8"/>
      <c r="PD72" s="8"/>
      <c r="PE72" s="8"/>
      <c r="PF72" s="8"/>
      <c r="PG72" s="8"/>
      <c r="PH72" s="84"/>
      <c r="PI72" s="77">
        <f t="shared" si="291"/>
        <v>0</v>
      </c>
    </row>
    <row r="73" spans="2:425" ht="15" customHeight="1">
      <c r="B73">
        <f ca="1">SUMIF(E$3:AI$3,"&lt;="&amp;B5,E73:AI73)</f>
        <v>0</v>
      </c>
      <c r="C73" s="98" t="str">
        <f>IF(Summary!$B$48&lt;&gt;"",IF(AND(Summary!$D$48&lt;&gt;"",DATE(YEAR(Summary!$D$48),MONTH(Summary!$D$48),1)&lt;DATE(YEAR(E3),MONTH(E3),1)),"not on board",IF(Summary!$B$48&lt;&gt;"",IF(AND(Summary!$C$48&lt;&gt;"",DATE(YEAR(Summary!$C$48),MONTH(Summary!$C$48),1)&lt;=DATE(YEAR(E3),MONTH(E3),1)),Summary!$B$48,"not on board"),"")),"")</f>
        <v/>
      </c>
      <c r="D73" s="74" t="s">
        <v>17</v>
      </c>
      <c r="E73" s="85"/>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86"/>
      <c r="AJ73" s="76">
        <f t="shared" ref="AJ73:AJ74" si="292">SUM(E73:AI73)</f>
        <v>0</v>
      </c>
      <c r="AL73">
        <f ca="1">SUMIF(AO$3:BP$3,"&lt;="&amp;B5,AO73:BP73)</f>
        <v>0</v>
      </c>
      <c r="AM73" s="98" t="str">
        <f>IF(Summary!$B$48&lt;&gt;"",IF(AND(Summary!$D$48&lt;&gt;"",DATE(YEAR(Summary!$D$48),MONTH(Summary!$D$48),1)&lt;DATE(YEAR(AO3),MONTH(AO3),1)),"not on board",IF(Summary!$B$48&lt;&gt;"",IF(AND(Summary!$C$48&lt;&gt;"",DATE(YEAR(Summary!$C$48),MONTH(Summary!$C$48),1)&lt;=DATE(YEAR(AO3),MONTH(AO3),1)),Summary!$B$48,"not on board"),"")),"")</f>
        <v/>
      </c>
      <c r="AN73" s="74" t="s">
        <v>17</v>
      </c>
      <c r="AO73" s="85"/>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86"/>
      <c r="BQ73" s="76">
        <f t="shared" si="273"/>
        <v>0</v>
      </c>
      <c r="BS73">
        <f ca="1">SUMIF(BV$3:CZ$3,"&lt;="&amp;B5,BV73:CZ73)</f>
        <v>0</v>
      </c>
      <c r="BT73" s="98" t="str">
        <f>IF(Summary!$B$48&lt;&gt;"",IF(AND(Summary!$D$48&lt;&gt;"",DATE(YEAR(Summary!$D$48),MONTH(Summary!$D$48),1)&lt;DATE(YEAR(BV3),MONTH(BV3),1)),"not on board",IF(Summary!$B$48&lt;&gt;"",IF(AND(Summary!$C$48&lt;&gt;"",DATE(YEAR(Summary!$C$48),MONTH(Summary!$C$48),1)&lt;=DATE(YEAR(BV3),MONTH(BV3),1)),Summary!$B$48,"not on board"),"")),"")</f>
        <v/>
      </c>
      <c r="BU73" s="74" t="s">
        <v>17</v>
      </c>
      <c r="BV73" s="85"/>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86"/>
      <c r="DA73" s="76">
        <f t="shared" ref="DA73:DA74" si="293">SUM(BV73:CZ73)</f>
        <v>0</v>
      </c>
      <c r="DC73">
        <f ca="1">SUMIF(DF$3:EI$3,"&lt;="&amp;B5,DF73:EI73)</f>
        <v>0</v>
      </c>
      <c r="DD73" s="98" t="str">
        <f>IF(Summary!$B$48&lt;&gt;"",IF(AND(Summary!$D$48&lt;&gt;"",DATE(YEAR(Summary!$D$48),MONTH(Summary!$D$48),1)&lt;DATE(YEAR(DF3),MONTH(DF3),1)),"not on board",IF(Summary!$B$48&lt;&gt;"",IF(AND(Summary!$C$48&lt;&gt;"",DATE(YEAR(Summary!$C$48),MONTH(Summary!$C$48),1)&lt;=DATE(YEAR(DF3),MONTH(DF3),1)),Summary!$B$48,"not on board"),"")),"")</f>
        <v/>
      </c>
      <c r="DE73" s="74" t="s">
        <v>17</v>
      </c>
      <c r="DF73" s="85"/>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86"/>
      <c r="EJ73" s="76">
        <f t="shared" ref="EJ73:EJ74" si="294">SUM(DF73:EI73)</f>
        <v>0</v>
      </c>
      <c r="EL73">
        <f ca="1">SUMIF(EO$3:FS$3,"&lt;="&amp;B5,EO73:FS73)</f>
        <v>0</v>
      </c>
      <c r="EM73" s="98" t="str">
        <f>IF(Summary!$B$48&lt;&gt;"",IF(AND(Summary!$D$48&lt;&gt;"",DATE(YEAR(Summary!$D$48),MONTH(Summary!$D$48),1)&lt;DATE(YEAR(EO3),MONTH(EO3),1)),"not on board",IF(Summary!$B$48&lt;&gt;"",IF(AND(Summary!$C$48&lt;&gt;"",DATE(YEAR(Summary!$C$48),MONTH(Summary!$C$48),1)&lt;=DATE(YEAR(EO3),MONTH(EO3),1)),Summary!$B$48,"not on board"),"")),"")</f>
        <v/>
      </c>
      <c r="EN73" s="74" t="s">
        <v>17</v>
      </c>
      <c r="EO73" s="85"/>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86"/>
      <c r="FT73" s="76">
        <f t="shared" ref="FT73:FT74" si="295">SUM(EO73:FS73)</f>
        <v>0</v>
      </c>
      <c r="FV73">
        <f ca="1">SUMIF(FY$3:HB$3,"&lt;="&amp;B5,FY73:HB73)</f>
        <v>0</v>
      </c>
      <c r="FW73" s="98" t="str">
        <f>IF(Summary!$B$48&lt;&gt;"",IF(AND(Summary!$D$48&lt;&gt;"",DATE(YEAR(Summary!$D$48),MONTH(Summary!$D$48),1)&lt;DATE(YEAR(FY3),MONTH(FY3),1)),"not on board",IF(Summary!$B$48&lt;&gt;"",IF(AND(Summary!$C$48&lt;&gt;"",DATE(YEAR(Summary!$C$48),MONTH(Summary!$C$48),1)&lt;=DATE(YEAR(FY3),MONTH(FY3),1)),Summary!$B$48,"not on board"),"")),"")</f>
        <v/>
      </c>
      <c r="FX73" s="74" t="s">
        <v>17</v>
      </c>
      <c r="FY73" s="85"/>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86"/>
      <c r="HC73" s="76">
        <f t="shared" si="277"/>
        <v>0</v>
      </c>
      <c r="HE73">
        <f ca="1">SUMIF(HH$3:IL$3,"&lt;="&amp;B5,HH73:IL73)</f>
        <v>0</v>
      </c>
      <c r="HF73" s="98" t="str">
        <f>IF(Summary!$B$48&lt;&gt;"",IF(AND(Summary!$D$48&lt;&gt;"",DATE(YEAR(Summary!$D$48),MONTH(Summary!$D$48),1)&lt;DATE(YEAR(HH3),MONTH(HH3),1)),"not on board",IF(Summary!$B$48&lt;&gt;"",IF(AND(Summary!$C$48&lt;&gt;"",DATE(YEAR(Summary!$C$48),MONTH(Summary!$C$48),1)&lt;=DATE(YEAR(HH3),MONTH(HH3),1)),Summary!$B$48,"not on board"),"")),"")</f>
        <v/>
      </c>
      <c r="HG73" s="74" t="s">
        <v>17</v>
      </c>
      <c r="HH73" s="85"/>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86"/>
      <c r="IM73" s="76">
        <f t="shared" ref="IM73:IM74" si="296">SUM(HH73:IL73)</f>
        <v>0</v>
      </c>
      <c r="IO73">
        <f ca="1">SUMIF(IR$3:JV$3,"&lt;="&amp;B5,IR73:JV73)</f>
        <v>0</v>
      </c>
      <c r="IP73" s="98" t="str">
        <f>IF(Summary!$B$48&lt;&gt;"",IF(AND(Summary!$D$48&lt;&gt;"",DATE(YEAR(Summary!$D$48),MONTH(Summary!$D$48),1)&lt;DATE(YEAR(IR3),MONTH(IR3),1)),"not on board",IF(Summary!$B$48&lt;&gt;"",IF(AND(Summary!$C$48&lt;&gt;"",DATE(YEAR(Summary!$C$48),MONTH(Summary!$C$48),1)&lt;=DATE(YEAR(IR3),MONTH(IR3),1)),Summary!$B$48,"not on board"),"")),"")</f>
        <v/>
      </c>
      <c r="IQ73" s="74" t="s">
        <v>17</v>
      </c>
      <c r="IR73" s="85"/>
      <c r="IS73" s="9"/>
      <c r="IT73" s="9"/>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86"/>
      <c r="JW73" s="76">
        <f t="shared" ref="JW73:JW74" si="297">SUM(IR73:JV73)</f>
        <v>0</v>
      </c>
      <c r="JY73">
        <f ca="1">SUMIF(KB$3:LE$3,"&lt;="&amp;B5,KB73:LE73)</f>
        <v>0</v>
      </c>
      <c r="JZ73" s="98" t="str">
        <f>IF(Summary!$B$48&lt;&gt;"",IF(AND(Summary!$D$48&lt;&gt;"",DATE(YEAR(Summary!$D$48),MONTH(Summary!$D$48),1)&lt;DATE(YEAR(KB3),MONTH(KB3),1)),"not on board",IF(Summary!$B$48&lt;&gt;"",IF(AND(Summary!$C$48&lt;&gt;"",DATE(YEAR(Summary!$C$48),MONTH(Summary!$C$48),1)&lt;=DATE(YEAR(KB3),MONTH(KB3),1)),Summary!$B$48,"not on board"),"")),"")</f>
        <v/>
      </c>
      <c r="KA73" s="74" t="s">
        <v>17</v>
      </c>
      <c r="KB73" s="85"/>
      <c r="KC73" s="9"/>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86"/>
      <c r="LF73" s="76">
        <f t="shared" si="280"/>
        <v>0</v>
      </c>
      <c r="LH73">
        <f ca="1">SUMIF(LK$3:MO$3,"&lt;="&amp;B5,LK73:MO73)</f>
        <v>0</v>
      </c>
      <c r="LI73" s="98" t="str">
        <f>IF(Summary!$B$48&lt;&gt;"",IF(AND(Summary!$D$48&lt;&gt;"",DATE(YEAR(Summary!$D$48),MONTH(Summary!$D$48),1)&lt;DATE(YEAR(LK3),MONTH(LK3),1)),"not on board",IF(Summary!$B$48&lt;&gt;"",IF(AND(Summary!$C$48&lt;&gt;"",DATE(YEAR(Summary!$C$48),MONTH(Summary!$C$48),1)&lt;=DATE(YEAR(LK3),MONTH(LK3),1)),Summary!$B$48,"not on board"),"")),"")</f>
        <v/>
      </c>
      <c r="LJ73" s="74" t="s">
        <v>17</v>
      </c>
      <c r="LK73" s="85"/>
      <c r="LL73" s="9"/>
      <c r="LM73" s="9"/>
      <c r="LN73" s="9"/>
      <c r="LO73" s="9"/>
      <c r="LP73" s="9"/>
      <c r="LQ73" s="9"/>
      <c r="LR73" s="9"/>
      <c r="LS73" s="9"/>
      <c r="LT73" s="9"/>
      <c r="LU73" s="9"/>
      <c r="LV73" s="9"/>
      <c r="LW73" s="9"/>
      <c r="LX73" s="9"/>
      <c r="LY73" s="9"/>
      <c r="LZ73" s="9"/>
      <c r="MA73" s="9"/>
      <c r="MB73" s="9"/>
      <c r="MC73" s="9"/>
      <c r="MD73" s="9"/>
      <c r="ME73" s="9"/>
      <c r="MF73" s="9"/>
      <c r="MG73" s="9"/>
      <c r="MH73" s="9"/>
      <c r="MI73" s="9"/>
      <c r="MJ73" s="9"/>
      <c r="MK73" s="9"/>
      <c r="ML73" s="9"/>
      <c r="MM73" s="9"/>
      <c r="MN73" s="9"/>
      <c r="MO73" s="86"/>
      <c r="MP73" s="76">
        <f t="shared" ref="MP73:MP74" si="298">SUM(LK73:MO73)</f>
        <v>0</v>
      </c>
      <c r="MR73">
        <f ca="1">SUMIF(MU$3:NX$3,"&lt;="&amp;B5,MU73:NX73)</f>
        <v>0</v>
      </c>
      <c r="MS73" s="98" t="str">
        <f>IF(Summary!$B$48&lt;&gt;"",IF(AND(Summary!$D$48&lt;&gt;"",DATE(YEAR(Summary!$D$48),MONTH(Summary!$D$48),1)&lt;DATE(YEAR(MU3),MONTH(MU3),1)),"not on board",IF(Summary!$B$48&lt;&gt;"",IF(AND(Summary!$C$48&lt;&gt;"",DATE(YEAR(Summary!$C$48),MONTH(Summary!$C$48),1)&lt;=DATE(YEAR(MU3),MONTH(MU3),1)),Summary!$B$48,"not on board"),"")),"")</f>
        <v/>
      </c>
      <c r="MT73" s="74" t="s">
        <v>17</v>
      </c>
      <c r="MU73" s="85"/>
      <c r="MV73" s="9"/>
      <c r="MW73" s="9"/>
      <c r="MX73" s="9"/>
      <c r="MY73" s="9"/>
      <c r="MZ73" s="9"/>
      <c r="NA73" s="9"/>
      <c r="NB73" s="9"/>
      <c r="NC73" s="9"/>
      <c r="ND73" s="9"/>
      <c r="NE73" s="9"/>
      <c r="NF73" s="9"/>
      <c r="NG73" s="9"/>
      <c r="NH73" s="9"/>
      <c r="NI73" s="9"/>
      <c r="NJ73" s="9"/>
      <c r="NK73" s="9"/>
      <c r="NL73" s="9"/>
      <c r="NM73" s="9"/>
      <c r="NN73" s="9"/>
      <c r="NO73" s="9"/>
      <c r="NP73" s="9"/>
      <c r="NQ73" s="9"/>
      <c r="NR73" s="9"/>
      <c r="NS73" s="9"/>
      <c r="NT73" s="9"/>
      <c r="NU73" s="9"/>
      <c r="NV73" s="9"/>
      <c r="NW73" s="9"/>
      <c r="NX73" s="86"/>
      <c r="NY73" s="76">
        <f t="shared" si="282"/>
        <v>0</v>
      </c>
      <c r="OA73">
        <f ca="1">SUMIF(OD$3:PH$3,"&lt;="&amp;B5,OD73:PH73)</f>
        <v>0</v>
      </c>
      <c r="OB73" s="98" t="str">
        <f>IF(Summary!$B$48&lt;&gt;"",IF(AND(Summary!$D$48&lt;&gt;"",DATE(YEAR(Summary!$D$48),MONTH(Summary!$D$48),1)&lt;DATE(YEAR(OD3),MONTH(OD3),1)),"not on board",IF(Summary!$B$48&lt;&gt;"",IF(AND(Summary!$C$48&lt;&gt;"",DATE(YEAR(Summary!$C$48),MONTH(Summary!$C$48),1)&lt;=DATE(YEAR(OD3),MONTH(OD3),1)),Summary!$B$48,"not on board"),"")),"")</f>
        <v/>
      </c>
      <c r="OC73" s="74" t="s">
        <v>17</v>
      </c>
      <c r="OD73" s="85"/>
      <c r="OE73" s="9"/>
      <c r="OF73" s="9"/>
      <c r="OG73" s="9"/>
      <c r="OH73" s="9"/>
      <c r="OI73" s="9"/>
      <c r="OJ73" s="9"/>
      <c r="OK73" s="9"/>
      <c r="OL73" s="9"/>
      <c r="OM73" s="9"/>
      <c r="ON73" s="9"/>
      <c r="OO73" s="9"/>
      <c r="OP73" s="9"/>
      <c r="OQ73" s="9"/>
      <c r="OR73" s="9"/>
      <c r="OS73" s="9"/>
      <c r="OT73" s="9"/>
      <c r="OU73" s="9"/>
      <c r="OV73" s="9"/>
      <c r="OW73" s="9"/>
      <c r="OX73" s="9"/>
      <c r="OY73" s="9"/>
      <c r="OZ73" s="9"/>
      <c r="PA73" s="9"/>
      <c r="PB73" s="9"/>
      <c r="PC73" s="9"/>
      <c r="PD73" s="9"/>
      <c r="PE73" s="9"/>
      <c r="PF73" s="9"/>
      <c r="PG73" s="9"/>
      <c r="PH73" s="86"/>
      <c r="PI73" s="76">
        <f t="shared" ref="PI73:PI74" si="299">SUM(OD73:PH73)</f>
        <v>0</v>
      </c>
    </row>
    <row r="74" spans="2:425">
      <c r="B74">
        <f ca="1">SUM(B73,BS73,AL73,DC73,EL73,FV73,HE73,IO73,JY73,LH73,MR73,OA73)</f>
        <v>0</v>
      </c>
      <c r="C74" s="100"/>
      <c r="D74" s="75" t="s">
        <v>1</v>
      </c>
      <c r="E74" s="83"/>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4"/>
      <c r="AJ74" s="77">
        <f t="shared" si="292"/>
        <v>0</v>
      </c>
      <c r="AM74" s="100"/>
      <c r="AN74" s="75" t="s">
        <v>1</v>
      </c>
      <c r="AO74" s="83"/>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4"/>
      <c r="BQ74" s="77">
        <f t="shared" si="273"/>
        <v>0</v>
      </c>
      <c r="BT74" s="100"/>
      <c r="BU74" s="75" t="s">
        <v>1</v>
      </c>
      <c r="BV74" s="83"/>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4"/>
      <c r="DA74" s="77">
        <f t="shared" si="293"/>
        <v>0</v>
      </c>
      <c r="DD74" s="100"/>
      <c r="DE74" s="75" t="s">
        <v>1</v>
      </c>
      <c r="DF74" s="83"/>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4"/>
      <c r="EJ74" s="77">
        <f t="shared" si="294"/>
        <v>0</v>
      </c>
      <c r="EM74" s="100"/>
      <c r="EN74" s="75" t="s">
        <v>1</v>
      </c>
      <c r="EO74" s="83"/>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4"/>
      <c r="FT74" s="77">
        <f t="shared" si="295"/>
        <v>0</v>
      </c>
      <c r="FW74" s="100"/>
      <c r="FX74" s="75" t="s">
        <v>1</v>
      </c>
      <c r="FY74" s="83"/>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4"/>
      <c r="HC74" s="77">
        <f t="shared" si="277"/>
        <v>0</v>
      </c>
      <c r="HF74" s="100"/>
      <c r="HG74" s="75" t="s">
        <v>1</v>
      </c>
      <c r="HH74" s="83"/>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4"/>
      <c r="IM74" s="77">
        <f t="shared" si="296"/>
        <v>0</v>
      </c>
      <c r="IP74" s="100"/>
      <c r="IQ74" s="75" t="s">
        <v>1</v>
      </c>
      <c r="IR74" s="83"/>
      <c r="IS74" s="8"/>
      <c r="IT74" s="8"/>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4"/>
      <c r="JW74" s="77">
        <f t="shared" si="297"/>
        <v>0</v>
      </c>
      <c r="JZ74" s="100"/>
      <c r="KA74" s="75" t="s">
        <v>1</v>
      </c>
      <c r="KB74" s="83"/>
      <c r="KC74" s="8"/>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4"/>
      <c r="LF74" s="77">
        <f t="shared" si="280"/>
        <v>0</v>
      </c>
      <c r="LI74" s="100"/>
      <c r="LJ74" s="75" t="s">
        <v>1</v>
      </c>
      <c r="LK74" s="83"/>
      <c r="LL74" s="8"/>
      <c r="LM74" s="8"/>
      <c r="LN74" s="8"/>
      <c r="LO74" s="8"/>
      <c r="LP74" s="8"/>
      <c r="LQ74" s="8"/>
      <c r="LR74" s="8"/>
      <c r="LS74" s="8"/>
      <c r="LT74" s="8"/>
      <c r="LU74" s="8"/>
      <c r="LV74" s="8"/>
      <c r="LW74" s="8"/>
      <c r="LX74" s="8"/>
      <c r="LY74" s="8"/>
      <c r="LZ74" s="8"/>
      <c r="MA74" s="8"/>
      <c r="MB74" s="8"/>
      <c r="MC74" s="8"/>
      <c r="MD74" s="8"/>
      <c r="ME74" s="8"/>
      <c r="MF74" s="8"/>
      <c r="MG74" s="8"/>
      <c r="MH74" s="8"/>
      <c r="MI74" s="8"/>
      <c r="MJ74" s="8"/>
      <c r="MK74" s="8"/>
      <c r="ML74" s="8"/>
      <c r="MM74" s="8"/>
      <c r="MN74" s="8"/>
      <c r="MO74" s="84"/>
      <c r="MP74" s="77">
        <f t="shared" si="298"/>
        <v>0</v>
      </c>
      <c r="MS74" s="100"/>
      <c r="MT74" s="75" t="s">
        <v>1</v>
      </c>
      <c r="MU74" s="83"/>
      <c r="MV74" s="8"/>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4"/>
      <c r="NY74" s="77">
        <f t="shared" si="282"/>
        <v>0</v>
      </c>
      <c r="OB74" s="100"/>
      <c r="OC74" s="75" t="s">
        <v>1</v>
      </c>
      <c r="OD74" s="83"/>
      <c r="OE74" s="8"/>
      <c r="OF74" s="8"/>
      <c r="OG74" s="8"/>
      <c r="OH74" s="8"/>
      <c r="OI74" s="8"/>
      <c r="OJ74" s="8"/>
      <c r="OK74" s="8"/>
      <c r="OL74" s="8"/>
      <c r="OM74" s="8"/>
      <c r="ON74" s="8"/>
      <c r="OO74" s="8"/>
      <c r="OP74" s="8"/>
      <c r="OQ74" s="8"/>
      <c r="OR74" s="8"/>
      <c r="OS74" s="8"/>
      <c r="OT74" s="8"/>
      <c r="OU74" s="8"/>
      <c r="OV74" s="8"/>
      <c r="OW74" s="8"/>
      <c r="OX74" s="8"/>
      <c r="OY74" s="8"/>
      <c r="OZ74" s="8"/>
      <c r="PA74" s="8"/>
      <c r="PB74" s="8"/>
      <c r="PC74" s="8"/>
      <c r="PD74" s="8"/>
      <c r="PE74" s="8"/>
      <c r="PF74" s="8"/>
      <c r="PG74" s="8"/>
      <c r="PH74" s="84"/>
      <c r="PI74" s="77">
        <f t="shared" si="299"/>
        <v>0</v>
      </c>
    </row>
    <row r="75" spans="2:425" ht="15" customHeight="1">
      <c r="B75">
        <f ca="1">SUMIF(E$3:AI$3,"&lt;="&amp;B5,E75:AI75)</f>
        <v>0</v>
      </c>
      <c r="C75" s="98" t="str">
        <f>IF(Summary!$B$49&lt;&gt;"",IF(AND(Summary!$D$49&lt;&gt;"",DATE(YEAR(Summary!$D$49),MONTH(Summary!$D$49),1)&lt;DATE(YEAR(E3),MONTH(E3),1)),"not on board",IF(Summary!$B$49&lt;&gt;"",IF(AND(Summary!$C$49&lt;&gt;"",DATE(YEAR(Summary!$C$49),MONTH(Summary!$C$49),1)&lt;=DATE(YEAR(E3),MONTH(E3),1)),Summary!$B$49,"not on board"),"")),"")</f>
        <v/>
      </c>
      <c r="D75" s="74" t="s">
        <v>17</v>
      </c>
      <c r="E75" s="85"/>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86"/>
      <c r="AJ75" s="76">
        <f t="shared" ref="AJ75:AJ76" si="300">SUM(E75:AI75)</f>
        <v>0</v>
      </c>
      <c r="AL75">
        <f ca="1">SUMIF(AO$3:BP$3,"&lt;="&amp;B5,AO75:BP75)</f>
        <v>0</v>
      </c>
      <c r="AM75" s="98" t="str">
        <f>IF(Summary!$B$49&lt;&gt;"",IF(AND(Summary!$D$49&lt;&gt;"",DATE(YEAR(Summary!$D$49),MONTH(Summary!$D$49),1)&lt;DATE(YEAR(AO3),MONTH(AO3),1)),"not on board",IF(Summary!$B$49&lt;&gt;"",IF(AND(Summary!$C$49&lt;&gt;"",DATE(YEAR(Summary!$C$49),MONTH(Summary!$C$49),1)&lt;=DATE(YEAR(AO3),MONTH(AO3),1)),Summary!$B$49,"not on board"),"")),"")</f>
        <v/>
      </c>
      <c r="AN75" s="74" t="s">
        <v>17</v>
      </c>
      <c r="AO75" s="85"/>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86"/>
      <c r="BQ75" s="76">
        <f t="shared" si="273"/>
        <v>0</v>
      </c>
      <c r="BS75">
        <f ca="1">SUMIF(BV$3:CZ$3,"&lt;="&amp;B5,BV75:CZ75)</f>
        <v>0</v>
      </c>
      <c r="BT75" s="98" t="str">
        <f>IF(Summary!$B$49&lt;&gt;"",IF(AND(Summary!$D$49&lt;&gt;"",DATE(YEAR(Summary!$D$49),MONTH(Summary!$D$49),1)&lt;DATE(YEAR(BV3),MONTH(BV3),1)),"not on board",IF(Summary!$B$49&lt;&gt;"",IF(AND(Summary!$C$49&lt;&gt;"",DATE(YEAR(Summary!$C$49),MONTH(Summary!$C$49),1)&lt;=DATE(YEAR(BV3),MONTH(BV3),1)),Summary!$B$49,"not on board"),"")),"")</f>
        <v/>
      </c>
      <c r="BU75" s="74" t="s">
        <v>17</v>
      </c>
      <c r="BV75" s="85"/>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86"/>
      <c r="DA75" s="76">
        <f t="shared" ref="DA75:DA76" si="301">SUM(BV75:CZ75)</f>
        <v>0</v>
      </c>
      <c r="DC75">
        <f ca="1">SUMIF(DF$3:EI$3,"&lt;="&amp;B5,DF75:EI75)</f>
        <v>0</v>
      </c>
      <c r="DD75" s="98" t="str">
        <f>IF(Summary!$B$49&lt;&gt;"",IF(AND(Summary!$D$49&lt;&gt;"",DATE(YEAR(Summary!$D$49),MONTH(Summary!$D$49),1)&lt;DATE(YEAR(DF3),MONTH(DF3),1)),"not on board",IF(Summary!$B$49&lt;&gt;"",IF(AND(Summary!$C$49&lt;&gt;"",DATE(YEAR(Summary!$C$49),MONTH(Summary!$C$49),1)&lt;=DATE(YEAR(DF3),MONTH(DF3),1)),Summary!$B$49,"not on board"),"")),"")</f>
        <v/>
      </c>
      <c r="DE75" s="74" t="s">
        <v>17</v>
      </c>
      <c r="DF75" s="85"/>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86"/>
      <c r="EJ75" s="76">
        <f t="shared" ref="EJ75:EJ76" si="302">SUM(DF75:EI75)</f>
        <v>0</v>
      </c>
      <c r="EL75">
        <f ca="1">SUMIF(EO$3:FS$3,"&lt;="&amp;B5,EO75:FS75)</f>
        <v>0</v>
      </c>
      <c r="EM75" s="98" t="str">
        <f>IF(Summary!$B$49&lt;&gt;"",IF(AND(Summary!$D$49&lt;&gt;"",DATE(YEAR(Summary!$D$49),MONTH(Summary!$D$49),1)&lt;DATE(YEAR(EO3),MONTH(EO3),1)),"not on board",IF(Summary!$B$49&lt;&gt;"",IF(AND(Summary!$C$49&lt;&gt;"",DATE(YEAR(Summary!$C$49),MONTH(Summary!$C$49),1)&lt;=DATE(YEAR(EO3),MONTH(EO3),1)),Summary!$B$49,"not on board"),"")),"")</f>
        <v/>
      </c>
      <c r="EN75" s="74" t="s">
        <v>17</v>
      </c>
      <c r="EO75" s="85"/>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86"/>
      <c r="FT75" s="76">
        <f t="shared" ref="FT75:FT76" si="303">SUM(EO75:FS75)</f>
        <v>0</v>
      </c>
      <c r="FV75">
        <f ca="1">SUMIF(FY$3:HB$3,"&lt;="&amp;B5,FY75:HB75)</f>
        <v>0</v>
      </c>
      <c r="FW75" s="98" t="str">
        <f>IF(Summary!$B$49&lt;&gt;"",IF(AND(Summary!$D$49&lt;&gt;"",DATE(YEAR(Summary!$D$49),MONTH(Summary!$D$49),1)&lt;DATE(YEAR(FY3),MONTH(FY3),1)),"not on board",IF(Summary!$B$49&lt;&gt;"",IF(AND(Summary!$C$49&lt;&gt;"",DATE(YEAR(Summary!$C$49),MONTH(Summary!$C$49),1)&lt;=DATE(YEAR(FY3),MONTH(FY3),1)),Summary!$B$49,"not on board"),"")),"")</f>
        <v/>
      </c>
      <c r="FX75" s="74" t="s">
        <v>17</v>
      </c>
      <c r="FY75" s="85"/>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86"/>
      <c r="HC75" s="76">
        <f t="shared" si="277"/>
        <v>0</v>
      </c>
      <c r="HE75">
        <f ca="1">SUMIF(HH$3:IL$3,"&lt;="&amp;B5,HH75:IL75)</f>
        <v>0</v>
      </c>
      <c r="HF75" s="98" t="str">
        <f>IF(Summary!$B$49&lt;&gt;"",IF(AND(Summary!$D$49&lt;&gt;"",DATE(YEAR(Summary!$D$49),MONTH(Summary!$D$49),1)&lt;DATE(YEAR(HH3),MONTH(HH3),1)),"not on board",IF(Summary!$B$49&lt;&gt;"",IF(AND(Summary!$C$49&lt;&gt;"",DATE(YEAR(Summary!$C$49),MONTH(Summary!$C$49),1)&lt;=DATE(YEAR(HH3),MONTH(HH3),1)),Summary!$B$49,"not on board"),"")),"")</f>
        <v/>
      </c>
      <c r="HG75" s="74" t="s">
        <v>17</v>
      </c>
      <c r="HH75" s="85"/>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86"/>
      <c r="IM75" s="76">
        <f t="shared" ref="IM75:IM76" si="304">SUM(HH75:IL75)</f>
        <v>0</v>
      </c>
      <c r="IO75">
        <f ca="1">SUMIF(IR$3:JV$3,"&lt;="&amp;B5,IR75:JV75)</f>
        <v>0</v>
      </c>
      <c r="IP75" s="98" t="str">
        <f>IF(Summary!$B$49&lt;&gt;"",IF(AND(Summary!$D$49&lt;&gt;"",DATE(YEAR(Summary!$D$49),MONTH(Summary!$D$49),1)&lt;DATE(YEAR(IR3),MONTH(IR3),1)),"not on board",IF(Summary!$B$49&lt;&gt;"",IF(AND(Summary!$C$49&lt;&gt;"",DATE(YEAR(Summary!$C$49),MONTH(Summary!$C$49),1)&lt;=DATE(YEAR(IR3),MONTH(IR3),1)),Summary!$B$49,"not on board"),"")),"")</f>
        <v/>
      </c>
      <c r="IQ75" s="74" t="s">
        <v>17</v>
      </c>
      <c r="IR75" s="85"/>
      <c r="IS75" s="9"/>
      <c r="IT75" s="9"/>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86"/>
      <c r="JW75" s="76">
        <f t="shared" ref="JW75:JW76" si="305">SUM(IR75:JV75)</f>
        <v>0</v>
      </c>
      <c r="JY75">
        <f ca="1">SUMIF(KB$3:LE$3,"&lt;="&amp;B5,KB75:LE75)</f>
        <v>0</v>
      </c>
      <c r="JZ75" s="98" t="str">
        <f>IF(Summary!$B$49&lt;&gt;"",IF(AND(Summary!$D$49&lt;&gt;"",DATE(YEAR(Summary!$D$49),MONTH(Summary!$D$49),1)&lt;DATE(YEAR(KB3),MONTH(KB3),1)),"not on board",IF(Summary!$B$49&lt;&gt;"",IF(AND(Summary!$C$49&lt;&gt;"",DATE(YEAR(Summary!$C$49),MONTH(Summary!$C$49),1)&lt;=DATE(YEAR(KB3),MONTH(KB3),1)),Summary!$B$49,"not on board"),"")),"")</f>
        <v/>
      </c>
      <c r="KA75" s="74" t="s">
        <v>17</v>
      </c>
      <c r="KB75" s="85"/>
      <c r="KC75" s="9"/>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86"/>
      <c r="LF75" s="76">
        <f t="shared" si="280"/>
        <v>0</v>
      </c>
      <c r="LH75">
        <f ca="1">SUMIF(LK$3:MO$3,"&lt;="&amp;B5,LK75:MO75)</f>
        <v>0</v>
      </c>
      <c r="LI75" s="98" t="str">
        <f>IF(Summary!$B$49&lt;&gt;"",IF(AND(Summary!$D$49&lt;&gt;"",DATE(YEAR(Summary!$D$49),MONTH(Summary!$D$49),1)&lt;DATE(YEAR(LK3),MONTH(LK3),1)),"not on board",IF(Summary!$B$49&lt;&gt;"",IF(AND(Summary!$C$49&lt;&gt;"",DATE(YEAR(Summary!$C$49),MONTH(Summary!$C$49),1)&lt;=DATE(YEAR(LK3),MONTH(LK3),1)),Summary!$B$49,"not on board"),"")),"")</f>
        <v/>
      </c>
      <c r="LJ75" s="74" t="s">
        <v>17</v>
      </c>
      <c r="LK75" s="85"/>
      <c r="LL75" s="9"/>
      <c r="LM75" s="9"/>
      <c r="LN75" s="9"/>
      <c r="LO75" s="9"/>
      <c r="LP75" s="9"/>
      <c r="LQ75" s="9"/>
      <c r="LR75" s="9"/>
      <c r="LS75" s="9"/>
      <c r="LT75" s="9"/>
      <c r="LU75" s="9"/>
      <c r="LV75" s="9"/>
      <c r="LW75" s="9"/>
      <c r="LX75" s="9"/>
      <c r="LY75" s="9"/>
      <c r="LZ75" s="9"/>
      <c r="MA75" s="9"/>
      <c r="MB75" s="9"/>
      <c r="MC75" s="9"/>
      <c r="MD75" s="9"/>
      <c r="ME75" s="9"/>
      <c r="MF75" s="9"/>
      <c r="MG75" s="9"/>
      <c r="MH75" s="9"/>
      <c r="MI75" s="9"/>
      <c r="MJ75" s="9"/>
      <c r="MK75" s="9"/>
      <c r="ML75" s="9"/>
      <c r="MM75" s="9"/>
      <c r="MN75" s="9"/>
      <c r="MO75" s="86"/>
      <c r="MP75" s="76">
        <f t="shared" ref="MP75:MP76" si="306">SUM(LK75:MO75)</f>
        <v>0</v>
      </c>
      <c r="MR75">
        <f ca="1">SUMIF(MU$3:NX$3,"&lt;="&amp;B5,MU75:NX75)</f>
        <v>0</v>
      </c>
      <c r="MS75" s="98" t="str">
        <f>IF(Summary!$B$49&lt;&gt;"",IF(AND(Summary!$D$49&lt;&gt;"",DATE(YEAR(Summary!$D$49),MONTH(Summary!$D$49),1)&lt;DATE(YEAR(MU3),MONTH(MU3),1)),"not on board",IF(Summary!$B$49&lt;&gt;"",IF(AND(Summary!$C$49&lt;&gt;"",DATE(YEAR(Summary!$C$49),MONTH(Summary!$C$49),1)&lt;=DATE(YEAR(MU3),MONTH(MU3),1)),Summary!$B$49,"not on board"),"")),"")</f>
        <v/>
      </c>
      <c r="MT75" s="74" t="s">
        <v>17</v>
      </c>
      <c r="MU75" s="85"/>
      <c r="MV75" s="9"/>
      <c r="MW75" s="9"/>
      <c r="MX75" s="9"/>
      <c r="MY75" s="9"/>
      <c r="MZ75" s="9"/>
      <c r="NA75" s="9"/>
      <c r="NB75" s="9"/>
      <c r="NC75" s="9"/>
      <c r="ND75" s="9"/>
      <c r="NE75" s="9"/>
      <c r="NF75" s="9"/>
      <c r="NG75" s="9"/>
      <c r="NH75" s="9"/>
      <c r="NI75" s="9"/>
      <c r="NJ75" s="9"/>
      <c r="NK75" s="9"/>
      <c r="NL75" s="9"/>
      <c r="NM75" s="9"/>
      <c r="NN75" s="9"/>
      <c r="NO75" s="9"/>
      <c r="NP75" s="9"/>
      <c r="NQ75" s="9"/>
      <c r="NR75" s="9"/>
      <c r="NS75" s="9"/>
      <c r="NT75" s="9"/>
      <c r="NU75" s="9"/>
      <c r="NV75" s="9"/>
      <c r="NW75" s="9"/>
      <c r="NX75" s="86"/>
      <c r="NY75" s="76">
        <f t="shared" si="282"/>
        <v>0</v>
      </c>
      <c r="OA75">
        <f ca="1">SUMIF(OD$3:PH$3,"&lt;="&amp;B5,OD75:PH75)</f>
        <v>0</v>
      </c>
      <c r="OB75" s="98" t="str">
        <f>IF(Summary!$B$49&lt;&gt;"",IF(AND(Summary!$D$49&lt;&gt;"",DATE(YEAR(Summary!$D$49),MONTH(Summary!$D$49),1)&lt;DATE(YEAR(OD3),MONTH(OD3),1)),"not on board",IF(Summary!$B$49&lt;&gt;"",IF(AND(Summary!$C$49&lt;&gt;"",DATE(YEAR(Summary!$C$49),MONTH(Summary!$C$49),1)&lt;=DATE(YEAR(OD3),MONTH(OD3),1)),Summary!$B$49,"not on board"),"")),"")</f>
        <v/>
      </c>
      <c r="OC75" s="74" t="s">
        <v>17</v>
      </c>
      <c r="OD75" s="85"/>
      <c r="OE75" s="9"/>
      <c r="OF75" s="9"/>
      <c r="OG75" s="9"/>
      <c r="OH75" s="9"/>
      <c r="OI75" s="9"/>
      <c r="OJ75" s="9"/>
      <c r="OK75" s="9"/>
      <c r="OL75" s="9"/>
      <c r="OM75" s="9"/>
      <c r="ON75" s="9"/>
      <c r="OO75" s="9"/>
      <c r="OP75" s="9"/>
      <c r="OQ75" s="9"/>
      <c r="OR75" s="9"/>
      <c r="OS75" s="9"/>
      <c r="OT75" s="9"/>
      <c r="OU75" s="9"/>
      <c r="OV75" s="9"/>
      <c r="OW75" s="9"/>
      <c r="OX75" s="9"/>
      <c r="OY75" s="9"/>
      <c r="OZ75" s="9"/>
      <c r="PA75" s="9"/>
      <c r="PB75" s="9"/>
      <c r="PC75" s="9"/>
      <c r="PD75" s="9"/>
      <c r="PE75" s="9"/>
      <c r="PF75" s="9"/>
      <c r="PG75" s="9"/>
      <c r="PH75" s="86"/>
      <c r="PI75" s="76">
        <f t="shared" ref="PI75:PI76" si="307">SUM(OD75:PH75)</f>
        <v>0</v>
      </c>
    </row>
    <row r="76" spans="2:425">
      <c r="B76">
        <f ca="1">SUM(B75,BS75,AL75,DC75,EL75,FV75,HE75,IO75,JY75,LH75,MR75,OA75)</f>
        <v>0</v>
      </c>
      <c r="C76" s="100"/>
      <c r="D76" s="75" t="s">
        <v>1</v>
      </c>
      <c r="E76" s="83"/>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4"/>
      <c r="AJ76" s="77">
        <f t="shared" si="300"/>
        <v>0</v>
      </c>
      <c r="AM76" s="100"/>
      <c r="AN76" s="75" t="s">
        <v>1</v>
      </c>
      <c r="AO76" s="83"/>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4"/>
      <c r="BQ76" s="77">
        <f t="shared" si="273"/>
        <v>0</v>
      </c>
      <c r="BT76" s="100"/>
      <c r="BU76" s="75" t="s">
        <v>1</v>
      </c>
      <c r="BV76" s="83"/>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4"/>
      <c r="DA76" s="77">
        <f t="shared" si="301"/>
        <v>0</v>
      </c>
      <c r="DD76" s="100"/>
      <c r="DE76" s="75" t="s">
        <v>1</v>
      </c>
      <c r="DF76" s="83"/>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4"/>
      <c r="EJ76" s="77">
        <f t="shared" si="302"/>
        <v>0</v>
      </c>
      <c r="EM76" s="100"/>
      <c r="EN76" s="75" t="s">
        <v>1</v>
      </c>
      <c r="EO76" s="83"/>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4"/>
      <c r="FT76" s="77">
        <f t="shared" si="303"/>
        <v>0</v>
      </c>
      <c r="FW76" s="100"/>
      <c r="FX76" s="75" t="s">
        <v>1</v>
      </c>
      <c r="FY76" s="83"/>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4"/>
      <c r="HC76" s="77">
        <f t="shared" si="277"/>
        <v>0</v>
      </c>
      <c r="HF76" s="100"/>
      <c r="HG76" s="75" t="s">
        <v>1</v>
      </c>
      <c r="HH76" s="83"/>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4"/>
      <c r="IM76" s="77">
        <f t="shared" si="304"/>
        <v>0</v>
      </c>
      <c r="IP76" s="100"/>
      <c r="IQ76" s="75" t="s">
        <v>1</v>
      </c>
      <c r="IR76" s="83"/>
      <c r="IS76" s="8"/>
      <c r="IT76" s="8"/>
      <c r="IU76" s="8"/>
      <c r="IV76" s="8"/>
      <c r="IW76" s="8"/>
      <c r="IX76" s="8"/>
      <c r="IY76" s="8"/>
      <c r="IZ76" s="8"/>
      <c r="JA76" s="8"/>
      <c r="JB76" s="8"/>
      <c r="JC76" s="8"/>
      <c r="JD76" s="8"/>
      <c r="JE76" s="8"/>
      <c r="JF76" s="8"/>
      <c r="JG76" s="8"/>
      <c r="JH76" s="8"/>
      <c r="JI76" s="8"/>
      <c r="JJ76" s="8"/>
      <c r="JK76" s="8"/>
      <c r="JL76" s="8"/>
      <c r="JM76" s="8"/>
      <c r="JN76" s="8"/>
      <c r="JO76" s="8"/>
      <c r="JP76" s="8"/>
      <c r="JQ76" s="8"/>
      <c r="JR76" s="8"/>
      <c r="JS76" s="8"/>
      <c r="JT76" s="8"/>
      <c r="JU76" s="8"/>
      <c r="JV76" s="84"/>
      <c r="JW76" s="77">
        <f t="shared" si="305"/>
        <v>0</v>
      </c>
      <c r="JZ76" s="100"/>
      <c r="KA76" s="75" t="s">
        <v>1</v>
      </c>
      <c r="KB76" s="83"/>
      <c r="KC76" s="8"/>
      <c r="KD76" s="8"/>
      <c r="KE76" s="8"/>
      <c r="KF76" s="8"/>
      <c r="KG76" s="8"/>
      <c r="KH76" s="8"/>
      <c r="KI76" s="8"/>
      <c r="KJ76" s="8"/>
      <c r="KK76" s="8"/>
      <c r="KL76" s="8"/>
      <c r="KM76" s="8"/>
      <c r="KN76" s="8"/>
      <c r="KO76" s="8"/>
      <c r="KP76" s="8"/>
      <c r="KQ76" s="8"/>
      <c r="KR76" s="8"/>
      <c r="KS76" s="8"/>
      <c r="KT76" s="8"/>
      <c r="KU76" s="8"/>
      <c r="KV76" s="8"/>
      <c r="KW76" s="8"/>
      <c r="KX76" s="8"/>
      <c r="KY76" s="8"/>
      <c r="KZ76" s="8"/>
      <c r="LA76" s="8"/>
      <c r="LB76" s="8"/>
      <c r="LC76" s="8"/>
      <c r="LD76" s="8"/>
      <c r="LE76" s="84"/>
      <c r="LF76" s="77">
        <f t="shared" si="280"/>
        <v>0</v>
      </c>
      <c r="LI76" s="100"/>
      <c r="LJ76" s="75" t="s">
        <v>1</v>
      </c>
      <c r="LK76" s="83"/>
      <c r="LL76" s="8"/>
      <c r="LM76" s="8"/>
      <c r="LN76" s="8"/>
      <c r="LO76" s="8"/>
      <c r="LP76" s="8"/>
      <c r="LQ76" s="8"/>
      <c r="LR76" s="8"/>
      <c r="LS76" s="8"/>
      <c r="LT76" s="8"/>
      <c r="LU76" s="8"/>
      <c r="LV76" s="8"/>
      <c r="LW76" s="8"/>
      <c r="LX76" s="8"/>
      <c r="LY76" s="8"/>
      <c r="LZ76" s="8"/>
      <c r="MA76" s="8"/>
      <c r="MB76" s="8"/>
      <c r="MC76" s="8"/>
      <c r="MD76" s="8"/>
      <c r="ME76" s="8"/>
      <c r="MF76" s="8"/>
      <c r="MG76" s="8"/>
      <c r="MH76" s="8"/>
      <c r="MI76" s="8"/>
      <c r="MJ76" s="8"/>
      <c r="MK76" s="8"/>
      <c r="ML76" s="8"/>
      <c r="MM76" s="8"/>
      <c r="MN76" s="8"/>
      <c r="MO76" s="84"/>
      <c r="MP76" s="77">
        <f t="shared" si="306"/>
        <v>0</v>
      </c>
      <c r="MS76" s="100"/>
      <c r="MT76" s="75" t="s">
        <v>1</v>
      </c>
      <c r="MU76" s="83"/>
      <c r="MV76" s="8"/>
      <c r="MW76" s="8"/>
      <c r="MX76" s="8"/>
      <c r="MY76" s="8"/>
      <c r="MZ76" s="8"/>
      <c r="NA76" s="8"/>
      <c r="NB76" s="8"/>
      <c r="NC76" s="8"/>
      <c r="ND76" s="8"/>
      <c r="NE76" s="8"/>
      <c r="NF76" s="8"/>
      <c r="NG76" s="8"/>
      <c r="NH76" s="8"/>
      <c r="NI76" s="8"/>
      <c r="NJ76" s="8"/>
      <c r="NK76" s="8"/>
      <c r="NL76" s="8"/>
      <c r="NM76" s="8"/>
      <c r="NN76" s="8"/>
      <c r="NO76" s="8"/>
      <c r="NP76" s="8"/>
      <c r="NQ76" s="8"/>
      <c r="NR76" s="8"/>
      <c r="NS76" s="8"/>
      <c r="NT76" s="8"/>
      <c r="NU76" s="8"/>
      <c r="NV76" s="8"/>
      <c r="NW76" s="8"/>
      <c r="NX76" s="84"/>
      <c r="NY76" s="77">
        <f t="shared" si="282"/>
        <v>0</v>
      </c>
      <c r="OB76" s="100"/>
      <c r="OC76" s="75" t="s">
        <v>1</v>
      </c>
      <c r="OD76" s="83"/>
      <c r="OE76" s="8"/>
      <c r="OF76" s="8"/>
      <c r="OG76" s="8"/>
      <c r="OH76" s="8"/>
      <c r="OI76" s="8"/>
      <c r="OJ76" s="8"/>
      <c r="OK76" s="8"/>
      <c r="OL76" s="8"/>
      <c r="OM76" s="8"/>
      <c r="ON76" s="8"/>
      <c r="OO76" s="8"/>
      <c r="OP76" s="8"/>
      <c r="OQ76" s="8"/>
      <c r="OR76" s="8"/>
      <c r="OS76" s="8"/>
      <c r="OT76" s="8"/>
      <c r="OU76" s="8"/>
      <c r="OV76" s="8"/>
      <c r="OW76" s="8"/>
      <c r="OX76" s="8"/>
      <c r="OY76" s="8"/>
      <c r="OZ76" s="8"/>
      <c r="PA76" s="8"/>
      <c r="PB76" s="8"/>
      <c r="PC76" s="8"/>
      <c r="PD76" s="8"/>
      <c r="PE76" s="8"/>
      <c r="PF76" s="8"/>
      <c r="PG76" s="8"/>
      <c r="PH76" s="84"/>
      <c r="PI76" s="77">
        <f t="shared" si="307"/>
        <v>0</v>
      </c>
    </row>
    <row r="77" spans="2:425" ht="15" customHeight="1">
      <c r="B77">
        <f ca="1">SUMIF(E$3:AI$3,"&lt;="&amp;B5,E77:AI77)</f>
        <v>0</v>
      </c>
      <c r="C77" s="98" t="str">
        <f>IF(Summary!$B$50&lt;&gt;"",IF(AND(Summary!$D$50&lt;&gt;"",DATE(YEAR(Summary!$D$50),MONTH(Summary!$D$50),1)&lt;DATE(YEAR(E3),MONTH(E3),1)),"not on board",IF(Summary!$B$50&lt;&gt;"",IF(AND(Summary!$C$50&lt;&gt;"",DATE(YEAR(Summary!$C$50),MONTH(Summary!$C$50),1)&lt;=DATE(YEAR(E3),MONTH(E3),1)),Summary!$B$50,"not on board"),"")),"")</f>
        <v/>
      </c>
      <c r="D77" s="74" t="s">
        <v>17</v>
      </c>
      <c r="E77" s="85"/>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86"/>
      <c r="AJ77" s="76">
        <f t="shared" ref="AJ77:AJ78" si="308">SUM(E77:AI77)</f>
        <v>0</v>
      </c>
      <c r="AL77">
        <f ca="1">SUMIF(AO$3:BP$3,"&lt;="&amp;B5,AO77:BP77)</f>
        <v>0</v>
      </c>
      <c r="AM77" s="98" t="str">
        <f>IF(Summary!$B$50&lt;&gt;"",IF(AND(Summary!$D$50&lt;&gt;"",DATE(YEAR(Summary!$D$50),MONTH(Summary!$D$50),1)&lt;DATE(YEAR(AO3),MONTH(AO3),1)),"not on board",IF(Summary!$B$50&lt;&gt;"",IF(AND(Summary!$C$50&lt;&gt;"",DATE(YEAR(Summary!$C$50),MONTH(Summary!$C$50),1)&lt;=DATE(YEAR(AO3),MONTH(AO3),1)),Summary!$B$50,"not on board"),"")),"")</f>
        <v/>
      </c>
      <c r="AN77" s="74" t="s">
        <v>17</v>
      </c>
      <c r="AO77" s="85"/>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86"/>
      <c r="BQ77" s="76">
        <f t="shared" si="273"/>
        <v>0</v>
      </c>
      <c r="BS77">
        <f ca="1">SUMIF(BV$3:CZ$3,"&lt;="&amp;B5,BV77:CZ77)</f>
        <v>0</v>
      </c>
      <c r="BT77" s="98" t="str">
        <f>IF(Summary!$B$50&lt;&gt;"",IF(AND(Summary!$D$50&lt;&gt;"",DATE(YEAR(Summary!$D$50),MONTH(Summary!$D$50),1)&lt;DATE(YEAR(BV3),MONTH(BV3),1)),"not on board",IF(Summary!$B$50&lt;&gt;"",IF(AND(Summary!$C$50&lt;&gt;"",DATE(YEAR(Summary!$C$50),MONTH(Summary!$C$50),1)&lt;=DATE(YEAR(BV3),MONTH(BV3),1)),Summary!$B$50,"not on board"),"")),"")</f>
        <v/>
      </c>
      <c r="BU77" s="74" t="s">
        <v>17</v>
      </c>
      <c r="BV77" s="85"/>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86"/>
      <c r="DA77" s="76">
        <f t="shared" ref="DA77:DA78" si="309">SUM(BV77:CZ77)</f>
        <v>0</v>
      </c>
      <c r="DC77">
        <f ca="1">SUMIF(DF$3:EI$3,"&lt;="&amp;B5,DF77:EI77)</f>
        <v>0</v>
      </c>
      <c r="DD77" s="98" t="str">
        <f>IF(Summary!$B$50&lt;&gt;"",IF(AND(Summary!$D$50&lt;&gt;"",DATE(YEAR(Summary!$D$50),MONTH(Summary!$D$50),1)&lt;DATE(YEAR(DF3),MONTH(DF3),1)),"not on board",IF(Summary!$B$50&lt;&gt;"",IF(AND(Summary!$C$50&lt;&gt;"",DATE(YEAR(Summary!$C$50),MONTH(Summary!$C$50),1)&lt;=DATE(YEAR(DF3),MONTH(DF3),1)),Summary!$B$50,"not on board"),"")),"")</f>
        <v/>
      </c>
      <c r="DE77" s="74" t="s">
        <v>17</v>
      </c>
      <c r="DF77" s="85"/>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86"/>
      <c r="EJ77" s="76">
        <f t="shared" ref="EJ77:EJ78" si="310">SUM(DF77:EI77)</f>
        <v>0</v>
      </c>
      <c r="EL77">
        <f ca="1">SUMIF(EO$3:FS$3,"&lt;="&amp;B5,EO77:FS77)</f>
        <v>0</v>
      </c>
      <c r="EM77" s="98" t="str">
        <f>IF(Summary!$B$50&lt;&gt;"",IF(AND(Summary!$D$50&lt;&gt;"",DATE(YEAR(Summary!$D$50),MONTH(Summary!$D$50),1)&lt;DATE(YEAR(EO3),MONTH(EO3),1)),"not on board",IF(Summary!$B$50&lt;&gt;"",IF(AND(Summary!$C$50&lt;&gt;"",DATE(YEAR(Summary!$C$50),MONTH(Summary!$C$50),1)&lt;=DATE(YEAR(EO3),MONTH(EO3),1)),Summary!$B$50,"not on board"),"")),"")</f>
        <v/>
      </c>
      <c r="EN77" s="74" t="s">
        <v>17</v>
      </c>
      <c r="EO77" s="85"/>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86"/>
      <c r="FT77" s="76">
        <f t="shared" ref="FT77:FT78" si="311">SUM(EO77:FS77)</f>
        <v>0</v>
      </c>
      <c r="FV77">
        <f ca="1">SUMIF(FY$3:HB$3,"&lt;="&amp;B5,FY77:HB77)</f>
        <v>0</v>
      </c>
      <c r="FW77" s="98" t="str">
        <f>IF(Summary!$B$50&lt;&gt;"",IF(AND(Summary!$D$50&lt;&gt;"",DATE(YEAR(Summary!$D$50),MONTH(Summary!$D$50),1)&lt;DATE(YEAR(FY3),MONTH(FY3),1)),"not on board",IF(Summary!$B$50&lt;&gt;"",IF(AND(Summary!$C$50&lt;&gt;"",DATE(YEAR(Summary!$C$50),MONTH(Summary!$C$50),1)&lt;=DATE(YEAR(FY3),MONTH(FY3),1)),Summary!$B$50,"not on board"),"")),"")</f>
        <v/>
      </c>
      <c r="FX77" s="74" t="s">
        <v>17</v>
      </c>
      <c r="FY77" s="85"/>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86"/>
      <c r="HC77" s="76">
        <f t="shared" si="277"/>
        <v>0</v>
      </c>
      <c r="HE77">
        <f ca="1">SUMIF(HH$3:IL$3,"&lt;="&amp;B5,HH77:IL77)</f>
        <v>0</v>
      </c>
      <c r="HF77" s="98" t="str">
        <f>IF(Summary!$B$50&lt;&gt;"",IF(AND(Summary!$D$50&lt;&gt;"",DATE(YEAR(Summary!$D$50),MONTH(Summary!$D$50),1)&lt;DATE(YEAR(HH3),MONTH(HH3),1)),"not on board",IF(Summary!$B$50&lt;&gt;"",IF(AND(Summary!$C$50&lt;&gt;"",DATE(YEAR(Summary!$C$50),MONTH(Summary!$C$50),1)&lt;=DATE(YEAR(HH3),MONTH(HH3),1)),Summary!$B$50,"not on board"),"")),"")</f>
        <v/>
      </c>
      <c r="HG77" s="74" t="s">
        <v>17</v>
      </c>
      <c r="HH77" s="85"/>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86"/>
      <c r="IM77" s="76">
        <f t="shared" ref="IM77:IM78" si="312">SUM(HH77:IL77)</f>
        <v>0</v>
      </c>
      <c r="IO77">
        <f ca="1">SUMIF(IR$3:JV$3,"&lt;="&amp;B5,IR77:JV77)</f>
        <v>0</v>
      </c>
      <c r="IP77" s="98" t="str">
        <f>IF(Summary!$B$50&lt;&gt;"",IF(AND(Summary!$D$50&lt;&gt;"",DATE(YEAR(Summary!$D$50),MONTH(Summary!$D$50),1)&lt;DATE(YEAR(IR3),MONTH(IR3),1)),"not on board",IF(Summary!$B$50&lt;&gt;"",IF(AND(Summary!$C$50&lt;&gt;"",DATE(YEAR(Summary!$C$50),MONTH(Summary!$C$50),1)&lt;=DATE(YEAR(IR3),MONTH(IR3),1)),Summary!$B$50,"not on board"),"")),"")</f>
        <v/>
      </c>
      <c r="IQ77" s="74" t="s">
        <v>17</v>
      </c>
      <c r="IR77" s="85"/>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86"/>
      <c r="JW77" s="76">
        <f t="shared" ref="JW77:JW78" si="313">SUM(IR77:JV77)</f>
        <v>0</v>
      </c>
      <c r="JY77">
        <f ca="1">SUMIF(KB$3:LE$3,"&lt;="&amp;B5,KB77:LE77)</f>
        <v>0</v>
      </c>
      <c r="JZ77" s="98" t="str">
        <f>IF(Summary!$B$50&lt;&gt;"",IF(AND(Summary!$D$50&lt;&gt;"",DATE(YEAR(Summary!$D$50),MONTH(Summary!$D$50),1)&lt;DATE(YEAR(KB3),MONTH(KB3),1)),"not on board",IF(Summary!$B$50&lt;&gt;"",IF(AND(Summary!$C$50&lt;&gt;"",DATE(YEAR(Summary!$C$50),MONTH(Summary!$C$50),1)&lt;=DATE(YEAR(KB3),MONTH(KB3),1)),Summary!$B$50,"not on board"),"")),"")</f>
        <v/>
      </c>
      <c r="KA77" s="74" t="s">
        <v>17</v>
      </c>
      <c r="KB77" s="85"/>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86"/>
      <c r="LF77" s="76">
        <f t="shared" si="280"/>
        <v>0</v>
      </c>
      <c r="LH77">
        <f ca="1">SUMIF(LK$3:MO$3,"&lt;="&amp;B5,LK77:MO77)</f>
        <v>0</v>
      </c>
      <c r="LI77" s="98" t="str">
        <f>IF(Summary!$B$50&lt;&gt;"",IF(AND(Summary!$D$50&lt;&gt;"",DATE(YEAR(Summary!$D$50),MONTH(Summary!$D$50),1)&lt;DATE(YEAR(LK3),MONTH(LK3),1)),"not on board",IF(Summary!$B$50&lt;&gt;"",IF(AND(Summary!$C$50&lt;&gt;"",DATE(YEAR(Summary!$C$50),MONTH(Summary!$C$50),1)&lt;=DATE(YEAR(LK3),MONTH(LK3),1)),Summary!$B$50,"not on board"),"")),"")</f>
        <v/>
      </c>
      <c r="LJ77" s="74" t="s">
        <v>17</v>
      </c>
      <c r="LK77" s="85"/>
      <c r="LL77" s="9"/>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86"/>
      <c r="MP77" s="76">
        <f t="shared" ref="MP77:MP78" si="314">SUM(LK77:MO77)</f>
        <v>0</v>
      </c>
      <c r="MR77">
        <f ca="1">SUMIF(MU$3:NX$3,"&lt;="&amp;B5,MU77:NX77)</f>
        <v>0</v>
      </c>
      <c r="MS77" s="98" t="str">
        <f>IF(Summary!$B$50&lt;&gt;"",IF(AND(Summary!$D$50&lt;&gt;"",DATE(YEAR(Summary!$D$50),MONTH(Summary!$D$50),1)&lt;DATE(YEAR(MU3),MONTH(MU3),1)),"not on board",IF(Summary!$B$50&lt;&gt;"",IF(AND(Summary!$C$50&lt;&gt;"",DATE(YEAR(Summary!$C$50),MONTH(Summary!$C$50),1)&lt;=DATE(YEAR(MU3),MONTH(MU3),1)),Summary!$B$50,"not on board"),"")),"")</f>
        <v/>
      </c>
      <c r="MT77" s="74" t="s">
        <v>17</v>
      </c>
      <c r="MU77" s="85"/>
      <c r="MV77" s="9"/>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86"/>
      <c r="NY77" s="76">
        <f t="shared" si="282"/>
        <v>0</v>
      </c>
      <c r="OA77">
        <f ca="1">SUMIF(OD$3:PH$3,"&lt;="&amp;B5,OD77:PH77)</f>
        <v>0</v>
      </c>
      <c r="OB77" s="98" t="str">
        <f>IF(Summary!$B$50&lt;&gt;"",IF(AND(Summary!$D$50&lt;&gt;"",DATE(YEAR(Summary!$D$50),MONTH(Summary!$D$50),1)&lt;DATE(YEAR(OD3),MONTH(OD3),1)),"not on board",IF(Summary!$B$50&lt;&gt;"",IF(AND(Summary!$C$50&lt;&gt;"",DATE(YEAR(Summary!$C$50),MONTH(Summary!$C$50),1)&lt;=DATE(YEAR(OD3),MONTH(OD3),1)),Summary!$B$50,"not on board"),"")),"")</f>
        <v/>
      </c>
      <c r="OC77" s="74" t="s">
        <v>17</v>
      </c>
      <c r="OD77" s="85"/>
      <c r="OE77" s="9"/>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86"/>
      <c r="PI77" s="76">
        <f t="shared" ref="PI77:PI78" si="315">SUM(OD77:PH77)</f>
        <v>0</v>
      </c>
    </row>
    <row r="78" spans="2:425">
      <c r="B78">
        <f ca="1">SUM(B77,BS77,AL77,DC77,EL77,FV77,HE77,IO77,JY77,LH77,MR77,OA77)</f>
        <v>0</v>
      </c>
      <c r="C78" s="100"/>
      <c r="D78" s="75" t="s">
        <v>1</v>
      </c>
      <c r="E78" s="83"/>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4"/>
      <c r="AJ78" s="77">
        <f t="shared" si="308"/>
        <v>0</v>
      </c>
      <c r="AM78" s="100"/>
      <c r="AN78" s="75" t="s">
        <v>1</v>
      </c>
      <c r="AO78" s="83"/>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4"/>
      <c r="BQ78" s="77">
        <f t="shared" si="273"/>
        <v>0</v>
      </c>
      <c r="BT78" s="100"/>
      <c r="BU78" s="75" t="s">
        <v>1</v>
      </c>
      <c r="BV78" s="83"/>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4"/>
      <c r="DA78" s="77">
        <f t="shared" si="309"/>
        <v>0</v>
      </c>
      <c r="DD78" s="100"/>
      <c r="DE78" s="75" t="s">
        <v>1</v>
      </c>
      <c r="DF78" s="83"/>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4"/>
      <c r="EJ78" s="77">
        <f t="shared" si="310"/>
        <v>0</v>
      </c>
      <c r="EM78" s="100"/>
      <c r="EN78" s="75" t="s">
        <v>1</v>
      </c>
      <c r="EO78" s="83"/>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4"/>
      <c r="FT78" s="77">
        <f t="shared" si="311"/>
        <v>0</v>
      </c>
      <c r="FW78" s="100"/>
      <c r="FX78" s="75" t="s">
        <v>1</v>
      </c>
      <c r="FY78" s="83"/>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4"/>
      <c r="HC78" s="77">
        <f t="shared" si="277"/>
        <v>0</v>
      </c>
      <c r="HF78" s="100"/>
      <c r="HG78" s="75" t="s">
        <v>1</v>
      </c>
      <c r="HH78" s="83"/>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4"/>
      <c r="IM78" s="77">
        <f t="shared" si="312"/>
        <v>0</v>
      </c>
      <c r="IP78" s="100"/>
      <c r="IQ78" s="75" t="s">
        <v>1</v>
      </c>
      <c r="IR78" s="83"/>
      <c r="IS78" s="8"/>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4"/>
      <c r="JW78" s="77">
        <f t="shared" si="313"/>
        <v>0</v>
      </c>
      <c r="JZ78" s="100"/>
      <c r="KA78" s="75" t="s">
        <v>1</v>
      </c>
      <c r="KB78" s="83"/>
      <c r="KC78" s="8"/>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4"/>
      <c r="LF78" s="77">
        <f t="shared" si="280"/>
        <v>0</v>
      </c>
      <c r="LI78" s="100"/>
      <c r="LJ78" s="75" t="s">
        <v>1</v>
      </c>
      <c r="LK78" s="83"/>
      <c r="LL78" s="8"/>
      <c r="LM78" s="8"/>
      <c r="LN78" s="8"/>
      <c r="LO78" s="8"/>
      <c r="LP78" s="8"/>
      <c r="LQ78" s="8"/>
      <c r="LR78" s="8"/>
      <c r="LS78" s="8"/>
      <c r="LT78" s="8"/>
      <c r="LU78" s="8"/>
      <c r="LV78" s="8"/>
      <c r="LW78" s="8"/>
      <c r="LX78" s="8"/>
      <c r="LY78" s="8"/>
      <c r="LZ78" s="8"/>
      <c r="MA78" s="8"/>
      <c r="MB78" s="8"/>
      <c r="MC78" s="8"/>
      <c r="MD78" s="8"/>
      <c r="ME78" s="8"/>
      <c r="MF78" s="8"/>
      <c r="MG78" s="8"/>
      <c r="MH78" s="8"/>
      <c r="MI78" s="8"/>
      <c r="MJ78" s="8"/>
      <c r="MK78" s="8"/>
      <c r="ML78" s="8"/>
      <c r="MM78" s="8"/>
      <c r="MN78" s="8"/>
      <c r="MO78" s="84"/>
      <c r="MP78" s="77">
        <f t="shared" si="314"/>
        <v>0</v>
      </c>
      <c r="MS78" s="100"/>
      <c r="MT78" s="75" t="s">
        <v>1</v>
      </c>
      <c r="MU78" s="83"/>
      <c r="MV78" s="8"/>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4"/>
      <c r="NY78" s="77">
        <f t="shared" si="282"/>
        <v>0</v>
      </c>
      <c r="OB78" s="100"/>
      <c r="OC78" s="75" t="s">
        <v>1</v>
      </c>
      <c r="OD78" s="83"/>
      <c r="OE78" s="8"/>
      <c r="OF78" s="8"/>
      <c r="OG78" s="8"/>
      <c r="OH78" s="8"/>
      <c r="OI78" s="8"/>
      <c r="OJ78" s="8"/>
      <c r="OK78" s="8"/>
      <c r="OL78" s="8"/>
      <c r="OM78" s="8"/>
      <c r="ON78" s="8"/>
      <c r="OO78" s="8"/>
      <c r="OP78" s="8"/>
      <c r="OQ78" s="8"/>
      <c r="OR78" s="8"/>
      <c r="OS78" s="8"/>
      <c r="OT78" s="8"/>
      <c r="OU78" s="8"/>
      <c r="OV78" s="8"/>
      <c r="OW78" s="8"/>
      <c r="OX78" s="8"/>
      <c r="OY78" s="8"/>
      <c r="OZ78" s="8"/>
      <c r="PA78" s="8"/>
      <c r="PB78" s="8"/>
      <c r="PC78" s="8"/>
      <c r="PD78" s="8"/>
      <c r="PE78" s="8"/>
      <c r="PF78" s="8"/>
      <c r="PG78" s="8"/>
      <c r="PH78" s="84"/>
      <c r="PI78" s="77">
        <f t="shared" si="315"/>
        <v>0</v>
      </c>
    </row>
    <row r="79" spans="2:425" ht="15" customHeight="1">
      <c r="B79">
        <f ca="1">SUMIF(E$3:AI$3,"&lt;="&amp;B5,E79:AI79)</f>
        <v>0</v>
      </c>
      <c r="C79" s="98" t="str">
        <f>IF(Summary!$B$51&lt;&gt;"",IF(AND(Summary!$D$51&lt;&gt;"",DATE(YEAR(Summary!$D$51),MONTH(Summary!$D$51),1)&lt;DATE(YEAR(E3),MONTH(E3),1)),"not on board",IF(Summary!$B$51&lt;&gt;"",IF(AND(Summary!$C$51&lt;&gt;"",DATE(YEAR(Summary!$C$51),MONTH(Summary!$C$51),1)&lt;=DATE(YEAR(E3),MONTH(E3),1)),Summary!$B$51,"not on board"),"")),"")</f>
        <v/>
      </c>
      <c r="D79" s="74" t="s">
        <v>17</v>
      </c>
      <c r="E79" s="85"/>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86"/>
      <c r="AJ79" s="76">
        <f t="shared" ref="AJ79:AJ80" si="316">SUM(E79:AI79)</f>
        <v>0</v>
      </c>
      <c r="AL79">
        <f ca="1">SUMIF(AO$3:BP$3,"&lt;="&amp;B5,AO79:BP79)</f>
        <v>0</v>
      </c>
      <c r="AM79" s="98" t="str">
        <f>IF(Summary!$B$51&lt;&gt;"",IF(AND(Summary!$D$51&lt;&gt;"",DATE(YEAR(Summary!$D$51),MONTH(Summary!$D$51),1)&lt;DATE(YEAR(AO3),MONTH(AO3),1)),"not on board",IF(Summary!$B$51&lt;&gt;"",IF(AND(Summary!$C$51&lt;&gt;"",DATE(YEAR(Summary!$C$51),MONTH(Summary!$C$51),1)&lt;=DATE(YEAR(AO3),MONTH(AO3),1)),Summary!$B$51,"not on board"),"")),"")</f>
        <v/>
      </c>
      <c r="AN79" s="74" t="s">
        <v>17</v>
      </c>
      <c r="AO79" s="85"/>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86"/>
      <c r="BQ79" s="76">
        <f t="shared" si="273"/>
        <v>0</v>
      </c>
      <c r="BS79">
        <f ca="1">SUMIF(BV$3:CZ$3,"&lt;="&amp;B5,BV79:CZ79)</f>
        <v>0</v>
      </c>
      <c r="BT79" s="98" t="str">
        <f>IF(Summary!$B$51&lt;&gt;"",IF(AND(Summary!$D$51&lt;&gt;"",DATE(YEAR(Summary!$D$51),MONTH(Summary!$D$51),1)&lt;DATE(YEAR(BV3),MONTH(BV3),1)),"not on board",IF(Summary!$B$51&lt;&gt;"",IF(AND(Summary!$C$51&lt;&gt;"",DATE(YEAR(Summary!$C$51),MONTH(Summary!$C$51),1)&lt;=DATE(YEAR(BV3),MONTH(BV3),1)),Summary!$B$51,"not on board"),"")),"")</f>
        <v/>
      </c>
      <c r="BU79" s="74" t="s">
        <v>17</v>
      </c>
      <c r="BV79" s="85"/>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86"/>
      <c r="DA79" s="76">
        <f t="shared" ref="DA79:DA80" si="317">SUM(BV79:CZ79)</f>
        <v>0</v>
      </c>
      <c r="DC79">
        <f ca="1">SUMIF(DF$3:EI$3,"&lt;="&amp;B5,DF79:EI79)</f>
        <v>0</v>
      </c>
      <c r="DD79" s="98" t="str">
        <f>IF(Summary!$B$51&lt;&gt;"",IF(AND(Summary!$D$51&lt;&gt;"",DATE(YEAR(Summary!$D$51),MONTH(Summary!$D$51),1)&lt;DATE(YEAR(DF3),MONTH(DF3),1)),"not on board",IF(Summary!$B$51&lt;&gt;"",IF(AND(Summary!$C$51&lt;&gt;"",DATE(YEAR(Summary!$C$51),MONTH(Summary!$C$51),1)&lt;=DATE(YEAR(DF3),MONTH(DF3),1)),Summary!$B$51,"not on board"),"")),"")</f>
        <v/>
      </c>
      <c r="DE79" s="74" t="s">
        <v>17</v>
      </c>
      <c r="DF79" s="85"/>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86"/>
      <c r="EJ79" s="76">
        <f t="shared" ref="EJ79:EJ80" si="318">SUM(DF79:EI79)</f>
        <v>0</v>
      </c>
      <c r="EL79">
        <f ca="1">SUMIF(EO$3:FS$3,"&lt;="&amp;B5,EO79:FS79)</f>
        <v>0</v>
      </c>
      <c r="EM79" s="98" t="str">
        <f>IF(Summary!$B$51&lt;&gt;"",IF(AND(Summary!$D$51&lt;&gt;"",DATE(YEAR(Summary!$D$51),MONTH(Summary!$D$51),1)&lt;DATE(YEAR(EO3),MONTH(EO3),1)),"not on board",IF(Summary!$B$51&lt;&gt;"",IF(AND(Summary!$C$51&lt;&gt;"",DATE(YEAR(Summary!$C$51),MONTH(Summary!$C$51),1)&lt;=DATE(YEAR(EO3),MONTH(EO3),1)),Summary!$B$51,"not on board"),"")),"")</f>
        <v/>
      </c>
      <c r="EN79" s="74" t="s">
        <v>17</v>
      </c>
      <c r="EO79" s="85"/>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86"/>
      <c r="FT79" s="76">
        <f t="shared" ref="FT79:FT80" si="319">SUM(EO79:FS79)</f>
        <v>0</v>
      </c>
      <c r="FV79">
        <f ca="1">SUMIF(FY$3:HB$3,"&lt;="&amp;B5,FY79:HB79)</f>
        <v>0</v>
      </c>
      <c r="FW79" s="98" t="str">
        <f>IF(Summary!$B$51&lt;&gt;"",IF(AND(Summary!$D$51&lt;&gt;"",DATE(YEAR(Summary!$D$51),MONTH(Summary!$D$51),1)&lt;DATE(YEAR(FY3),MONTH(FY3),1)),"not on board",IF(Summary!$B$51&lt;&gt;"",IF(AND(Summary!$C$51&lt;&gt;"",DATE(YEAR(Summary!$C$51),MONTH(Summary!$C$51),1)&lt;=DATE(YEAR(FY3),MONTH(FY3),1)),Summary!$B$51,"not on board"),"")),"")</f>
        <v/>
      </c>
      <c r="FX79" s="74" t="s">
        <v>17</v>
      </c>
      <c r="FY79" s="85"/>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86"/>
      <c r="HC79" s="76">
        <f t="shared" si="277"/>
        <v>0</v>
      </c>
      <c r="HE79">
        <f ca="1">SUMIF(HH$3:IL$3,"&lt;="&amp;B5,HH79:IL79)</f>
        <v>0</v>
      </c>
      <c r="HF79" s="98" t="str">
        <f>IF(Summary!$B$51&lt;&gt;"",IF(AND(Summary!$D$51&lt;&gt;"",DATE(YEAR(Summary!$D$51),MONTH(Summary!$D$51),1)&lt;DATE(YEAR(HH3),MONTH(HH3),1)),"not on board",IF(Summary!$B$51&lt;&gt;"",IF(AND(Summary!$C$51&lt;&gt;"",DATE(YEAR(Summary!$C$51),MONTH(Summary!$C$51),1)&lt;=DATE(YEAR(HH3),MONTH(HH3),1)),Summary!$B$51,"not on board"),"")),"")</f>
        <v/>
      </c>
      <c r="HG79" s="74" t="s">
        <v>17</v>
      </c>
      <c r="HH79" s="85"/>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86"/>
      <c r="IM79" s="76">
        <f t="shared" ref="IM79:IM80" si="320">SUM(HH79:IL79)</f>
        <v>0</v>
      </c>
      <c r="IO79">
        <f ca="1">SUMIF(IR$3:JV$3,"&lt;="&amp;B5,IR79:JV79)</f>
        <v>0</v>
      </c>
      <c r="IP79" s="98" t="str">
        <f>IF(Summary!$B$51&lt;&gt;"",IF(AND(Summary!$D$51&lt;&gt;"",DATE(YEAR(Summary!$D$51),MONTH(Summary!$D$51),1)&lt;DATE(YEAR(IR3),MONTH(IR3),1)),"not on board",IF(Summary!$B$51&lt;&gt;"",IF(AND(Summary!$C$51&lt;&gt;"",DATE(YEAR(Summary!$C$51),MONTH(Summary!$C$51),1)&lt;=DATE(YEAR(IR3),MONTH(IR3),1)),Summary!$B$51,"not on board"),"")),"")</f>
        <v/>
      </c>
      <c r="IQ79" s="74" t="s">
        <v>17</v>
      </c>
      <c r="IR79" s="85"/>
      <c r="IS79" s="9"/>
      <c r="IT79" s="9"/>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86"/>
      <c r="JW79" s="76">
        <f t="shared" ref="JW79:JW80" si="321">SUM(IR79:JV79)</f>
        <v>0</v>
      </c>
      <c r="JY79">
        <f ca="1">SUMIF(KB$3:LE$3,"&lt;="&amp;B5,KB79:LE79)</f>
        <v>0</v>
      </c>
      <c r="JZ79" s="98" t="str">
        <f>IF(Summary!$B$51&lt;&gt;"",IF(AND(Summary!$D$51&lt;&gt;"",DATE(YEAR(Summary!$D$51),MONTH(Summary!$D$51),1)&lt;DATE(YEAR(KB3),MONTH(KB3),1)),"not on board",IF(Summary!$B$51&lt;&gt;"",IF(AND(Summary!$C$51&lt;&gt;"",DATE(YEAR(Summary!$C$51),MONTH(Summary!$C$51),1)&lt;=DATE(YEAR(KB3),MONTH(KB3),1)),Summary!$B$51,"not on board"),"")),"")</f>
        <v/>
      </c>
      <c r="KA79" s="74" t="s">
        <v>17</v>
      </c>
      <c r="KB79" s="85"/>
      <c r="KC79" s="9"/>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86"/>
      <c r="LF79" s="76">
        <f t="shared" si="280"/>
        <v>0</v>
      </c>
      <c r="LH79">
        <f ca="1">SUMIF(LK$3:MO$3,"&lt;="&amp;B5,LK79:MO79)</f>
        <v>0</v>
      </c>
      <c r="LI79" s="98" t="str">
        <f>IF(Summary!$B$51&lt;&gt;"",IF(AND(Summary!$D$51&lt;&gt;"",DATE(YEAR(Summary!$D$51),MONTH(Summary!$D$51),1)&lt;DATE(YEAR(LK3),MONTH(LK3),1)),"not on board",IF(Summary!$B$51&lt;&gt;"",IF(AND(Summary!$C$51&lt;&gt;"",DATE(YEAR(Summary!$C$51),MONTH(Summary!$C$51),1)&lt;=DATE(YEAR(LK3),MONTH(LK3),1)),Summary!$B$51,"not on board"),"")),"")</f>
        <v/>
      </c>
      <c r="LJ79" s="74" t="s">
        <v>17</v>
      </c>
      <c r="LK79" s="85"/>
      <c r="LL79" s="9"/>
      <c r="LM79" s="9"/>
      <c r="LN79" s="9"/>
      <c r="LO79" s="9"/>
      <c r="LP79" s="9"/>
      <c r="LQ79" s="9"/>
      <c r="LR79" s="9"/>
      <c r="LS79" s="9"/>
      <c r="LT79" s="9"/>
      <c r="LU79" s="9"/>
      <c r="LV79" s="9"/>
      <c r="LW79" s="9"/>
      <c r="LX79" s="9"/>
      <c r="LY79" s="9"/>
      <c r="LZ79" s="9"/>
      <c r="MA79" s="9"/>
      <c r="MB79" s="9"/>
      <c r="MC79" s="9"/>
      <c r="MD79" s="9"/>
      <c r="ME79" s="9"/>
      <c r="MF79" s="9"/>
      <c r="MG79" s="9"/>
      <c r="MH79" s="9"/>
      <c r="MI79" s="9"/>
      <c r="MJ79" s="9"/>
      <c r="MK79" s="9"/>
      <c r="ML79" s="9"/>
      <c r="MM79" s="9"/>
      <c r="MN79" s="9"/>
      <c r="MO79" s="86"/>
      <c r="MP79" s="76">
        <f t="shared" ref="MP79:MP80" si="322">SUM(LK79:MO79)</f>
        <v>0</v>
      </c>
      <c r="MR79">
        <f ca="1">SUMIF(MU$3:NX$3,"&lt;="&amp;B5,MU79:NX79)</f>
        <v>0</v>
      </c>
      <c r="MS79" s="98" t="str">
        <f>IF(Summary!$B$51&lt;&gt;"",IF(AND(Summary!$D$51&lt;&gt;"",DATE(YEAR(Summary!$D$51),MONTH(Summary!$D$51),1)&lt;DATE(YEAR(MU3),MONTH(MU3),1)),"not on board",IF(Summary!$B$51&lt;&gt;"",IF(AND(Summary!$C$51&lt;&gt;"",DATE(YEAR(Summary!$C$51),MONTH(Summary!$C$51),1)&lt;=DATE(YEAR(MU3),MONTH(MU3),1)),Summary!$B$51,"not on board"),"")),"")</f>
        <v/>
      </c>
      <c r="MT79" s="74" t="s">
        <v>17</v>
      </c>
      <c r="MU79" s="85"/>
      <c r="MV79" s="9"/>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86"/>
      <c r="NY79" s="76">
        <f t="shared" si="282"/>
        <v>0</v>
      </c>
      <c r="OA79">
        <f ca="1">SUMIF(OD$3:PH$3,"&lt;="&amp;B5,OD79:PH79)</f>
        <v>0</v>
      </c>
      <c r="OB79" s="98" t="str">
        <f>IF(Summary!$B$51&lt;&gt;"",IF(AND(Summary!$D$51&lt;&gt;"",DATE(YEAR(Summary!$D$51),MONTH(Summary!$D$51),1)&lt;DATE(YEAR(OD3),MONTH(OD3),1)),"not on board",IF(Summary!$B$51&lt;&gt;"",IF(AND(Summary!$C$51&lt;&gt;"",DATE(YEAR(Summary!$C$51),MONTH(Summary!$C$51),1)&lt;=DATE(YEAR(OD3),MONTH(OD3),1)),Summary!$B$51,"not on board"),"")),"")</f>
        <v/>
      </c>
      <c r="OC79" s="74" t="s">
        <v>17</v>
      </c>
      <c r="OD79" s="85"/>
      <c r="OE79" s="9"/>
      <c r="OF79" s="9"/>
      <c r="OG79" s="9"/>
      <c r="OH79" s="9"/>
      <c r="OI79" s="9"/>
      <c r="OJ79" s="9"/>
      <c r="OK79" s="9"/>
      <c r="OL79" s="9"/>
      <c r="OM79" s="9"/>
      <c r="ON79" s="9"/>
      <c r="OO79" s="9"/>
      <c r="OP79" s="9"/>
      <c r="OQ79" s="9"/>
      <c r="OR79" s="9"/>
      <c r="OS79" s="9"/>
      <c r="OT79" s="9"/>
      <c r="OU79" s="9"/>
      <c r="OV79" s="9"/>
      <c r="OW79" s="9"/>
      <c r="OX79" s="9"/>
      <c r="OY79" s="9"/>
      <c r="OZ79" s="9"/>
      <c r="PA79" s="9"/>
      <c r="PB79" s="9"/>
      <c r="PC79" s="9"/>
      <c r="PD79" s="9"/>
      <c r="PE79" s="9"/>
      <c r="PF79" s="9"/>
      <c r="PG79" s="9"/>
      <c r="PH79" s="86"/>
      <c r="PI79" s="76">
        <f t="shared" ref="PI79:PI80" si="323">SUM(OD79:PH79)</f>
        <v>0</v>
      </c>
    </row>
    <row r="80" spans="2:425">
      <c r="B80">
        <f ca="1">SUM(B79,BS79,AL79,DC79,EL79,FV79,HE79,IO79,JY79,LH79,MR79,OA79)</f>
        <v>0</v>
      </c>
      <c r="C80" s="100"/>
      <c r="D80" s="75" t="s">
        <v>1</v>
      </c>
      <c r="E80" s="83"/>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4"/>
      <c r="AJ80" s="77">
        <f t="shared" si="316"/>
        <v>0</v>
      </c>
      <c r="AM80" s="100"/>
      <c r="AN80" s="75" t="s">
        <v>1</v>
      </c>
      <c r="AO80" s="83"/>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4"/>
      <c r="BQ80" s="77">
        <f t="shared" si="273"/>
        <v>0</v>
      </c>
      <c r="BT80" s="100"/>
      <c r="BU80" s="75" t="s">
        <v>1</v>
      </c>
      <c r="BV80" s="83"/>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4"/>
      <c r="DA80" s="77">
        <f t="shared" si="317"/>
        <v>0</v>
      </c>
      <c r="DD80" s="100"/>
      <c r="DE80" s="75" t="s">
        <v>1</v>
      </c>
      <c r="DF80" s="83"/>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4"/>
      <c r="EJ80" s="77">
        <f t="shared" si="318"/>
        <v>0</v>
      </c>
      <c r="EM80" s="100"/>
      <c r="EN80" s="75" t="s">
        <v>1</v>
      </c>
      <c r="EO80" s="83"/>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4"/>
      <c r="FT80" s="77">
        <f t="shared" si="319"/>
        <v>0</v>
      </c>
      <c r="FW80" s="100"/>
      <c r="FX80" s="75" t="s">
        <v>1</v>
      </c>
      <c r="FY80" s="83"/>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4"/>
      <c r="HC80" s="77">
        <f t="shared" si="277"/>
        <v>0</v>
      </c>
      <c r="HF80" s="100"/>
      <c r="HG80" s="75" t="s">
        <v>1</v>
      </c>
      <c r="HH80" s="83"/>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4"/>
      <c r="IM80" s="77">
        <f t="shared" si="320"/>
        <v>0</v>
      </c>
      <c r="IP80" s="100"/>
      <c r="IQ80" s="75" t="s">
        <v>1</v>
      </c>
      <c r="IR80" s="83"/>
      <c r="IS80" s="8"/>
      <c r="IT80" s="8"/>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4"/>
      <c r="JW80" s="77">
        <f t="shared" si="321"/>
        <v>0</v>
      </c>
      <c r="JZ80" s="100"/>
      <c r="KA80" s="75" t="s">
        <v>1</v>
      </c>
      <c r="KB80" s="83"/>
      <c r="KC80" s="8"/>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4"/>
      <c r="LF80" s="77">
        <f t="shared" si="280"/>
        <v>0</v>
      </c>
      <c r="LI80" s="100"/>
      <c r="LJ80" s="75" t="s">
        <v>1</v>
      </c>
      <c r="LK80" s="83"/>
      <c r="LL80" s="8"/>
      <c r="LM80" s="8"/>
      <c r="LN80" s="8"/>
      <c r="LO80" s="8"/>
      <c r="LP80" s="8"/>
      <c r="LQ80" s="8"/>
      <c r="LR80" s="8"/>
      <c r="LS80" s="8"/>
      <c r="LT80" s="8"/>
      <c r="LU80" s="8"/>
      <c r="LV80" s="8"/>
      <c r="LW80" s="8"/>
      <c r="LX80" s="8"/>
      <c r="LY80" s="8"/>
      <c r="LZ80" s="8"/>
      <c r="MA80" s="8"/>
      <c r="MB80" s="8"/>
      <c r="MC80" s="8"/>
      <c r="MD80" s="8"/>
      <c r="ME80" s="8"/>
      <c r="MF80" s="8"/>
      <c r="MG80" s="8"/>
      <c r="MH80" s="8"/>
      <c r="MI80" s="8"/>
      <c r="MJ80" s="8"/>
      <c r="MK80" s="8"/>
      <c r="ML80" s="8"/>
      <c r="MM80" s="8"/>
      <c r="MN80" s="8"/>
      <c r="MO80" s="84"/>
      <c r="MP80" s="77">
        <f t="shared" si="322"/>
        <v>0</v>
      </c>
      <c r="MS80" s="100"/>
      <c r="MT80" s="75" t="s">
        <v>1</v>
      </c>
      <c r="MU80" s="83"/>
      <c r="MV80" s="8"/>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4"/>
      <c r="NY80" s="77">
        <f t="shared" si="282"/>
        <v>0</v>
      </c>
      <c r="OB80" s="100"/>
      <c r="OC80" s="75" t="s">
        <v>1</v>
      </c>
      <c r="OD80" s="83"/>
      <c r="OE80" s="8"/>
      <c r="OF80" s="8"/>
      <c r="OG80" s="8"/>
      <c r="OH80" s="8"/>
      <c r="OI80" s="8"/>
      <c r="OJ80" s="8"/>
      <c r="OK80" s="8"/>
      <c r="OL80" s="8"/>
      <c r="OM80" s="8"/>
      <c r="ON80" s="8"/>
      <c r="OO80" s="8"/>
      <c r="OP80" s="8"/>
      <c r="OQ80" s="8"/>
      <c r="OR80" s="8"/>
      <c r="OS80" s="8"/>
      <c r="OT80" s="8"/>
      <c r="OU80" s="8"/>
      <c r="OV80" s="8"/>
      <c r="OW80" s="8"/>
      <c r="OX80" s="8"/>
      <c r="OY80" s="8"/>
      <c r="OZ80" s="8"/>
      <c r="PA80" s="8"/>
      <c r="PB80" s="8"/>
      <c r="PC80" s="8"/>
      <c r="PD80" s="8"/>
      <c r="PE80" s="8"/>
      <c r="PF80" s="8"/>
      <c r="PG80" s="8"/>
      <c r="PH80" s="84"/>
      <c r="PI80" s="77">
        <f t="shared" si="323"/>
        <v>0</v>
      </c>
    </row>
    <row r="81" spans="2:425" ht="15" customHeight="1">
      <c r="B81">
        <f ca="1">SUMIF(E$3:AI$3,"&lt;="&amp;B5,E81:AI81)</f>
        <v>0</v>
      </c>
      <c r="C81" s="98" t="str">
        <f>IF(Summary!$B$52&lt;&gt;"",IF(AND(Summary!$D$52&lt;&gt;"",DATE(YEAR(Summary!$D$52),MONTH(Summary!$D$52),1)&lt;DATE(YEAR(E3),MONTH(E3),1)),"not on board",IF(Summary!$B$52&lt;&gt;"",IF(AND(Summary!$C$52&lt;&gt;"",DATE(YEAR(Summary!$C$52),MONTH(Summary!$C$52),1)&lt;=DATE(YEAR(E3),MONTH(E3),1)),Summary!$B$52,"not on board"),"")),"")</f>
        <v/>
      </c>
      <c r="D81" s="74" t="s">
        <v>17</v>
      </c>
      <c r="E81" s="85"/>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86"/>
      <c r="AJ81" s="76">
        <f t="shared" ref="AJ81:AJ82" si="324">SUM(E81:AI81)</f>
        <v>0</v>
      </c>
      <c r="AL81">
        <f ca="1">SUMIF(AO$3:BP$3,"&lt;="&amp;B5,AO81:BP81)</f>
        <v>0</v>
      </c>
      <c r="AM81" s="98" t="str">
        <f>IF(Summary!$B$52&lt;&gt;"",IF(AND(Summary!$D$52&lt;&gt;"",DATE(YEAR(Summary!$D$52),MONTH(Summary!$D$52),1)&lt;DATE(YEAR(AO3),MONTH(AO3),1)),"not on board",IF(Summary!$B$52&lt;&gt;"",IF(AND(Summary!$C$52&lt;&gt;"",DATE(YEAR(Summary!$C$52),MONTH(Summary!$C$52),1)&lt;=DATE(YEAR(AO3),MONTH(AO3),1)),Summary!$B$52,"not on board"),"")),"")</f>
        <v/>
      </c>
      <c r="AN81" s="74" t="s">
        <v>17</v>
      </c>
      <c r="AO81" s="85"/>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86"/>
      <c r="BQ81" s="76">
        <f t="shared" si="273"/>
        <v>0</v>
      </c>
      <c r="BS81">
        <f ca="1">SUMIF(BV$3:CZ$3,"&lt;="&amp;B5,BV81:CZ81)</f>
        <v>0</v>
      </c>
      <c r="BT81" s="98" t="str">
        <f>IF(Summary!$B$52&lt;&gt;"",IF(AND(Summary!$D$52&lt;&gt;"",DATE(YEAR(Summary!$D$52),MONTH(Summary!$D$52),1)&lt;DATE(YEAR(BV3),MONTH(BV3),1)),"not on board",IF(Summary!$B$52&lt;&gt;"",IF(AND(Summary!$C$52&lt;&gt;"",DATE(YEAR(Summary!$C$52),MONTH(Summary!$C$52),1)&lt;=DATE(YEAR(BV3),MONTH(BV3),1)),Summary!$B$52,"not on board"),"")),"")</f>
        <v/>
      </c>
      <c r="BU81" s="74" t="s">
        <v>17</v>
      </c>
      <c r="BV81" s="85"/>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86"/>
      <c r="DA81" s="76">
        <f t="shared" ref="DA81:DA82" si="325">SUM(BV81:CZ81)</f>
        <v>0</v>
      </c>
      <c r="DC81">
        <f ca="1">SUMIF(DF$3:EI$3,"&lt;="&amp;B5,DF81:EI81)</f>
        <v>0</v>
      </c>
      <c r="DD81" s="98" t="str">
        <f>IF(Summary!$B$52&lt;&gt;"",IF(AND(Summary!$D$52&lt;&gt;"",DATE(YEAR(Summary!$D$52),MONTH(Summary!$D$52),1)&lt;DATE(YEAR(DF3),MONTH(DF3),1)),"not on board",IF(Summary!$B$52&lt;&gt;"",IF(AND(Summary!$C$52&lt;&gt;"",DATE(YEAR(Summary!$C$52),MONTH(Summary!$C$52),1)&lt;=DATE(YEAR(DF3),MONTH(DF3),1)),Summary!$B$52,"not on board"),"")),"")</f>
        <v/>
      </c>
      <c r="DE81" s="74" t="s">
        <v>17</v>
      </c>
      <c r="DF81" s="85"/>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86"/>
      <c r="EJ81" s="76">
        <f t="shared" ref="EJ81:EJ82" si="326">SUM(DF81:EI81)</f>
        <v>0</v>
      </c>
      <c r="EL81">
        <f ca="1">SUMIF(EO$3:FS$3,"&lt;="&amp;B5,EO81:FS81)</f>
        <v>0</v>
      </c>
      <c r="EM81" s="98" t="str">
        <f>IF(Summary!$B$52&lt;&gt;"",IF(AND(Summary!$D$52&lt;&gt;"",DATE(YEAR(Summary!$D$52),MONTH(Summary!$D$52),1)&lt;DATE(YEAR(EO3),MONTH(EO3),1)),"not on board",IF(Summary!$B$52&lt;&gt;"",IF(AND(Summary!$C$52&lt;&gt;"",DATE(YEAR(Summary!$C$52),MONTH(Summary!$C$52),1)&lt;=DATE(YEAR(EO3),MONTH(EO3),1)),Summary!$B$52,"not on board"),"")),"")</f>
        <v/>
      </c>
      <c r="EN81" s="74" t="s">
        <v>17</v>
      </c>
      <c r="EO81" s="85"/>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86"/>
      <c r="FT81" s="76">
        <f t="shared" ref="FT81:FT82" si="327">SUM(EO81:FS81)</f>
        <v>0</v>
      </c>
      <c r="FV81">
        <f ca="1">SUMIF(FY$3:HB$3,"&lt;="&amp;B5,FY81:HB81)</f>
        <v>0</v>
      </c>
      <c r="FW81" s="98" t="str">
        <f>IF(Summary!$B$52&lt;&gt;"",IF(AND(Summary!$D$52&lt;&gt;"",DATE(YEAR(Summary!$D$52),MONTH(Summary!$D$52),1)&lt;DATE(YEAR(FY3),MONTH(FY3),1)),"not on board",IF(Summary!$B$52&lt;&gt;"",IF(AND(Summary!$C$52&lt;&gt;"",DATE(YEAR(Summary!$C$52),MONTH(Summary!$C$52),1)&lt;=DATE(YEAR(FY3),MONTH(FY3),1)),Summary!$B$52,"not on board"),"")),"")</f>
        <v/>
      </c>
      <c r="FX81" s="74" t="s">
        <v>17</v>
      </c>
      <c r="FY81" s="85"/>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86"/>
      <c r="HC81" s="76">
        <f t="shared" si="277"/>
        <v>0</v>
      </c>
      <c r="HE81">
        <f ca="1">SUMIF(HH$3:IL$3,"&lt;="&amp;B5,HH81:IL81)</f>
        <v>0</v>
      </c>
      <c r="HF81" s="98" t="str">
        <f>IF(Summary!$B$52&lt;&gt;"",IF(AND(Summary!$D$52&lt;&gt;"",DATE(YEAR(Summary!$D$52),MONTH(Summary!$D$52),1)&lt;DATE(YEAR(HH3),MONTH(HH3),1)),"not on board",IF(Summary!$B$52&lt;&gt;"",IF(AND(Summary!$C$52&lt;&gt;"",DATE(YEAR(Summary!$C$52),MONTH(Summary!$C$52),1)&lt;=DATE(YEAR(HH3),MONTH(HH3),1)),Summary!$B$52,"not on board"),"")),"")</f>
        <v/>
      </c>
      <c r="HG81" s="74" t="s">
        <v>17</v>
      </c>
      <c r="HH81" s="85"/>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86"/>
      <c r="IM81" s="76">
        <f t="shared" ref="IM81:IM82" si="328">SUM(HH81:IL81)</f>
        <v>0</v>
      </c>
      <c r="IO81">
        <f ca="1">SUMIF(IR$3:JV$3,"&lt;="&amp;B5,IR81:JV81)</f>
        <v>0</v>
      </c>
      <c r="IP81" s="98" t="str">
        <f>IF(Summary!$B$52&lt;&gt;"",IF(AND(Summary!$D$52&lt;&gt;"",DATE(YEAR(Summary!$D$52),MONTH(Summary!$D$52),1)&lt;DATE(YEAR(IR3),MONTH(IR3),1)),"not on board",IF(Summary!$B$52&lt;&gt;"",IF(AND(Summary!$C$52&lt;&gt;"",DATE(YEAR(Summary!$C$52),MONTH(Summary!$C$52),1)&lt;=DATE(YEAR(IR3),MONTH(IR3),1)),Summary!$B$52,"not on board"),"")),"")</f>
        <v/>
      </c>
      <c r="IQ81" s="74" t="s">
        <v>17</v>
      </c>
      <c r="IR81" s="85"/>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86"/>
      <c r="JW81" s="76">
        <f t="shared" ref="JW81:JW82" si="329">SUM(IR81:JV81)</f>
        <v>0</v>
      </c>
      <c r="JY81">
        <f ca="1">SUMIF(KB$3:LE$3,"&lt;="&amp;B5,KB81:LE81)</f>
        <v>0</v>
      </c>
      <c r="JZ81" s="98" t="str">
        <f>IF(Summary!$B$52&lt;&gt;"",IF(AND(Summary!$D$52&lt;&gt;"",DATE(YEAR(Summary!$D$52),MONTH(Summary!$D$52),1)&lt;DATE(YEAR(KB3),MONTH(KB3),1)),"not on board",IF(Summary!$B$52&lt;&gt;"",IF(AND(Summary!$C$52&lt;&gt;"",DATE(YEAR(Summary!$C$52),MONTH(Summary!$C$52),1)&lt;=DATE(YEAR(KB3),MONTH(KB3),1)),Summary!$B$52,"not on board"),"")),"")</f>
        <v/>
      </c>
      <c r="KA81" s="74" t="s">
        <v>17</v>
      </c>
      <c r="KB81" s="85"/>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86"/>
      <c r="LF81" s="76">
        <f t="shared" si="280"/>
        <v>0</v>
      </c>
      <c r="LH81">
        <f ca="1">SUMIF(LK$3:MO$3,"&lt;="&amp;B5,LK81:MO81)</f>
        <v>0</v>
      </c>
      <c r="LI81" s="98" t="str">
        <f>IF(Summary!$B$52&lt;&gt;"",IF(AND(Summary!$D$52&lt;&gt;"",DATE(YEAR(Summary!$D$52),MONTH(Summary!$D$52),1)&lt;DATE(YEAR(LK3),MONTH(LK3),1)),"not on board",IF(Summary!$B$52&lt;&gt;"",IF(AND(Summary!$C$52&lt;&gt;"",DATE(YEAR(Summary!$C$52),MONTH(Summary!$C$52),1)&lt;=DATE(YEAR(LK3),MONTH(LK3),1)),Summary!$B$52,"not on board"),"")),"")</f>
        <v/>
      </c>
      <c r="LJ81" s="74" t="s">
        <v>17</v>
      </c>
      <c r="LK81" s="85"/>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86"/>
      <c r="MP81" s="76">
        <f t="shared" ref="MP81:MP82" si="330">SUM(LK81:MO81)</f>
        <v>0</v>
      </c>
      <c r="MR81">
        <f ca="1">SUMIF(MU$3:NX$3,"&lt;="&amp;B5,MU81:NX81)</f>
        <v>0</v>
      </c>
      <c r="MS81" s="98" t="str">
        <f>IF(Summary!$B$52&lt;&gt;"",IF(AND(Summary!$D$52&lt;&gt;"",DATE(YEAR(Summary!$D$52),MONTH(Summary!$D$52),1)&lt;DATE(YEAR(MU3),MONTH(MU3),1)),"not on board",IF(Summary!$B$52&lt;&gt;"",IF(AND(Summary!$C$52&lt;&gt;"",DATE(YEAR(Summary!$C$52),MONTH(Summary!$C$52),1)&lt;=DATE(YEAR(MU3),MONTH(MU3),1)),Summary!$B$52,"not on board"),"")),"")</f>
        <v/>
      </c>
      <c r="MT81" s="74" t="s">
        <v>17</v>
      </c>
      <c r="MU81" s="85"/>
      <c r="MV81" s="9"/>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86"/>
      <c r="NY81" s="76">
        <f t="shared" si="282"/>
        <v>0</v>
      </c>
      <c r="OA81">
        <f ca="1">SUMIF(OD$3:PH$3,"&lt;="&amp;B5,OD81:PH81)</f>
        <v>0</v>
      </c>
      <c r="OB81" s="98" t="str">
        <f>IF(Summary!$B$52&lt;&gt;"",IF(AND(Summary!$D$52&lt;&gt;"",DATE(YEAR(Summary!$D$52),MONTH(Summary!$D$52),1)&lt;DATE(YEAR(OD3),MONTH(OD3),1)),"not on board",IF(Summary!$B$52&lt;&gt;"",IF(AND(Summary!$C$52&lt;&gt;"",DATE(YEAR(Summary!$C$52),MONTH(Summary!$C$52),1)&lt;=DATE(YEAR(OD3),MONTH(OD3),1)),Summary!$B$52,"not on board"),"")),"")</f>
        <v/>
      </c>
      <c r="OC81" s="74" t="s">
        <v>17</v>
      </c>
      <c r="OD81" s="85"/>
      <c r="OE81" s="9"/>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86"/>
      <c r="PI81" s="76">
        <f t="shared" ref="PI81:PI82" si="331">SUM(OD81:PH81)</f>
        <v>0</v>
      </c>
    </row>
    <row r="82" spans="2:425">
      <c r="B82">
        <f ca="1">SUM(B81,BS81,AL81,DC81,EL81,FV81,HE81,IO81,JY81,LH81,MR81,OA81)</f>
        <v>0</v>
      </c>
      <c r="C82" s="100"/>
      <c r="D82" s="75" t="s">
        <v>1</v>
      </c>
      <c r="E82" s="83"/>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4"/>
      <c r="AJ82" s="77">
        <f t="shared" si="324"/>
        <v>0</v>
      </c>
      <c r="AM82" s="100"/>
      <c r="AN82" s="75" t="s">
        <v>1</v>
      </c>
      <c r="AO82" s="83"/>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4"/>
      <c r="BQ82" s="77">
        <f t="shared" si="273"/>
        <v>0</v>
      </c>
      <c r="BT82" s="100"/>
      <c r="BU82" s="75" t="s">
        <v>1</v>
      </c>
      <c r="BV82" s="83"/>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4"/>
      <c r="DA82" s="77">
        <f t="shared" si="325"/>
        <v>0</v>
      </c>
      <c r="DD82" s="100"/>
      <c r="DE82" s="75" t="s">
        <v>1</v>
      </c>
      <c r="DF82" s="83"/>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4"/>
      <c r="EJ82" s="77">
        <f t="shared" si="326"/>
        <v>0</v>
      </c>
      <c r="EM82" s="100"/>
      <c r="EN82" s="75" t="s">
        <v>1</v>
      </c>
      <c r="EO82" s="83"/>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4"/>
      <c r="FT82" s="77">
        <f t="shared" si="327"/>
        <v>0</v>
      </c>
      <c r="FW82" s="100"/>
      <c r="FX82" s="75" t="s">
        <v>1</v>
      </c>
      <c r="FY82" s="83"/>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4"/>
      <c r="HC82" s="77">
        <f t="shared" si="277"/>
        <v>0</v>
      </c>
      <c r="HF82" s="100"/>
      <c r="HG82" s="75" t="s">
        <v>1</v>
      </c>
      <c r="HH82" s="83"/>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4"/>
      <c r="IM82" s="77">
        <f t="shared" si="328"/>
        <v>0</v>
      </c>
      <c r="IP82" s="100"/>
      <c r="IQ82" s="75" t="s">
        <v>1</v>
      </c>
      <c r="IR82" s="83"/>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4"/>
      <c r="JW82" s="77">
        <f t="shared" si="329"/>
        <v>0</v>
      </c>
      <c r="JZ82" s="100"/>
      <c r="KA82" s="75" t="s">
        <v>1</v>
      </c>
      <c r="KB82" s="83"/>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4"/>
      <c r="LF82" s="77">
        <f t="shared" si="280"/>
        <v>0</v>
      </c>
      <c r="LI82" s="100"/>
      <c r="LJ82" s="75" t="s">
        <v>1</v>
      </c>
      <c r="LK82" s="83"/>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4"/>
      <c r="MP82" s="77">
        <f t="shared" si="330"/>
        <v>0</v>
      </c>
      <c r="MS82" s="100"/>
      <c r="MT82" s="75" t="s">
        <v>1</v>
      </c>
      <c r="MU82" s="83"/>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4"/>
      <c r="NY82" s="77">
        <f t="shared" si="282"/>
        <v>0</v>
      </c>
      <c r="OB82" s="100"/>
      <c r="OC82" s="75" t="s">
        <v>1</v>
      </c>
      <c r="OD82" s="83"/>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4"/>
      <c r="PI82" s="77">
        <f t="shared" si="331"/>
        <v>0</v>
      </c>
    </row>
    <row r="83" spans="2:425" ht="15" customHeight="1">
      <c r="B83">
        <f ca="1">SUMIF(E$3:AI$3,"&lt;="&amp;B5,E83:AI83)</f>
        <v>0</v>
      </c>
      <c r="C83" s="98" t="str">
        <f>IF(Summary!$B$53&lt;&gt;"",IF(AND(Summary!$D$53&lt;&gt;"",DATE(YEAR(Summary!$D$53),MONTH(Summary!$D$53),1)&lt;DATE(YEAR(E3),MONTH(E3),1)),"not on board",IF(Summary!$B$53&lt;&gt;"",IF(AND(Summary!$C$53&lt;&gt;"",DATE(YEAR(Summary!$C$53),MONTH(Summary!$C$53),1)&lt;=DATE(YEAR(E3),MONTH(E3),1)),Summary!$B$53,"not on board"),"")),"")</f>
        <v/>
      </c>
      <c r="D83" s="74" t="s">
        <v>17</v>
      </c>
      <c r="E83" s="85"/>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86"/>
      <c r="AJ83" s="76">
        <f t="shared" ref="AJ83:AJ84" si="332">SUM(E83:AI83)</f>
        <v>0</v>
      </c>
      <c r="AL83">
        <f ca="1">SUMIF(AO$3:BP$3,"&lt;="&amp;B5,AO83:BP83)</f>
        <v>0</v>
      </c>
      <c r="AM83" s="98" t="str">
        <f>IF(Summary!$B$53&lt;&gt;"",IF(AND(Summary!$D$53&lt;&gt;"",DATE(YEAR(Summary!$D$53),MONTH(Summary!$D$53),1)&lt;DATE(YEAR(AO3),MONTH(AO3),1)),"not on board",IF(Summary!$B$53&lt;&gt;"",IF(AND(Summary!$C$53&lt;&gt;"",DATE(YEAR(Summary!$C$53),MONTH(Summary!$C$53),1)&lt;=DATE(YEAR(AO3),MONTH(AO3),1)),Summary!$B$53,"not on board"),"")),"")</f>
        <v/>
      </c>
      <c r="AN83" s="74" t="s">
        <v>17</v>
      </c>
      <c r="AO83" s="85"/>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86"/>
      <c r="BQ83" s="76">
        <f t="shared" si="273"/>
        <v>0</v>
      </c>
      <c r="BS83">
        <f ca="1">SUMIF(BV$3:CZ$3,"&lt;="&amp;B5,BV83:CZ83)</f>
        <v>0</v>
      </c>
      <c r="BT83" s="98" t="str">
        <f>IF(Summary!$B$53&lt;&gt;"",IF(AND(Summary!$D$53&lt;&gt;"",DATE(YEAR(Summary!$D$53),MONTH(Summary!$D$53),1)&lt;DATE(YEAR(BV3),MONTH(BV3),1)),"not on board",IF(Summary!$B$53&lt;&gt;"",IF(AND(Summary!$C$53&lt;&gt;"",DATE(YEAR(Summary!$C$53),MONTH(Summary!$C$53),1)&lt;=DATE(YEAR(BV3),MONTH(BV3),1)),Summary!$B$53,"not on board"),"")),"")</f>
        <v/>
      </c>
      <c r="BU83" s="74" t="s">
        <v>17</v>
      </c>
      <c r="BV83" s="85"/>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86"/>
      <c r="DA83" s="76">
        <f t="shared" ref="DA83:DA84" si="333">SUM(BV83:CZ83)</f>
        <v>0</v>
      </c>
      <c r="DC83">
        <f ca="1">SUMIF(DF$3:EI$3,"&lt;="&amp;B5,DF83:EI83)</f>
        <v>0</v>
      </c>
      <c r="DD83" s="98" t="str">
        <f>IF(Summary!$B$53&lt;&gt;"",IF(AND(Summary!$D$53&lt;&gt;"",DATE(YEAR(Summary!$D$53),MONTH(Summary!$D$53),1)&lt;DATE(YEAR(DF3),MONTH(DF3),1)),"not on board",IF(Summary!$B$53&lt;&gt;"",IF(AND(Summary!$C$53&lt;&gt;"",DATE(YEAR(Summary!$C$53),MONTH(Summary!$C$53),1)&lt;=DATE(YEAR(DF3),MONTH(DF3),1)),Summary!$B$53,"not on board"),"")),"")</f>
        <v/>
      </c>
      <c r="DE83" s="74" t="s">
        <v>17</v>
      </c>
      <c r="DF83" s="85"/>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86"/>
      <c r="EJ83" s="76">
        <f t="shared" ref="EJ83:EJ84" si="334">SUM(DF83:EI83)</f>
        <v>0</v>
      </c>
      <c r="EL83">
        <f ca="1">SUMIF(EO$3:FS$3,"&lt;="&amp;B5,EO83:FS83)</f>
        <v>0</v>
      </c>
      <c r="EM83" s="98" t="str">
        <f>IF(Summary!$B$53&lt;&gt;"",IF(AND(Summary!$D$53&lt;&gt;"",DATE(YEAR(Summary!$D$53),MONTH(Summary!$D$53),1)&lt;DATE(YEAR(EO3),MONTH(EO3),1)),"not on board",IF(Summary!$B$53&lt;&gt;"",IF(AND(Summary!$C$53&lt;&gt;"",DATE(YEAR(Summary!$C$53),MONTH(Summary!$C$53),1)&lt;=DATE(YEAR(EO3),MONTH(EO3),1)),Summary!$B$53,"not on board"),"")),"")</f>
        <v/>
      </c>
      <c r="EN83" s="74" t="s">
        <v>17</v>
      </c>
      <c r="EO83" s="85"/>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86"/>
      <c r="FT83" s="76">
        <f t="shared" ref="FT83:FT84" si="335">SUM(EO83:FS83)</f>
        <v>0</v>
      </c>
      <c r="FV83">
        <f ca="1">SUMIF(FY$3:HB$3,"&lt;="&amp;B5,FY83:HB83)</f>
        <v>0</v>
      </c>
      <c r="FW83" s="98" t="str">
        <f>IF(Summary!$B$53&lt;&gt;"",IF(AND(Summary!$D$53&lt;&gt;"",DATE(YEAR(Summary!$D$53),MONTH(Summary!$D$53),1)&lt;DATE(YEAR(FY3),MONTH(FY3),1)),"not on board",IF(Summary!$B$53&lt;&gt;"",IF(AND(Summary!$C$53&lt;&gt;"",DATE(YEAR(Summary!$C$53),MONTH(Summary!$C$53),1)&lt;=DATE(YEAR(FY3),MONTH(FY3),1)),Summary!$B$53,"not on board"),"")),"")</f>
        <v/>
      </c>
      <c r="FX83" s="74" t="s">
        <v>17</v>
      </c>
      <c r="FY83" s="85"/>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86"/>
      <c r="HC83" s="76">
        <f t="shared" si="277"/>
        <v>0</v>
      </c>
      <c r="HE83">
        <f ca="1">SUMIF(HH$3:IL$3,"&lt;="&amp;B5,HH83:IL83)</f>
        <v>0</v>
      </c>
      <c r="HF83" s="98" t="str">
        <f>IF(Summary!$B$53&lt;&gt;"",IF(AND(Summary!$D$53&lt;&gt;"",DATE(YEAR(Summary!$D$53),MONTH(Summary!$D$53),1)&lt;DATE(YEAR(HH3),MONTH(HH3),1)),"not on board",IF(Summary!$B$53&lt;&gt;"",IF(AND(Summary!$C$53&lt;&gt;"",DATE(YEAR(Summary!$C$53),MONTH(Summary!$C$53),1)&lt;=DATE(YEAR(HH3),MONTH(HH3),1)),Summary!$B$53,"not on board"),"")),"")</f>
        <v/>
      </c>
      <c r="HG83" s="74" t="s">
        <v>17</v>
      </c>
      <c r="HH83" s="85"/>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86"/>
      <c r="IM83" s="76">
        <f t="shared" ref="IM83:IM84" si="336">SUM(HH83:IL83)</f>
        <v>0</v>
      </c>
      <c r="IO83">
        <f ca="1">SUMIF(IR$3:JV$3,"&lt;="&amp;B5,IR83:JV83)</f>
        <v>0</v>
      </c>
      <c r="IP83" s="98" t="str">
        <f>IF(Summary!$B$53&lt;&gt;"",IF(AND(Summary!$D$53&lt;&gt;"",DATE(YEAR(Summary!$D$53),MONTH(Summary!$D$53),1)&lt;DATE(YEAR(IR3),MONTH(IR3),1)),"not on board",IF(Summary!$B$53&lt;&gt;"",IF(AND(Summary!$C$53&lt;&gt;"",DATE(YEAR(Summary!$C$53),MONTH(Summary!$C$53),1)&lt;=DATE(YEAR(IR3),MONTH(IR3),1)),Summary!$B$53,"not on board"),"")),"")</f>
        <v/>
      </c>
      <c r="IQ83" s="74" t="s">
        <v>17</v>
      </c>
      <c r="IR83" s="85"/>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86"/>
      <c r="JW83" s="76">
        <f t="shared" ref="JW83:JW84" si="337">SUM(IR83:JV83)</f>
        <v>0</v>
      </c>
      <c r="JY83">
        <f ca="1">SUMIF(KB$3:LE$3,"&lt;="&amp;B5,KB83:LE83)</f>
        <v>0</v>
      </c>
      <c r="JZ83" s="98" t="str">
        <f>IF(Summary!$B$53&lt;&gt;"",IF(AND(Summary!$D$53&lt;&gt;"",DATE(YEAR(Summary!$D$53),MONTH(Summary!$D$53),1)&lt;DATE(YEAR(KB3),MONTH(KB3),1)),"not on board",IF(Summary!$B$53&lt;&gt;"",IF(AND(Summary!$C$53&lt;&gt;"",DATE(YEAR(Summary!$C$53),MONTH(Summary!$C$53),1)&lt;=DATE(YEAR(KB3),MONTH(KB3),1)),Summary!$B$53,"not on board"),"")),"")</f>
        <v/>
      </c>
      <c r="KA83" s="74" t="s">
        <v>17</v>
      </c>
      <c r="KB83" s="85"/>
      <c r="KC83" s="9"/>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86"/>
      <c r="LF83" s="76">
        <f t="shared" si="280"/>
        <v>0</v>
      </c>
      <c r="LH83">
        <f ca="1">SUMIF(LK$3:MO$3,"&lt;="&amp;B5,LK83:MO83)</f>
        <v>0</v>
      </c>
      <c r="LI83" s="98" t="str">
        <f>IF(Summary!$B$53&lt;&gt;"",IF(AND(Summary!$D$53&lt;&gt;"",DATE(YEAR(Summary!$D$53),MONTH(Summary!$D$53),1)&lt;DATE(YEAR(LK3),MONTH(LK3),1)),"not on board",IF(Summary!$B$53&lt;&gt;"",IF(AND(Summary!$C$53&lt;&gt;"",DATE(YEAR(Summary!$C$53),MONTH(Summary!$C$53),1)&lt;=DATE(YEAR(LK3),MONTH(LK3),1)),Summary!$B$53,"not on board"),"")),"")</f>
        <v/>
      </c>
      <c r="LJ83" s="74" t="s">
        <v>17</v>
      </c>
      <c r="LK83" s="85"/>
      <c r="LL83" s="9"/>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86"/>
      <c r="MP83" s="76">
        <f t="shared" ref="MP83:MP84" si="338">SUM(LK83:MO83)</f>
        <v>0</v>
      </c>
      <c r="MR83">
        <f ca="1">SUMIF(MU$3:NX$3,"&lt;="&amp;B5,MU83:NX83)</f>
        <v>0</v>
      </c>
      <c r="MS83" s="98" t="str">
        <f>IF(Summary!$B$53&lt;&gt;"",IF(AND(Summary!$D$53&lt;&gt;"",DATE(YEAR(Summary!$D$53),MONTH(Summary!$D$53),1)&lt;DATE(YEAR(MU3),MONTH(MU3),1)),"not on board",IF(Summary!$B$53&lt;&gt;"",IF(AND(Summary!$C$53&lt;&gt;"",DATE(YEAR(Summary!$C$53),MONTH(Summary!$C$53),1)&lt;=DATE(YEAR(MU3),MONTH(MU3),1)),Summary!$B$53,"not on board"),"")),"")</f>
        <v/>
      </c>
      <c r="MT83" s="74" t="s">
        <v>17</v>
      </c>
      <c r="MU83" s="85"/>
      <c r="MV83" s="9"/>
      <c r="MW83" s="9"/>
      <c r="MX83" s="9"/>
      <c r="MY83" s="9"/>
      <c r="MZ83" s="9"/>
      <c r="NA83" s="9"/>
      <c r="NB83" s="9"/>
      <c r="NC83" s="9"/>
      <c r="ND83" s="9"/>
      <c r="NE83" s="9"/>
      <c r="NF83" s="9"/>
      <c r="NG83" s="9"/>
      <c r="NH83" s="9"/>
      <c r="NI83" s="9"/>
      <c r="NJ83" s="9"/>
      <c r="NK83" s="9"/>
      <c r="NL83" s="9"/>
      <c r="NM83" s="9"/>
      <c r="NN83" s="9"/>
      <c r="NO83" s="9"/>
      <c r="NP83" s="9"/>
      <c r="NQ83" s="9"/>
      <c r="NR83" s="9"/>
      <c r="NS83" s="9"/>
      <c r="NT83" s="9"/>
      <c r="NU83" s="9"/>
      <c r="NV83" s="9"/>
      <c r="NW83" s="9"/>
      <c r="NX83" s="86"/>
      <c r="NY83" s="76">
        <f t="shared" si="282"/>
        <v>0</v>
      </c>
      <c r="OA83">
        <f ca="1">SUMIF(OD$3:PH$3,"&lt;="&amp;B5,OD83:PH83)</f>
        <v>0</v>
      </c>
      <c r="OB83" s="98" t="str">
        <f>IF(Summary!$B$53&lt;&gt;"",IF(AND(Summary!$D$53&lt;&gt;"",DATE(YEAR(Summary!$D$53),MONTH(Summary!$D$53),1)&lt;DATE(YEAR(OD3),MONTH(OD3),1)),"not on board",IF(Summary!$B$53&lt;&gt;"",IF(AND(Summary!$C$53&lt;&gt;"",DATE(YEAR(Summary!$C$53),MONTH(Summary!$C$53),1)&lt;=DATE(YEAR(OD3),MONTH(OD3),1)),Summary!$B$53,"not on board"),"")),"")</f>
        <v/>
      </c>
      <c r="OC83" s="74" t="s">
        <v>17</v>
      </c>
      <c r="OD83" s="85"/>
      <c r="OE83" s="9"/>
      <c r="OF83" s="9"/>
      <c r="OG83" s="9"/>
      <c r="OH83" s="9"/>
      <c r="OI83" s="9"/>
      <c r="OJ83" s="9"/>
      <c r="OK83" s="9"/>
      <c r="OL83" s="9"/>
      <c r="OM83" s="9"/>
      <c r="ON83" s="9"/>
      <c r="OO83" s="9"/>
      <c r="OP83" s="9"/>
      <c r="OQ83" s="9"/>
      <c r="OR83" s="9"/>
      <c r="OS83" s="9"/>
      <c r="OT83" s="9"/>
      <c r="OU83" s="9"/>
      <c r="OV83" s="9"/>
      <c r="OW83" s="9"/>
      <c r="OX83" s="9"/>
      <c r="OY83" s="9"/>
      <c r="OZ83" s="9"/>
      <c r="PA83" s="9"/>
      <c r="PB83" s="9"/>
      <c r="PC83" s="9"/>
      <c r="PD83" s="9"/>
      <c r="PE83" s="9"/>
      <c r="PF83" s="9"/>
      <c r="PG83" s="9"/>
      <c r="PH83" s="86"/>
      <c r="PI83" s="76">
        <f t="shared" ref="PI83:PI84" si="339">SUM(OD83:PH83)</f>
        <v>0</v>
      </c>
    </row>
    <row r="84" spans="2:425">
      <c r="B84">
        <f ca="1">SUM(B83,BS83,AL83,DC83,EL83,FV83,HE83,IO83,JY83,LH83,MR83,OA83)</f>
        <v>0</v>
      </c>
      <c r="C84" s="100"/>
      <c r="D84" s="75" t="s">
        <v>1</v>
      </c>
      <c r="E84" s="83"/>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4"/>
      <c r="AJ84" s="77">
        <f t="shared" si="332"/>
        <v>0</v>
      </c>
      <c r="AM84" s="100"/>
      <c r="AN84" s="75" t="s">
        <v>1</v>
      </c>
      <c r="AO84" s="83"/>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4"/>
      <c r="BQ84" s="77">
        <f t="shared" si="273"/>
        <v>0</v>
      </c>
      <c r="BT84" s="100"/>
      <c r="BU84" s="75" t="s">
        <v>1</v>
      </c>
      <c r="BV84" s="83"/>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4"/>
      <c r="DA84" s="77">
        <f t="shared" si="333"/>
        <v>0</v>
      </c>
      <c r="DD84" s="100"/>
      <c r="DE84" s="75" t="s">
        <v>1</v>
      </c>
      <c r="DF84" s="83"/>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4"/>
      <c r="EJ84" s="77">
        <f t="shared" si="334"/>
        <v>0</v>
      </c>
      <c r="EM84" s="100"/>
      <c r="EN84" s="75" t="s">
        <v>1</v>
      </c>
      <c r="EO84" s="83"/>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4"/>
      <c r="FT84" s="77">
        <f t="shared" si="335"/>
        <v>0</v>
      </c>
      <c r="FW84" s="100"/>
      <c r="FX84" s="75" t="s">
        <v>1</v>
      </c>
      <c r="FY84" s="83"/>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4"/>
      <c r="HC84" s="77">
        <f t="shared" si="277"/>
        <v>0</v>
      </c>
      <c r="HF84" s="100"/>
      <c r="HG84" s="75" t="s">
        <v>1</v>
      </c>
      <c r="HH84" s="83"/>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4"/>
      <c r="IM84" s="77">
        <f t="shared" si="336"/>
        <v>0</v>
      </c>
      <c r="IP84" s="100"/>
      <c r="IQ84" s="75" t="s">
        <v>1</v>
      </c>
      <c r="IR84" s="83"/>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4"/>
      <c r="JW84" s="77">
        <f t="shared" si="337"/>
        <v>0</v>
      </c>
      <c r="JZ84" s="100"/>
      <c r="KA84" s="75" t="s">
        <v>1</v>
      </c>
      <c r="KB84" s="83"/>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4"/>
      <c r="LF84" s="77">
        <f t="shared" si="280"/>
        <v>0</v>
      </c>
      <c r="LI84" s="100"/>
      <c r="LJ84" s="75" t="s">
        <v>1</v>
      </c>
      <c r="LK84" s="83"/>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4"/>
      <c r="MP84" s="77">
        <f t="shared" si="338"/>
        <v>0</v>
      </c>
      <c r="MS84" s="100"/>
      <c r="MT84" s="75" t="s">
        <v>1</v>
      </c>
      <c r="MU84" s="83"/>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4"/>
      <c r="NY84" s="77">
        <f t="shared" si="282"/>
        <v>0</v>
      </c>
      <c r="OB84" s="100"/>
      <c r="OC84" s="75" t="s">
        <v>1</v>
      </c>
      <c r="OD84" s="83"/>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4"/>
      <c r="PI84" s="77">
        <f t="shared" si="339"/>
        <v>0</v>
      </c>
    </row>
    <row r="85" spans="2:425" ht="15" customHeight="1">
      <c r="B85">
        <f ca="1">SUMIF(E$3:AI$3,"&lt;="&amp;B5,E85:AI85)</f>
        <v>0</v>
      </c>
      <c r="C85" s="98" t="str">
        <f>IF(Summary!$B$54&lt;&gt;"",IF(AND(Summary!$D$54&lt;&gt;"",DATE(YEAR(Summary!$D$54),MONTH(Summary!$D$54),1)&lt;DATE(YEAR(E3),MONTH(E3),1)),"not on board",IF(Summary!$B$54&lt;&gt;"",IF(AND(Summary!$C$54&lt;&gt;"",DATE(YEAR(Summary!$C$54),MONTH(Summary!$C$54),1)&lt;=DATE(YEAR(E3),MONTH(E3),1)),Summary!$B$54,"not on board"),"")),"")</f>
        <v/>
      </c>
      <c r="D85" s="74" t="s">
        <v>17</v>
      </c>
      <c r="E85" s="85"/>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86"/>
      <c r="AJ85" s="76">
        <f t="shared" ref="AJ85:AJ86" si="340">SUM(E85:AI85)</f>
        <v>0</v>
      </c>
      <c r="AL85">
        <f ca="1">SUMIF(AO$3:BP$3,"&lt;="&amp;B5,AO85:BP85)</f>
        <v>0</v>
      </c>
      <c r="AM85" s="98" t="str">
        <f>IF(Summary!$B$54&lt;&gt;"",IF(AND(Summary!$D$54&lt;&gt;"",DATE(YEAR(Summary!$D$54),MONTH(Summary!$D$54),1)&lt;DATE(YEAR(AO3),MONTH(AO3),1)),"not on board",IF(Summary!$B$54&lt;&gt;"",IF(AND(Summary!$C$54&lt;&gt;"",DATE(YEAR(Summary!$C$54),MONTH(Summary!$C$54),1)&lt;=DATE(YEAR(AO3),MONTH(AO3),1)),Summary!$B$54,"not on board"),"")),"")</f>
        <v/>
      </c>
      <c r="AN85" s="74" t="s">
        <v>17</v>
      </c>
      <c r="AO85" s="85"/>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86"/>
      <c r="BQ85" s="76">
        <f t="shared" si="273"/>
        <v>0</v>
      </c>
      <c r="BS85">
        <f ca="1">SUMIF(BV$3:CZ$3,"&lt;="&amp;B5,BV85:CZ85)</f>
        <v>0</v>
      </c>
      <c r="BT85" s="98" t="str">
        <f>IF(Summary!$B$54&lt;&gt;"",IF(AND(Summary!$D$54&lt;&gt;"",DATE(YEAR(Summary!$D$54),MONTH(Summary!$D$54),1)&lt;DATE(YEAR(BV3),MONTH(BV3),1)),"not on board",IF(Summary!$B$54&lt;&gt;"",IF(AND(Summary!$C$54&lt;&gt;"",DATE(YEAR(Summary!$C$54),MONTH(Summary!$C$54),1)&lt;=DATE(YEAR(BV3),MONTH(BV3),1)),Summary!$B$54,"not on board"),"")),"")</f>
        <v/>
      </c>
      <c r="BU85" s="74" t="s">
        <v>17</v>
      </c>
      <c r="BV85" s="85"/>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86"/>
      <c r="DA85" s="76">
        <f t="shared" ref="DA85:DA86" si="341">SUM(BV85:CZ85)</f>
        <v>0</v>
      </c>
      <c r="DC85">
        <f ca="1">SUMIF(DF$3:EI$3,"&lt;="&amp;B5,DF85:EI85)</f>
        <v>0</v>
      </c>
      <c r="DD85" s="98" t="str">
        <f>IF(Summary!$B$54&lt;&gt;"",IF(AND(Summary!$D$54&lt;&gt;"",DATE(YEAR(Summary!$D$54),MONTH(Summary!$D$54),1)&lt;DATE(YEAR(DF3),MONTH(DF3),1)),"not on board",IF(Summary!$B$54&lt;&gt;"",IF(AND(Summary!$C$54&lt;&gt;"",DATE(YEAR(Summary!$C$54),MONTH(Summary!$C$54),1)&lt;=DATE(YEAR(DF3),MONTH(DF3),1)),Summary!$B$54,"not on board"),"")),"")</f>
        <v/>
      </c>
      <c r="DE85" s="74" t="s">
        <v>17</v>
      </c>
      <c r="DF85" s="85"/>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86"/>
      <c r="EJ85" s="76">
        <f t="shared" ref="EJ85:EJ86" si="342">SUM(DF85:EI85)</f>
        <v>0</v>
      </c>
      <c r="EL85">
        <f ca="1">SUMIF(EO$3:FS$3,"&lt;="&amp;B5,EO85:FS85)</f>
        <v>0</v>
      </c>
      <c r="EM85" s="98" t="str">
        <f>IF(Summary!$B$54&lt;&gt;"",IF(AND(Summary!$D$54&lt;&gt;"",DATE(YEAR(Summary!$D$54),MONTH(Summary!$D$54),1)&lt;DATE(YEAR(EO3),MONTH(EO3),1)),"not on board",IF(Summary!$B$54&lt;&gt;"",IF(AND(Summary!$C$54&lt;&gt;"",DATE(YEAR(Summary!$C$54),MONTH(Summary!$C$54),1)&lt;=DATE(YEAR(EO3),MONTH(EO3),1)),Summary!$B$54,"not on board"),"")),"")</f>
        <v/>
      </c>
      <c r="EN85" s="74" t="s">
        <v>17</v>
      </c>
      <c r="EO85" s="85"/>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86"/>
      <c r="FT85" s="76">
        <f t="shared" ref="FT85:FT86" si="343">SUM(EO85:FS85)</f>
        <v>0</v>
      </c>
      <c r="FV85">
        <f ca="1">SUMIF(FY$3:HB$3,"&lt;="&amp;B5,FY85:HB85)</f>
        <v>0</v>
      </c>
      <c r="FW85" s="98" t="str">
        <f>IF(Summary!$B$54&lt;&gt;"",IF(AND(Summary!$D$54&lt;&gt;"",DATE(YEAR(Summary!$D$54),MONTH(Summary!$D$54),1)&lt;DATE(YEAR(FY3),MONTH(FY3),1)),"not on board",IF(Summary!$B$54&lt;&gt;"",IF(AND(Summary!$C$54&lt;&gt;"",DATE(YEAR(Summary!$C$54),MONTH(Summary!$C$54),1)&lt;=DATE(YEAR(FY3),MONTH(FY3),1)),Summary!$B$54,"not on board"),"")),"")</f>
        <v/>
      </c>
      <c r="FX85" s="74" t="s">
        <v>17</v>
      </c>
      <c r="FY85" s="85"/>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86"/>
      <c r="HC85" s="76">
        <f t="shared" si="277"/>
        <v>0</v>
      </c>
      <c r="HE85">
        <f ca="1">SUMIF(HH$3:IL$3,"&lt;="&amp;B5,HH85:IL85)</f>
        <v>0</v>
      </c>
      <c r="HF85" s="98" t="str">
        <f>IF(Summary!$B$54&lt;&gt;"",IF(AND(Summary!$D$54&lt;&gt;"",DATE(YEAR(Summary!$D$54),MONTH(Summary!$D$54),1)&lt;DATE(YEAR(HH3),MONTH(HH3),1)),"not on board",IF(Summary!$B$54&lt;&gt;"",IF(AND(Summary!$C$54&lt;&gt;"",DATE(YEAR(Summary!$C$54),MONTH(Summary!$C$54),1)&lt;=DATE(YEAR(HH3),MONTH(HH3),1)),Summary!$B$54,"not on board"),"")),"")</f>
        <v/>
      </c>
      <c r="HG85" s="74" t="s">
        <v>17</v>
      </c>
      <c r="HH85" s="85"/>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86"/>
      <c r="IM85" s="76">
        <f t="shared" ref="IM85:IM86" si="344">SUM(HH85:IL85)</f>
        <v>0</v>
      </c>
      <c r="IO85">
        <f ca="1">SUMIF(IR$3:JV$3,"&lt;="&amp;B5,IR85:JV85)</f>
        <v>0</v>
      </c>
      <c r="IP85" s="98" t="str">
        <f>IF(Summary!$B$54&lt;&gt;"",IF(AND(Summary!$D$54&lt;&gt;"",DATE(YEAR(Summary!$D$54),MONTH(Summary!$D$54),1)&lt;DATE(YEAR(IR3),MONTH(IR3),1)),"not on board",IF(Summary!$B$54&lt;&gt;"",IF(AND(Summary!$C$54&lt;&gt;"",DATE(YEAR(Summary!$C$54),MONTH(Summary!$C$54),1)&lt;=DATE(YEAR(IR3),MONTH(IR3),1)),Summary!$B$54,"not on board"),"")),"")</f>
        <v/>
      </c>
      <c r="IQ85" s="74" t="s">
        <v>17</v>
      </c>
      <c r="IR85" s="85"/>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86"/>
      <c r="JW85" s="76">
        <f t="shared" ref="JW85:JW86" si="345">SUM(IR85:JV85)</f>
        <v>0</v>
      </c>
      <c r="JY85">
        <f ca="1">SUMIF(KB$3:LE$3,"&lt;="&amp;B5,KB85:LE85)</f>
        <v>0</v>
      </c>
      <c r="JZ85" s="98" t="str">
        <f>IF(Summary!$B$54&lt;&gt;"",IF(AND(Summary!$D$54&lt;&gt;"",DATE(YEAR(Summary!$D$54),MONTH(Summary!$D$54),1)&lt;DATE(YEAR(KB3),MONTH(KB3),1)),"not on board",IF(Summary!$B$54&lt;&gt;"",IF(AND(Summary!$C$54&lt;&gt;"",DATE(YEAR(Summary!$C$54),MONTH(Summary!$C$54),1)&lt;=DATE(YEAR(KB3),MONTH(KB3),1)),Summary!$B$54,"not on board"),"")),"")</f>
        <v/>
      </c>
      <c r="KA85" s="74" t="s">
        <v>17</v>
      </c>
      <c r="KB85" s="85"/>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86"/>
      <c r="LF85" s="76">
        <f t="shared" si="280"/>
        <v>0</v>
      </c>
      <c r="LH85">
        <f ca="1">SUMIF(LK$3:MO$3,"&lt;="&amp;B5,LK85:MO85)</f>
        <v>0</v>
      </c>
      <c r="LI85" s="98" t="str">
        <f>IF(Summary!$B$54&lt;&gt;"",IF(AND(Summary!$D$54&lt;&gt;"",DATE(YEAR(Summary!$D$54),MONTH(Summary!$D$54),1)&lt;DATE(YEAR(LK3),MONTH(LK3),1)),"not on board",IF(Summary!$B$54&lt;&gt;"",IF(AND(Summary!$C$54&lt;&gt;"",DATE(YEAR(Summary!$C$54),MONTH(Summary!$C$54),1)&lt;=DATE(YEAR(LK3),MONTH(LK3),1)),Summary!$B$54,"not on board"),"")),"")</f>
        <v/>
      </c>
      <c r="LJ85" s="74" t="s">
        <v>17</v>
      </c>
      <c r="LK85" s="85"/>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86"/>
      <c r="MP85" s="76">
        <f t="shared" ref="MP85:MP86" si="346">SUM(LK85:MO85)</f>
        <v>0</v>
      </c>
      <c r="MR85">
        <f ca="1">SUMIF(MU$3:NX$3,"&lt;="&amp;B5,MU85:NX85)</f>
        <v>0</v>
      </c>
      <c r="MS85" s="98" t="str">
        <f>IF(Summary!$B$54&lt;&gt;"",IF(AND(Summary!$D$54&lt;&gt;"",DATE(YEAR(Summary!$D$54),MONTH(Summary!$D$54),1)&lt;DATE(YEAR(MU3),MONTH(MU3),1)),"not on board",IF(Summary!$B$54&lt;&gt;"",IF(AND(Summary!$C$54&lt;&gt;"",DATE(YEAR(Summary!$C$54),MONTH(Summary!$C$54),1)&lt;=DATE(YEAR(MU3),MONTH(MU3),1)),Summary!$B$54,"not on board"),"")),"")</f>
        <v/>
      </c>
      <c r="MT85" s="74" t="s">
        <v>17</v>
      </c>
      <c r="MU85" s="85"/>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86"/>
      <c r="NY85" s="76">
        <f t="shared" si="282"/>
        <v>0</v>
      </c>
      <c r="OA85">
        <f ca="1">SUMIF(OD$3:PH$3,"&lt;="&amp;B5,OD85:PH85)</f>
        <v>0</v>
      </c>
      <c r="OB85" s="98" t="str">
        <f>IF(Summary!$B$54&lt;&gt;"",IF(AND(Summary!$D$54&lt;&gt;"",DATE(YEAR(Summary!$D$54),MONTH(Summary!$D$54),1)&lt;DATE(YEAR(OD3),MONTH(OD3),1)),"not on board",IF(Summary!$B$54&lt;&gt;"",IF(AND(Summary!$C$54&lt;&gt;"",DATE(YEAR(Summary!$C$54),MONTH(Summary!$C$54),1)&lt;=DATE(YEAR(OD3),MONTH(OD3),1)),Summary!$B$54,"not on board"),"")),"")</f>
        <v/>
      </c>
      <c r="OC85" s="74" t="s">
        <v>17</v>
      </c>
      <c r="OD85" s="85"/>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86"/>
      <c r="PI85" s="76">
        <f t="shared" ref="PI85:PI86" si="347">SUM(OD85:PH85)</f>
        <v>0</v>
      </c>
    </row>
    <row r="86" spans="2:425">
      <c r="B86">
        <f ca="1">SUM(B85,BS85,AL85,DC85,EL85,FV85,HE85,IO85,JY85,LH85,MR85,OA85)</f>
        <v>0</v>
      </c>
      <c r="C86" s="100"/>
      <c r="D86" s="75" t="s">
        <v>1</v>
      </c>
      <c r="E86" s="83"/>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4"/>
      <c r="AJ86" s="77">
        <f t="shared" si="340"/>
        <v>0</v>
      </c>
      <c r="AM86" s="100"/>
      <c r="AN86" s="75" t="s">
        <v>1</v>
      </c>
      <c r="AO86" s="83"/>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4"/>
      <c r="BQ86" s="77">
        <f t="shared" si="273"/>
        <v>0</v>
      </c>
      <c r="BT86" s="100"/>
      <c r="BU86" s="75" t="s">
        <v>1</v>
      </c>
      <c r="BV86" s="83"/>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4"/>
      <c r="DA86" s="77">
        <f t="shared" si="341"/>
        <v>0</v>
      </c>
      <c r="DD86" s="100"/>
      <c r="DE86" s="75" t="s">
        <v>1</v>
      </c>
      <c r="DF86" s="83"/>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4"/>
      <c r="EJ86" s="77">
        <f t="shared" si="342"/>
        <v>0</v>
      </c>
      <c r="EM86" s="100"/>
      <c r="EN86" s="75" t="s">
        <v>1</v>
      </c>
      <c r="EO86" s="83"/>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4"/>
      <c r="FT86" s="77">
        <f t="shared" si="343"/>
        <v>0</v>
      </c>
      <c r="FW86" s="100"/>
      <c r="FX86" s="75" t="s">
        <v>1</v>
      </c>
      <c r="FY86" s="83"/>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4"/>
      <c r="HC86" s="77">
        <f t="shared" si="277"/>
        <v>0</v>
      </c>
      <c r="HF86" s="100"/>
      <c r="HG86" s="75" t="s">
        <v>1</v>
      </c>
      <c r="HH86" s="83"/>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4"/>
      <c r="IM86" s="77">
        <f t="shared" si="344"/>
        <v>0</v>
      </c>
      <c r="IP86" s="100"/>
      <c r="IQ86" s="75" t="s">
        <v>1</v>
      </c>
      <c r="IR86" s="83"/>
      <c r="IS86" s="8"/>
      <c r="IT86" s="8"/>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4"/>
      <c r="JW86" s="77">
        <f t="shared" si="345"/>
        <v>0</v>
      </c>
      <c r="JZ86" s="100"/>
      <c r="KA86" s="75" t="s">
        <v>1</v>
      </c>
      <c r="KB86" s="83"/>
      <c r="KC86" s="8"/>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4"/>
      <c r="LF86" s="77">
        <f t="shared" si="280"/>
        <v>0</v>
      </c>
      <c r="LI86" s="100"/>
      <c r="LJ86" s="75" t="s">
        <v>1</v>
      </c>
      <c r="LK86" s="83"/>
      <c r="LL86" s="8"/>
      <c r="LM86" s="8"/>
      <c r="LN86" s="8"/>
      <c r="LO86" s="8"/>
      <c r="LP86" s="8"/>
      <c r="LQ86" s="8"/>
      <c r="LR86" s="8"/>
      <c r="LS86" s="8"/>
      <c r="LT86" s="8"/>
      <c r="LU86" s="8"/>
      <c r="LV86" s="8"/>
      <c r="LW86" s="8"/>
      <c r="LX86" s="8"/>
      <c r="LY86" s="8"/>
      <c r="LZ86" s="8"/>
      <c r="MA86" s="8"/>
      <c r="MB86" s="8"/>
      <c r="MC86" s="8"/>
      <c r="MD86" s="8"/>
      <c r="ME86" s="8"/>
      <c r="MF86" s="8"/>
      <c r="MG86" s="8"/>
      <c r="MH86" s="8"/>
      <c r="MI86" s="8"/>
      <c r="MJ86" s="8"/>
      <c r="MK86" s="8"/>
      <c r="ML86" s="8"/>
      <c r="MM86" s="8"/>
      <c r="MN86" s="8"/>
      <c r="MO86" s="84"/>
      <c r="MP86" s="77">
        <f t="shared" si="346"/>
        <v>0</v>
      </c>
      <c r="MS86" s="100"/>
      <c r="MT86" s="75" t="s">
        <v>1</v>
      </c>
      <c r="MU86" s="83"/>
      <c r="MV86" s="8"/>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4"/>
      <c r="NY86" s="77">
        <f t="shared" si="282"/>
        <v>0</v>
      </c>
      <c r="OB86" s="100"/>
      <c r="OC86" s="75" t="s">
        <v>1</v>
      </c>
      <c r="OD86" s="83"/>
      <c r="OE86" s="8"/>
      <c r="OF86" s="8"/>
      <c r="OG86" s="8"/>
      <c r="OH86" s="8"/>
      <c r="OI86" s="8"/>
      <c r="OJ86" s="8"/>
      <c r="OK86" s="8"/>
      <c r="OL86" s="8"/>
      <c r="OM86" s="8"/>
      <c r="ON86" s="8"/>
      <c r="OO86" s="8"/>
      <c r="OP86" s="8"/>
      <c r="OQ86" s="8"/>
      <c r="OR86" s="8"/>
      <c r="OS86" s="8"/>
      <c r="OT86" s="8"/>
      <c r="OU86" s="8"/>
      <c r="OV86" s="8"/>
      <c r="OW86" s="8"/>
      <c r="OX86" s="8"/>
      <c r="OY86" s="8"/>
      <c r="OZ86" s="8"/>
      <c r="PA86" s="8"/>
      <c r="PB86" s="8"/>
      <c r="PC86" s="8"/>
      <c r="PD86" s="8"/>
      <c r="PE86" s="8"/>
      <c r="PF86" s="8"/>
      <c r="PG86" s="8"/>
      <c r="PH86" s="84"/>
      <c r="PI86" s="77">
        <f t="shared" si="347"/>
        <v>0</v>
      </c>
    </row>
    <row r="87" spans="2:425" ht="15" customHeight="1">
      <c r="B87">
        <f ca="1">SUMIF(E$3:AI$3,"&lt;="&amp;B5,E87:AI87)</f>
        <v>0</v>
      </c>
      <c r="C87" s="98" t="str">
        <f>IF(Summary!$B$55&lt;&gt;"",IF(AND(Summary!$D$55&lt;&gt;"",DATE(YEAR(Summary!$D$55),MONTH(Summary!$D$55),1)&lt;DATE(YEAR(E3),MONTH(E3),1)),"not on board",IF(Summary!$B$55&lt;&gt;"",IF(AND(Summary!$C$55&lt;&gt;"",DATE(YEAR(Summary!$C$55),MONTH(Summary!$C$55),1)&lt;=DATE(YEAR(E3),MONTH(E3),1)),Summary!$B$55,"not on board"),"")),"")</f>
        <v/>
      </c>
      <c r="D87" s="74" t="s">
        <v>17</v>
      </c>
      <c r="E87" s="85"/>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86"/>
      <c r="AJ87" s="76">
        <f t="shared" ref="AJ87:AJ88" si="348">SUM(E87:AI87)</f>
        <v>0</v>
      </c>
      <c r="AL87">
        <f ca="1">SUMIF(AO$3:BP$3,"&lt;="&amp;B5,AO87:BP87)</f>
        <v>0</v>
      </c>
      <c r="AM87" s="98" t="str">
        <f>IF(Summary!$B$55&lt;&gt;"",IF(AND(Summary!$D$55&lt;&gt;"",DATE(YEAR(Summary!$D$55),MONTH(Summary!$D$55),1)&lt;DATE(YEAR(AO3),MONTH(AO3),1)),"not on board",IF(Summary!$B$55&lt;&gt;"",IF(AND(Summary!$C$55&lt;&gt;"",DATE(YEAR(Summary!$C$55),MONTH(Summary!$C$55),1)&lt;=DATE(YEAR(AO3),MONTH(AO3),1)),Summary!$B$55,"not on board"),"")),"")</f>
        <v/>
      </c>
      <c r="AN87" s="74" t="s">
        <v>17</v>
      </c>
      <c r="AO87" s="85"/>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86"/>
      <c r="BQ87" s="76">
        <f t="shared" si="273"/>
        <v>0</v>
      </c>
      <c r="BS87">
        <f ca="1">SUMIF(BV$3:CZ$3,"&lt;="&amp;B5,BV87:CZ87)</f>
        <v>0</v>
      </c>
      <c r="BT87" s="98" t="str">
        <f>IF(Summary!$B$55&lt;&gt;"",IF(AND(Summary!$D$55&lt;&gt;"",DATE(YEAR(Summary!$D$55),MONTH(Summary!$D$55),1)&lt;DATE(YEAR(BV3),MONTH(BV3),1)),"not on board",IF(Summary!$B$55&lt;&gt;"",IF(AND(Summary!$C$55&lt;&gt;"",DATE(YEAR(Summary!$C$55),MONTH(Summary!$C$55),1)&lt;=DATE(YEAR(BV3),MONTH(BV3),1)),Summary!$B$55,"not on board"),"")),"")</f>
        <v/>
      </c>
      <c r="BU87" s="74" t="s">
        <v>17</v>
      </c>
      <c r="BV87" s="85"/>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86"/>
      <c r="DA87" s="76">
        <f t="shared" ref="DA87:DA88" si="349">SUM(BV87:CZ87)</f>
        <v>0</v>
      </c>
      <c r="DC87">
        <f ca="1">SUMIF(DF$3:EI$3,"&lt;="&amp;B5,DF87:EI87)</f>
        <v>0</v>
      </c>
      <c r="DD87" s="98" t="str">
        <f>IF(Summary!$B$55&lt;&gt;"",IF(AND(Summary!$D$55&lt;&gt;"",DATE(YEAR(Summary!$D$55),MONTH(Summary!$D$55),1)&lt;DATE(YEAR(DF3),MONTH(DF3),1)),"not on board",IF(Summary!$B$55&lt;&gt;"",IF(AND(Summary!$C$55&lt;&gt;"",DATE(YEAR(Summary!$C$55),MONTH(Summary!$C$55),1)&lt;=DATE(YEAR(DF3),MONTH(DF3),1)),Summary!$B$55,"not on board"),"")),"")</f>
        <v/>
      </c>
      <c r="DE87" s="74" t="s">
        <v>17</v>
      </c>
      <c r="DF87" s="85"/>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86"/>
      <c r="EJ87" s="76">
        <f t="shared" ref="EJ87:EJ88" si="350">SUM(DF87:EI87)</f>
        <v>0</v>
      </c>
      <c r="EL87">
        <f ca="1">SUMIF(EO$3:FS$3,"&lt;="&amp;B5,EO87:FS87)</f>
        <v>0</v>
      </c>
      <c r="EM87" s="98" t="str">
        <f>IF(Summary!$B$55&lt;&gt;"",IF(AND(Summary!$D$55&lt;&gt;"",DATE(YEAR(Summary!$D$55),MONTH(Summary!$D$55),1)&lt;DATE(YEAR(EO3),MONTH(EO3),1)),"not on board",IF(Summary!$B$55&lt;&gt;"",IF(AND(Summary!$C$55&lt;&gt;"",DATE(YEAR(Summary!$C$55),MONTH(Summary!$C$55),1)&lt;=DATE(YEAR(EO3),MONTH(EO3),1)),Summary!$B$55,"not on board"),"")),"")</f>
        <v/>
      </c>
      <c r="EN87" s="74" t="s">
        <v>17</v>
      </c>
      <c r="EO87" s="85"/>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86"/>
      <c r="FT87" s="76">
        <f t="shared" ref="FT87:FT88" si="351">SUM(EO87:FS87)</f>
        <v>0</v>
      </c>
      <c r="FV87">
        <f ca="1">SUMIF(FY$3:HB$3,"&lt;="&amp;B5,FY87:HB87)</f>
        <v>0</v>
      </c>
      <c r="FW87" s="98" t="str">
        <f>IF(Summary!$B$55&lt;&gt;"",IF(AND(Summary!$D$55&lt;&gt;"",DATE(YEAR(Summary!$D$55),MONTH(Summary!$D$55),1)&lt;DATE(YEAR(FY3),MONTH(FY3),1)),"not on board",IF(Summary!$B$55&lt;&gt;"",IF(AND(Summary!$C$55&lt;&gt;"",DATE(YEAR(Summary!$C$55),MONTH(Summary!$C$55),1)&lt;=DATE(YEAR(FY3),MONTH(FY3),1)),Summary!$B$55,"not on board"),"")),"")</f>
        <v/>
      </c>
      <c r="FX87" s="74" t="s">
        <v>17</v>
      </c>
      <c r="FY87" s="85"/>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86"/>
      <c r="HC87" s="76">
        <f t="shared" si="277"/>
        <v>0</v>
      </c>
      <c r="HE87">
        <f ca="1">SUMIF(HH$3:IL$3,"&lt;="&amp;B5,HH87:IL87)</f>
        <v>0</v>
      </c>
      <c r="HF87" s="98" t="str">
        <f>IF(Summary!$B$55&lt;&gt;"",IF(AND(Summary!$D$55&lt;&gt;"",DATE(YEAR(Summary!$D$55),MONTH(Summary!$D$55),1)&lt;DATE(YEAR(HH3),MONTH(HH3),1)),"not on board",IF(Summary!$B$55&lt;&gt;"",IF(AND(Summary!$C$55&lt;&gt;"",DATE(YEAR(Summary!$C$55),MONTH(Summary!$C$55),1)&lt;=DATE(YEAR(HH3),MONTH(HH3),1)),Summary!$B$55,"not on board"),"")),"")</f>
        <v/>
      </c>
      <c r="HG87" s="74" t="s">
        <v>17</v>
      </c>
      <c r="HH87" s="85"/>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86"/>
      <c r="IM87" s="76">
        <f t="shared" ref="IM87:IM88" si="352">SUM(HH87:IL87)</f>
        <v>0</v>
      </c>
      <c r="IO87">
        <f ca="1">SUMIF(IR$3:JV$3,"&lt;="&amp;B5,IR87:JV87)</f>
        <v>0</v>
      </c>
      <c r="IP87" s="98" t="str">
        <f>IF(Summary!$B$55&lt;&gt;"",IF(AND(Summary!$D$55&lt;&gt;"",DATE(YEAR(Summary!$D$55),MONTH(Summary!$D$55),1)&lt;DATE(YEAR(IR3),MONTH(IR3),1)),"not on board",IF(Summary!$B$55&lt;&gt;"",IF(AND(Summary!$C$55&lt;&gt;"",DATE(YEAR(Summary!$C$55),MONTH(Summary!$C$55),1)&lt;=DATE(YEAR(IR3),MONTH(IR3),1)),Summary!$B$55,"not on board"),"")),"")</f>
        <v/>
      </c>
      <c r="IQ87" s="74" t="s">
        <v>17</v>
      </c>
      <c r="IR87" s="85"/>
      <c r="IS87" s="9"/>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86"/>
      <c r="JW87" s="76">
        <f t="shared" ref="JW87:JW88" si="353">SUM(IR87:JV87)</f>
        <v>0</v>
      </c>
      <c r="JY87">
        <f ca="1">SUMIF(KB$3:LE$3,"&lt;="&amp;B5,KB87:LE87)</f>
        <v>0</v>
      </c>
      <c r="JZ87" s="98" t="str">
        <f>IF(Summary!$B$55&lt;&gt;"",IF(AND(Summary!$D$55&lt;&gt;"",DATE(YEAR(Summary!$D$55),MONTH(Summary!$D$55),1)&lt;DATE(YEAR(KB3),MONTH(KB3),1)),"not on board",IF(Summary!$B$55&lt;&gt;"",IF(AND(Summary!$C$55&lt;&gt;"",DATE(YEAR(Summary!$C$55),MONTH(Summary!$C$55),1)&lt;=DATE(YEAR(KB3),MONTH(KB3),1)),Summary!$B$55,"not on board"),"")),"")</f>
        <v/>
      </c>
      <c r="KA87" s="74" t="s">
        <v>17</v>
      </c>
      <c r="KB87" s="85"/>
      <c r="KC87" s="9"/>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86"/>
      <c r="LF87" s="76">
        <f t="shared" si="280"/>
        <v>0</v>
      </c>
      <c r="LH87">
        <f ca="1">SUMIF(LK$3:MO$3,"&lt;="&amp;B5,LK87:MO87)</f>
        <v>0</v>
      </c>
      <c r="LI87" s="98" t="str">
        <f>IF(Summary!$B$55&lt;&gt;"",IF(AND(Summary!$D$55&lt;&gt;"",DATE(YEAR(Summary!$D$55),MONTH(Summary!$D$55),1)&lt;DATE(YEAR(LK3),MONTH(LK3),1)),"not on board",IF(Summary!$B$55&lt;&gt;"",IF(AND(Summary!$C$55&lt;&gt;"",DATE(YEAR(Summary!$C$55),MONTH(Summary!$C$55),1)&lt;=DATE(YEAR(LK3),MONTH(LK3),1)),Summary!$B$55,"not on board"),"")),"")</f>
        <v/>
      </c>
      <c r="LJ87" s="74" t="s">
        <v>17</v>
      </c>
      <c r="LK87" s="85"/>
      <c r="LL87" s="9"/>
      <c r="LM87" s="9"/>
      <c r="LN87" s="9"/>
      <c r="LO87" s="9"/>
      <c r="LP87" s="9"/>
      <c r="LQ87" s="9"/>
      <c r="LR87" s="9"/>
      <c r="LS87" s="9"/>
      <c r="LT87" s="9"/>
      <c r="LU87" s="9"/>
      <c r="LV87" s="9"/>
      <c r="LW87" s="9"/>
      <c r="LX87" s="9"/>
      <c r="LY87" s="9"/>
      <c r="LZ87" s="9"/>
      <c r="MA87" s="9"/>
      <c r="MB87" s="9"/>
      <c r="MC87" s="9"/>
      <c r="MD87" s="9"/>
      <c r="ME87" s="9"/>
      <c r="MF87" s="9"/>
      <c r="MG87" s="9"/>
      <c r="MH87" s="9"/>
      <c r="MI87" s="9"/>
      <c r="MJ87" s="9"/>
      <c r="MK87" s="9"/>
      <c r="ML87" s="9"/>
      <c r="MM87" s="9"/>
      <c r="MN87" s="9"/>
      <c r="MO87" s="86"/>
      <c r="MP87" s="76">
        <f t="shared" ref="MP87:MP88" si="354">SUM(LK87:MO87)</f>
        <v>0</v>
      </c>
      <c r="MR87">
        <f ca="1">SUMIF(MU$3:NX$3,"&lt;="&amp;B5,MU87:NX87)</f>
        <v>0</v>
      </c>
      <c r="MS87" s="98" t="str">
        <f>IF(Summary!$B$55&lt;&gt;"",IF(AND(Summary!$D$55&lt;&gt;"",DATE(YEAR(Summary!$D$55),MONTH(Summary!$D$55),1)&lt;DATE(YEAR(MU3),MONTH(MU3),1)),"not on board",IF(Summary!$B$55&lt;&gt;"",IF(AND(Summary!$C$55&lt;&gt;"",DATE(YEAR(Summary!$C$55),MONTH(Summary!$C$55),1)&lt;=DATE(YEAR(MU3),MONTH(MU3),1)),Summary!$B$55,"not on board"),"")),"")</f>
        <v/>
      </c>
      <c r="MT87" s="74" t="s">
        <v>17</v>
      </c>
      <c r="MU87" s="85"/>
      <c r="MV87" s="9"/>
      <c r="MW87" s="9"/>
      <c r="MX87" s="9"/>
      <c r="MY87" s="9"/>
      <c r="MZ87" s="9"/>
      <c r="NA87" s="9"/>
      <c r="NB87" s="9"/>
      <c r="NC87" s="9"/>
      <c r="ND87" s="9"/>
      <c r="NE87" s="9"/>
      <c r="NF87" s="9"/>
      <c r="NG87" s="9"/>
      <c r="NH87" s="9"/>
      <c r="NI87" s="9"/>
      <c r="NJ87" s="9"/>
      <c r="NK87" s="9"/>
      <c r="NL87" s="9"/>
      <c r="NM87" s="9"/>
      <c r="NN87" s="9"/>
      <c r="NO87" s="9"/>
      <c r="NP87" s="9"/>
      <c r="NQ87" s="9"/>
      <c r="NR87" s="9"/>
      <c r="NS87" s="9"/>
      <c r="NT87" s="9"/>
      <c r="NU87" s="9"/>
      <c r="NV87" s="9"/>
      <c r="NW87" s="9"/>
      <c r="NX87" s="86"/>
      <c r="NY87" s="76">
        <f t="shared" si="282"/>
        <v>0</v>
      </c>
      <c r="OA87">
        <f ca="1">SUMIF(OD$3:PH$3,"&lt;="&amp;B5,OD87:PH87)</f>
        <v>0</v>
      </c>
      <c r="OB87" s="98" t="str">
        <f>IF(Summary!$B$55&lt;&gt;"",IF(AND(Summary!$D$55&lt;&gt;"",DATE(YEAR(Summary!$D$55),MONTH(Summary!$D$55),1)&lt;DATE(YEAR(OD3),MONTH(OD3),1)),"not on board",IF(Summary!$B$55&lt;&gt;"",IF(AND(Summary!$C$55&lt;&gt;"",DATE(YEAR(Summary!$C$55),MONTH(Summary!$C$55),1)&lt;=DATE(YEAR(OD3),MONTH(OD3),1)),Summary!$B$55,"not on board"),"")),"")</f>
        <v/>
      </c>
      <c r="OC87" s="74" t="s">
        <v>17</v>
      </c>
      <c r="OD87" s="85"/>
      <c r="OE87" s="9"/>
      <c r="OF87" s="9"/>
      <c r="OG87" s="9"/>
      <c r="OH87" s="9"/>
      <c r="OI87" s="9"/>
      <c r="OJ87" s="9"/>
      <c r="OK87" s="9"/>
      <c r="OL87" s="9"/>
      <c r="OM87" s="9"/>
      <c r="ON87" s="9"/>
      <c r="OO87" s="9"/>
      <c r="OP87" s="9"/>
      <c r="OQ87" s="9"/>
      <c r="OR87" s="9"/>
      <c r="OS87" s="9"/>
      <c r="OT87" s="9"/>
      <c r="OU87" s="9"/>
      <c r="OV87" s="9"/>
      <c r="OW87" s="9"/>
      <c r="OX87" s="9"/>
      <c r="OY87" s="9"/>
      <c r="OZ87" s="9"/>
      <c r="PA87" s="9"/>
      <c r="PB87" s="9"/>
      <c r="PC87" s="9"/>
      <c r="PD87" s="9"/>
      <c r="PE87" s="9"/>
      <c r="PF87" s="9"/>
      <c r="PG87" s="9"/>
      <c r="PH87" s="86"/>
      <c r="PI87" s="76">
        <f t="shared" ref="PI87:PI88" si="355">SUM(OD87:PH87)</f>
        <v>0</v>
      </c>
    </row>
    <row r="88" spans="2:425">
      <c r="B88">
        <f ca="1">SUM(B87,BS87,AL87,DC87,EL87,FV87,HE87,IO87,JY87,LH87,MR87,OA87)</f>
        <v>0</v>
      </c>
      <c r="C88" s="100"/>
      <c r="D88" s="75" t="s">
        <v>1</v>
      </c>
      <c r="E88" s="83"/>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4"/>
      <c r="AJ88" s="77">
        <f t="shared" si="348"/>
        <v>0</v>
      </c>
      <c r="AM88" s="100"/>
      <c r="AN88" s="75" t="s">
        <v>1</v>
      </c>
      <c r="AO88" s="83"/>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4"/>
      <c r="BQ88" s="77">
        <f t="shared" si="273"/>
        <v>0</v>
      </c>
      <c r="BT88" s="100"/>
      <c r="BU88" s="75" t="s">
        <v>1</v>
      </c>
      <c r="BV88" s="83"/>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4"/>
      <c r="DA88" s="77">
        <f t="shared" si="349"/>
        <v>0</v>
      </c>
      <c r="DD88" s="100"/>
      <c r="DE88" s="75" t="s">
        <v>1</v>
      </c>
      <c r="DF88" s="83"/>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4"/>
      <c r="EJ88" s="77">
        <f t="shared" si="350"/>
        <v>0</v>
      </c>
      <c r="EM88" s="100"/>
      <c r="EN88" s="75" t="s">
        <v>1</v>
      </c>
      <c r="EO88" s="83"/>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4"/>
      <c r="FT88" s="77">
        <f t="shared" si="351"/>
        <v>0</v>
      </c>
      <c r="FW88" s="100"/>
      <c r="FX88" s="75" t="s">
        <v>1</v>
      </c>
      <c r="FY88" s="83"/>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4"/>
      <c r="HC88" s="77">
        <f t="shared" si="277"/>
        <v>0</v>
      </c>
      <c r="HF88" s="100"/>
      <c r="HG88" s="75" t="s">
        <v>1</v>
      </c>
      <c r="HH88" s="83"/>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4"/>
      <c r="IM88" s="77">
        <f t="shared" si="352"/>
        <v>0</v>
      </c>
      <c r="IP88" s="100"/>
      <c r="IQ88" s="75" t="s">
        <v>1</v>
      </c>
      <c r="IR88" s="83"/>
      <c r="IS88" s="8"/>
      <c r="IT88" s="8"/>
      <c r="IU88" s="8"/>
      <c r="IV88" s="8"/>
      <c r="IW88" s="8"/>
      <c r="IX88" s="8"/>
      <c r="IY88" s="8"/>
      <c r="IZ88" s="8"/>
      <c r="JA88" s="8"/>
      <c r="JB88" s="8"/>
      <c r="JC88" s="8"/>
      <c r="JD88" s="8"/>
      <c r="JE88" s="8"/>
      <c r="JF88" s="8"/>
      <c r="JG88" s="8"/>
      <c r="JH88" s="8"/>
      <c r="JI88" s="8"/>
      <c r="JJ88" s="8"/>
      <c r="JK88" s="8"/>
      <c r="JL88" s="8"/>
      <c r="JM88" s="8"/>
      <c r="JN88" s="8"/>
      <c r="JO88" s="8"/>
      <c r="JP88" s="8"/>
      <c r="JQ88" s="8"/>
      <c r="JR88" s="8"/>
      <c r="JS88" s="8"/>
      <c r="JT88" s="8"/>
      <c r="JU88" s="8"/>
      <c r="JV88" s="84"/>
      <c r="JW88" s="77">
        <f t="shared" si="353"/>
        <v>0</v>
      </c>
      <c r="JZ88" s="100"/>
      <c r="KA88" s="75" t="s">
        <v>1</v>
      </c>
      <c r="KB88" s="83"/>
      <c r="KC88" s="8"/>
      <c r="KD88" s="8"/>
      <c r="KE88" s="8"/>
      <c r="KF88" s="8"/>
      <c r="KG88" s="8"/>
      <c r="KH88" s="8"/>
      <c r="KI88" s="8"/>
      <c r="KJ88" s="8"/>
      <c r="KK88" s="8"/>
      <c r="KL88" s="8"/>
      <c r="KM88" s="8"/>
      <c r="KN88" s="8"/>
      <c r="KO88" s="8"/>
      <c r="KP88" s="8"/>
      <c r="KQ88" s="8"/>
      <c r="KR88" s="8"/>
      <c r="KS88" s="8"/>
      <c r="KT88" s="8"/>
      <c r="KU88" s="8"/>
      <c r="KV88" s="8"/>
      <c r="KW88" s="8"/>
      <c r="KX88" s="8"/>
      <c r="KY88" s="8"/>
      <c r="KZ88" s="8"/>
      <c r="LA88" s="8"/>
      <c r="LB88" s="8"/>
      <c r="LC88" s="8"/>
      <c r="LD88" s="8"/>
      <c r="LE88" s="84"/>
      <c r="LF88" s="77">
        <f t="shared" si="280"/>
        <v>0</v>
      </c>
      <c r="LI88" s="100"/>
      <c r="LJ88" s="75" t="s">
        <v>1</v>
      </c>
      <c r="LK88" s="83"/>
      <c r="LL88" s="8"/>
      <c r="LM88" s="8"/>
      <c r="LN88" s="8"/>
      <c r="LO88" s="8"/>
      <c r="LP88" s="8"/>
      <c r="LQ88" s="8"/>
      <c r="LR88" s="8"/>
      <c r="LS88" s="8"/>
      <c r="LT88" s="8"/>
      <c r="LU88" s="8"/>
      <c r="LV88" s="8"/>
      <c r="LW88" s="8"/>
      <c r="LX88" s="8"/>
      <c r="LY88" s="8"/>
      <c r="LZ88" s="8"/>
      <c r="MA88" s="8"/>
      <c r="MB88" s="8"/>
      <c r="MC88" s="8"/>
      <c r="MD88" s="8"/>
      <c r="ME88" s="8"/>
      <c r="MF88" s="8"/>
      <c r="MG88" s="8"/>
      <c r="MH88" s="8"/>
      <c r="MI88" s="8"/>
      <c r="MJ88" s="8"/>
      <c r="MK88" s="8"/>
      <c r="ML88" s="8"/>
      <c r="MM88" s="8"/>
      <c r="MN88" s="8"/>
      <c r="MO88" s="84"/>
      <c r="MP88" s="77">
        <f t="shared" si="354"/>
        <v>0</v>
      </c>
      <c r="MS88" s="100"/>
      <c r="MT88" s="75" t="s">
        <v>1</v>
      </c>
      <c r="MU88" s="83"/>
      <c r="MV88" s="8"/>
      <c r="MW88" s="8"/>
      <c r="MX88" s="8"/>
      <c r="MY88" s="8"/>
      <c r="MZ88" s="8"/>
      <c r="NA88" s="8"/>
      <c r="NB88" s="8"/>
      <c r="NC88" s="8"/>
      <c r="ND88" s="8"/>
      <c r="NE88" s="8"/>
      <c r="NF88" s="8"/>
      <c r="NG88" s="8"/>
      <c r="NH88" s="8"/>
      <c r="NI88" s="8"/>
      <c r="NJ88" s="8"/>
      <c r="NK88" s="8"/>
      <c r="NL88" s="8"/>
      <c r="NM88" s="8"/>
      <c r="NN88" s="8"/>
      <c r="NO88" s="8"/>
      <c r="NP88" s="8"/>
      <c r="NQ88" s="8"/>
      <c r="NR88" s="8"/>
      <c r="NS88" s="8"/>
      <c r="NT88" s="8"/>
      <c r="NU88" s="8"/>
      <c r="NV88" s="8"/>
      <c r="NW88" s="8"/>
      <c r="NX88" s="84"/>
      <c r="NY88" s="77">
        <f t="shared" si="282"/>
        <v>0</v>
      </c>
      <c r="OB88" s="100"/>
      <c r="OC88" s="75" t="s">
        <v>1</v>
      </c>
      <c r="OD88" s="83"/>
      <c r="OE88" s="8"/>
      <c r="OF88" s="8"/>
      <c r="OG88" s="8"/>
      <c r="OH88" s="8"/>
      <c r="OI88" s="8"/>
      <c r="OJ88" s="8"/>
      <c r="OK88" s="8"/>
      <c r="OL88" s="8"/>
      <c r="OM88" s="8"/>
      <c r="ON88" s="8"/>
      <c r="OO88" s="8"/>
      <c r="OP88" s="8"/>
      <c r="OQ88" s="8"/>
      <c r="OR88" s="8"/>
      <c r="OS88" s="8"/>
      <c r="OT88" s="8"/>
      <c r="OU88" s="8"/>
      <c r="OV88" s="8"/>
      <c r="OW88" s="8"/>
      <c r="OX88" s="8"/>
      <c r="OY88" s="8"/>
      <c r="OZ88" s="8"/>
      <c r="PA88" s="8"/>
      <c r="PB88" s="8"/>
      <c r="PC88" s="8"/>
      <c r="PD88" s="8"/>
      <c r="PE88" s="8"/>
      <c r="PF88" s="8"/>
      <c r="PG88" s="8"/>
      <c r="PH88" s="84"/>
      <c r="PI88" s="77">
        <f t="shared" si="355"/>
        <v>0</v>
      </c>
    </row>
    <row r="89" spans="2:425" ht="15" customHeight="1">
      <c r="B89">
        <f ca="1">SUMIF(E$3:AI$3,"&lt;="&amp;B5,E89:AI89)</f>
        <v>0</v>
      </c>
      <c r="C89" s="98" t="str">
        <f>IF(Summary!$B$56&lt;&gt;"",IF(AND(Summary!$D$56&lt;&gt;"",DATE(YEAR(Summary!$D$56),MONTH(Summary!$D$56),1)&lt;DATE(YEAR(E3),MONTH(E3),1)),"not on board",IF(Summary!$B$56&lt;&gt;"",IF(AND(Summary!$C$56&lt;&gt;"",DATE(YEAR(Summary!$C$56),MONTH(Summary!$C$56),1)&lt;=DATE(YEAR(E3),MONTH(E3),1)),Summary!$B$56,"not on board"),"")),"")</f>
        <v/>
      </c>
      <c r="D89" s="74" t="s">
        <v>17</v>
      </c>
      <c r="E89" s="85"/>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86"/>
      <c r="AJ89" s="76">
        <f t="shared" ref="AJ89:AJ90" si="356">SUM(E89:AI89)</f>
        <v>0</v>
      </c>
      <c r="AL89">
        <f ca="1">SUMIF(AO$3:BP$3,"&lt;="&amp;B5,AO89:BP89)</f>
        <v>0</v>
      </c>
      <c r="AM89" s="98" t="str">
        <f>IF(Summary!$B$56&lt;&gt;"",IF(AND(Summary!$D$56&lt;&gt;"",DATE(YEAR(Summary!$D$56),MONTH(Summary!$D$56),1)&lt;DATE(YEAR(AO3),MONTH(AO3),1)),"not on board",IF(Summary!$B$56&lt;&gt;"",IF(AND(Summary!$C$56&lt;&gt;"",DATE(YEAR(Summary!$C$56),MONTH(Summary!$C$56),1)&lt;=DATE(YEAR(AO3),MONTH(AO3),1)),Summary!$B$56,"not on board"),"")),"")</f>
        <v/>
      </c>
      <c r="AN89" s="74" t="s">
        <v>17</v>
      </c>
      <c r="AO89" s="85"/>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86"/>
      <c r="BQ89" s="76">
        <f t="shared" si="273"/>
        <v>0</v>
      </c>
      <c r="BS89">
        <f ca="1">SUMIF(BV$3:CZ$3,"&lt;="&amp;B5,BV89:CZ89)</f>
        <v>0</v>
      </c>
      <c r="BT89" s="98" t="str">
        <f>IF(Summary!$B$56&lt;&gt;"",IF(AND(Summary!$D$56&lt;&gt;"",DATE(YEAR(Summary!$D$56),MONTH(Summary!$D$56),1)&lt;DATE(YEAR(BV3),MONTH(BV3),1)),"not on board",IF(Summary!$B$56&lt;&gt;"",IF(AND(Summary!$C$56&lt;&gt;"",DATE(YEAR(Summary!$C$56),MONTH(Summary!$C$56),1)&lt;=DATE(YEAR(BV3),MONTH(BV3),1)),Summary!$B$56,"not on board"),"")),"")</f>
        <v/>
      </c>
      <c r="BU89" s="74" t="s">
        <v>17</v>
      </c>
      <c r="BV89" s="85"/>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86"/>
      <c r="DA89" s="76">
        <f t="shared" ref="DA89:DA90" si="357">SUM(BV89:CZ89)</f>
        <v>0</v>
      </c>
      <c r="DC89">
        <f ca="1">SUMIF(DF$3:EI$3,"&lt;="&amp;B5,DF89:EI89)</f>
        <v>0</v>
      </c>
      <c r="DD89" s="98" t="str">
        <f>IF(Summary!$B$56&lt;&gt;"",IF(AND(Summary!$D$56&lt;&gt;"",DATE(YEAR(Summary!$D$56),MONTH(Summary!$D$56),1)&lt;DATE(YEAR(DF3),MONTH(DF3),1)),"not on board",IF(Summary!$B$56&lt;&gt;"",IF(AND(Summary!$C$56&lt;&gt;"",DATE(YEAR(Summary!$C$56),MONTH(Summary!$C$56),1)&lt;=DATE(YEAR(DF3),MONTH(DF3),1)),Summary!$B$56,"not on board"),"")),"")</f>
        <v/>
      </c>
      <c r="DE89" s="74" t="s">
        <v>17</v>
      </c>
      <c r="DF89" s="85"/>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86"/>
      <c r="EJ89" s="76">
        <f t="shared" ref="EJ89:EJ90" si="358">SUM(DF89:EI89)</f>
        <v>0</v>
      </c>
      <c r="EL89">
        <f ca="1">SUMIF(EO$3:FS$3,"&lt;="&amp;B5,EO89:FS89)</f>
        <v>0</v>
      </c>
      <c r="EM89" s="98" t="str">
        <f>IF(Summary!$B$56&lt;&gt;"",IF(AND(Summary!$D$56&lt;&gt;"",DATE(YEAR(Summary!$D$56),MONTH(Summary!$D$56),1)&lt;DATE(YEAR(EO3),MONTH(EO3),1)),"not on board",IF(Summary!$B$56&lt;&gt;"",IF(AND(Summary!$C$56&lt;&gt;"",DATE(YEAR(Summary!$C$56),MONTH(Summary!$C$56),1)&lt;=DATE(YEAR(EO3),MONTH(EO3),1)),Summary!$B$56,"not on board"),"")),"")</f>
        <v/>
      </c>
      <c r="EN89" s="74" t="s">
        <v>17</v>
      </c>
      <c r="EO89" s="85"/>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86"/>
      <c r="FT89" s="76">
        <f t="shared" ref="FT89:FT90" si="359">SUM(EO89:FS89)</f>
        <v>0</v>
      </c>
      <c r="FV89">
        <f ca="1">SUMIF(FY$3:HB$3,"&lt;="&amp;B5,FY89:HB89)</f>
        <v>0</v>
      </c>
      <c r="FW89" s="98" t="str">
        <f>IF(Summary!$B$56&lt;&gt;"",IF(AND(Summary!$D$56&lt;&gt;"",DATE(YEAR(Summary!$D$56),MONTH(Summary!$D$56),1)&lt;DATE(YEAR(FY3),MONTH(FY3),1)),"not on board",IF(Summary!$B$56&lt;&gt;"",IF(AND(Summary!$C$56&lt;&gt;"",DATE(YEAR(Summary!$C$56),MONTH(Summary!$C$56),1)&lt;=DATE(YEAR(FY3),MONTH(FY3),1)),Summary!$B$56,"not on board"),"")),"")</f>
        <v/>
      </c>
      <c r="FX89" s="74" t="s">
        <v>17</v>
      </c>
      <c r="FY89" s="85"/>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86"/>
      <c r="HC89" s="76">
        <f t="shared" si="277"/>
        <v>0</v>
      </c>
      <c r="HE89">
        <f ca="1">SUMIF(HH$3:IL$3,"&lt;="&amp;B5,HH89:IL89)</f>
        <v>0</v>
      </c>
      <c r="HF89" s="98" t="str">
        <f>IF(Summary!$B$56&lt;&gt;"",IF(AND(Summary!$D$56&lt;&gt;"",DATE(YEAR(Summary!$D$56),MONTH(Summary!$D$56),1)&lt;DATE(YEAR(HH3),MONTH(HH3),1)),"not on board",IF(Summary!$B$56&lt;&gt;"",IF(AND(Summary!$C$56&lt;&gt;"",DATE(YEAR(Summary!$C$56),MONTH(Summary!$C$56),1)&lt;=DATE(YEAR(HH3),MONTH(HH3),1)),Summary!$B$56,"not on board"),"")),"")</f>
        <v/>
      </c>
      <c r="HG89" s="74" t="s">
        <v>17</v>
      </c>
      <c r="HH89" s="85"/>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86"/>
      <c r="IM89" s="76">
        <f t="shared" ref="IM89:IM90" si="360">SUM(HH89:IL89)</f>
        <v>0</v>
      </c>
      <c r="IO89">
        <f ca="1">SUMIF(IR$3:JV$3,"&lt;="&amp;B5,IR89:JV89)</f>
        <v>0</v>
      </c>
      <c r="IP89" s="98" t="str">
        <f>IF(Summary!$B$56&lt;&gt;"",IF(AND(Summary!$D$56&lt;&gt;"",DATE(YEAR(Summary!$D$56),MONTH(Summary!$D$56),1)&lt;DATE(YEAR(IR3),MONTH(IR3),1)),"not on board",IF(Summary!$B$56&lt;&gt;"",IF(AND(Summary!$C$56&lt;&gt;"",DATE(YEAR(Summary!$C$56),MONTH(Summary!$C$56),1)&lt;=DATE(YEAR(IR3),MONTH(IR3),1)),Summary!$B$56,"not on board"),"")),"")</f>
        <v/>
      </c>
      <c r="IQ89" s="74" t="s">
        <v>17</v>
      </c>
      <c r="IR89" s="85"/>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86"/>
      <c r="JW89" s="76">
        <f t="shared" ref="JW89:JW90" si="361">SUM(IR89:JV89)</f>
        <v>0</v>
      </c>
      <c r="JY89">
        <f ca="1">SUMIF(KB$3:LE$3,"&lt;="&amp;B5,KB89:LE89)</f>
        <v>0</v>
      </c>
      <c r="JZ89" s="98" t="str">
        <f>IF(Summary!$B$56&lt;&gt;"",IF(AND(Summary!$D$56&lt;&gt;"",DATE(YEAR(Summary!$D$56),MONTH(Summary!$D$56),1)&lt;DATE(YEAR(KB3),MONTH(KB3),1)),"not on board",IF(Summary!$B$56&lt;&gt;"",IF(AND(Summary!$C$56&lt;&gt;"",DATE(YEAR(Summary!$C$56),MONTH(Summary!$C$56),1)&lt;=DATE(YEAR(KB3),MONTH(KB3),1)),Summary!$B$56,"not on board"),"")),"")</f>
        <v/>
      </c>
      <c r="KA89" s="74" t="s">
        <v>17</v>
      </c>
      <c r="KB89" s="85"/>
      <c r="KC89" s="9"/>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86"/>
      <c r="LF89" s="76">
        <f t="shared" si="280"/>
        <v>0</v>
      </c>
      <c r="LH89">
        <f ca="1">SUMIF(LK$3:MO$3,"&lt;="&amp;B5,LK89:MO89)</f>
        <v>0</v>
      </c>
      <c r="LI89" s="98" t="str">
        <f>IF(Summary!$B$56&lt;&gt;"",IF(AND(Summary!$D$56&lt;&gt;"",DATE(YEAR(Summary!$D$56),MONTH(Summary!$D$56),1)&lt;DATE(YEAR(LK3),MONTH(LK3),1)),"not on board",IF(Summary!$B$56&lt;&gt;"",IF(AND(Summary!$C$56&lt;&gt;"",DATE(YEAR(Summary!$C$56),MONTH(Summary!$C$56),1)&lt;=DATE(YEAR(LK3),MONTH(LK3),1)),Summary!$B$56,"not on board"),"")),"")</f>
        <v/>
      </c>
      <c r="LJ89" s="74" t="s">
        <v>17</v>
      </c>
      <c r="LK89" s="85"/>
      <c r="LL89" s="9"/>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86"/>
      <c r="MP89" s="76">
        <f t="shared" ref="MP89:MP90" si="362">SUM(LK89:MO89)</f>
        <v>0</v>
      </c>
      <c r="MR89">
        <f ca="1">SUMIF(MU$3:NX$3,"&lt;="&amp;B5,MU89:NX89)</f>
        <v>0</v>
      </c>
      <c r="MS89" s="98" t="str">
        <f>IF(Summary!$B$56&lt;&gt;"",IF(AND(Summary!$D$56&lt;&gt;"",DATE(YEAR(Summary!$D$56),MONTH(Summary!$D$56),1)&lt;DATE(YEAR(MU3),MONTH(MU3),1)),"not on board",IF(Summary!$B$56&lt;&gt;"",IF(AND(Summary!$C$56&lt;&gt;"",DATE(YEAR(Summary!$C$56),MONTH(Summary!$C$56),1)&lt;=DATE(YEAR(MU3),MONTH(MU3),1)),Summary!$B$56,"not on board"),"")),"")</f>
        <v/>
      </c>
      <c r="MT89" s="74" t="s">
        <v>17</v>
      </c>
      <c r="MU89" s="85"/>
      <c r="MV89" s="9"/>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86"/>
      <c r="NY89" s="76">
        <f t="shared" si="282"/>
        <v>0</v>
      </c>
      <c r="OA89">
        <f ca="1">SUMIF(OD$3:PH$3,"&lt;="&amp;B5,OD89:PH89)</f>
        <v>0</v>
      </c>
      <c r="OB89" s="98" t="str">
        <f>IF(Summary!$B$56&lt;&gt;"",IF(AND(Summary!$D$56&lt;&gt;"",DATE(YEAR(Summary!$D$56),MONTH(Summary!$D$56),1)&lt;DATE(YEAR(OD3),MONTH(OD3),1)),"not on board",IF(Summary!$B$56&lt;&gt;"",IF(AND(Summary!$C$56&lt;&gt;"",DATE(YEAR(Summary!$C$56),MONTH(Summary!$C$56),1)&lt;=DATE(YEAR(OD3),MONTH(OD3),1)),Summary!$B$56,"not on board"),"")),"")</f>
        <v/>
      </c>
      <c r="OC89" s="74" t="s">
        <v>17</v>
      </c>
      <c r="OD89" s="85"/>
      <c r="OE89" s="9"/>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86"/>
      <c r="PI89" s="76">
        <f t="shared" ref="PI89:PI90" si="363">SUM(OD89:PH89)</f>
        <v>0</v>
      </c>
    </row>
    <row r="90" spans="2:425">
      <c r="B90">
        <f ca="1">SUM(B89,BS89,AL89,DC89,EL89,FV89,HE89,IO89,JY89,LH89,MR89,OA89)</f>
        <v>0</v>
      </c>
      <c r="C90" s="100"/>
      <c r="D90" s="75" t="s">
        <v>1</v>
      </c>
      <c r="E90" s="83"/>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4"/>
      <c r="AJ90" s="77">
        <f t="shared" si="356"/>
        <v>0</v>
      </c>
      <c r="AM90" s="100"/>
      <c r="AN90" s="75" t="s">
        <v>1</v>
      </c>
      <c r="AO90" s="83"/>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4"/>
      <c r="BQ90" s="77">
        <f t="shared" si="273"/>
        <v>0</v>
      </c>
      <c r="BT90" s="100"/>
      <c r="BU90" s="75" t="s">
        <v>1</v>
      </c>
      <c r="BV90" s="83"/>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4"/>
      <c r="DA90" s="77">
        <f t="shared" si="357"/>
        <v>0</v>
      </c>
      <c r="DD90" s="100"/>
      <c r="DE90" s="75" t="s">
        <v>1</v>
      </c>
      <c r="DF90" s="83"/>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4"/>
      <c r="EJ90" s="77">
        <f t="shared" si="358"/>
        <v>0</v>
      </c>
      <c r="EM90" s="100"/>
      <c r="EN90" s="75" t="s">
        <v>1</v>
      </c>
      <c r="EO90" s="83"/>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4"/>
      <c r="FT90" s="77">
        <f t="shared" si="359"/>
        <v>0</v>
      </c>
      <c r="FW90" s="100"/>
      <c r="FX90" s="75" t="s">
        <v>1</v>
      </c>
      <c r="FY90" s="83"/>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4"/>
      <c r="HC90" s="77">
        <f t="shared" si="277"/>
        <v>0</v>
      </c>
      <c r="HF90" s="100"/>
      <c r="HG90" s="75" t="s">
        <v>1</v>
      </c>
      <c r="HH90" s="83"/>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4"/>
      <c r="IM90" s="77">
        <f t="shared" si="360"/>
        <v>0</v>
      </c>
      <c r="IP90" s="100"/>
      <c r="IQ90" s="75" t="s">
        <v>1</v>
      </c>
      <c r="IR90" s="83"/>
      <c r="IS90" s="8"/>
      <c r="IT90" s="8"/>
      <c r="IU90" s="8"/>
      <c r="IV90" s="8"/>
      <c r="IW90" s="8"/>
      <c r="IX90" s="8"/>
      <c r="IY90" s="8"/>
      <c r="IZ90" s="8"/>
      <c r="JA90" s="8"/>
      <c r="JB90" s="8"/>
      <c r="JC90" s="8"/>
      <c r="JD90" s="8"/>
      <c r="JE90" s="8"/>
      <c r="JF90" s="8"/>
      <c r="JG90" s="8"/>
      <c r="JH90" s="8"/>
      <c r="JI90" s="8"/>
      <c r="JJ90" s="8"/>
      <c r="JK90" s="8"/>
      <c r="JL90" s="8"/>
      <c r="JM90" s="8"/>
      <c r="JN90" s="8"/>
      <c r="JO90" s="8"/>
      <c r="JP90" s="8"/>
      <c r="JQ90" s="8"/>
      <c r="JR90" s="8"/>
      <c r="JS90" s="8"/>
      <c r="JT90" s="8"/>
      <c r="JU90" s="8"/>
      <c r="JV90" s="84"/>
      <c r="JW90" s="77">
        <f t="shared" si="361"/>
        <v>0</v>
      </c>
      <c r="JZ90" s="100"/>
      <c r="KA90" s="75" t="s">
        <v>1</v>
      </c>
      <c r="KB90" s="83"/>
      <c r="KC90" s="8"/>
      <c r="KD90" s="8"/>
      <c r="KE90" s="8"/>
      <c r="KF90" s="8"/>
      <c r="KG90" s="8"/>
      <c r="KH90" s="8"/>
      <c r="KI90" s="8"/>
      <c r="KJ90" s="8"/>
      <c r="KK90" s="8"/>
      <c r="KL90" s="8"/>
      <c r="KM90" s="8"/>
      <c r="KN90" s="8"/>
      <c r="KO90" s="8"/>
      <c r="KP90" s="8"/>
      <c r="KQ90" s="8"/>
      <c r="KR90" s="8"/>
      <c r="KS90" s="8"/>
      <c r="KT90" s="8"/>
      <c r="KU90" s="8"/>
      <c r="KV90" s="8"/>
      <c r="KW90" s="8"/>
      <c r="KX90" s="8"/>
      <c r="KY90" s="8"/>
      <c r="KZ90" s="8"/>
      <c r="LA90" s="8"/>
      <c r="LB90" s="8"/>
      <c r="LC90" s="8"/>
      <c r="LD90" s="8"/>
      <c r="LE90" s="84"/>
      <c r="LF90" s="77">
        <f t="shared" si="280"/>
        <v>0</v>
      </c>
      <c r="LI90" s="100"/>
      <c r="LJ90" s="75" t="s">
        <v>1</v>
      </c>
      <c r="LK90" s="83"/>
      <c r="LL90" s="8"/>
      <c r="LM90" s="8"/>
      <c r="LN90" s="8"/>
      <c r="LO90" s="8"/>
      <c r="LP90" s="8"/>
      <c r="LQ90" s="8"/>
      <c r="LR90" s="8"/>
      <c r="LS90" s="8"/>
      <c r="LT90" s="8"/>
      <c r="LU90" s="8"/>
      <c r="LV90" s="8"/>
      <c r="LW90" s="8"/>
      <c r="LX90" s="8"/>
      <c r="LY90" s="8"/>
      <c r="LZ90" s="8"/>
      <c r="MA90" s="8"/>
      <c r="MB90" s="8"/>
      <c r="MC90" s="8"/>
      <c r="MD90" s="8"/>
      <c r="ME90" s="8"/>
      <c r="MF90" s="8"/>
      <c r="MG90" s="8"/>
      <c r="MH90" s="8"/>
      <c r="MI90" s="8"/>
      <c r="MJ90" s="8"/>
      <c r="MK90" s="8"/>
      <c r="ML90" s="8"/>
      <c r="MM90" s="8"/>
      <c r="MN90" s="8"/>
      <c r="MO90" s="84"/>
      <c r="MP90" s="77">
        <f t="shared" si="362"/>
        <v>0</v>
      </c>
      <c r="MS90" s="100"/>
      <c r="MT90" s="75" t="s">
        <v>1</v>
      </c>
      <c r="MU90" s="83"/>
      <c r="MV90" s="8"/>
      <c r="MW90" s="8"/>
      <c r="MX90" s="8"/>
      <c r="MY90" s="8"/>
      <c r="MZ90" s="8"/>
      <c r="NA90" s="8"/>
      <c r="NB90" s="8"/>
      <c r="NC90" s="8"/>
      <c r="ND90" s="8"/>
      <c r="NE90" s="8"/>
      <c r="NF90" s="8"/>
      <c r="NG90" s="8"/>
      <c r="NH90" s="8"/>
      <c r="NI90" s="8"/>
      <c r="NJ90" s="8"/>
      <c r="NK90" s="8"/>
      <c r="NL90" s="8"/>
      <c r="NM90" s="8"/>
      <c r="NN90" s="8"/>
      <c r="NO90" s="8"/>
      <c r="NP90" s="8"/>
      <c r="NQ90" s="8"/>
      <c r="NR90" s="8"/>
      <c r="NS90" s="8"/>
      <c r="NT90" s="8"/>
      <c r="NU90" s="8"/>
      <c r="NV90" s="8"/>
      <c r="NW90" s="8"/>
      <c r="NX90" s="84"/>
      <c r="NY90" s="77">
        <f t="shared" si="282"/>
        <v>0</v>
      </c>
      <c r="OB90" s="100"/>
      <c r="OC90" s="75" t="s">
        <v>1</v>
      </c>
      <c r="OD90" s="83"/>
      <c r="OE90" s="8"/>
      <c r="OF90" s="8"/>
      <c r="OG90" s="8"/>
      <c r="OH90" s="8"/>
      <c r="OI90" s="8"/>
      <c r="OJ90" s="8"/>
      <c r="OK90" s="8"/>
      <c r="OL90" s="8"/>
      <c r="OM90" s="8"/>
      <c r="ON90" s="8"/>
      <c r="OO90" s="8"/>
      <c r="OP90" s="8"/>
      <c r="OQ90" s="8"/>
      <c r="OR90" s="8"/>
      <c r="OS90" s="8"/>
      <c r="OT90" s="8"/>
      <c r="OU90" s="8"/>
      <c r="OV90" s="8"/>
      <c r="OW90" s="8"/>
      <c r="OX90" s="8"/>
      <c r="OY90" s="8"/>
      <c r="OZ90" s="8"/>
      <c r="PA90" s="8"/>
      <c r="PB90" s="8"/>
      <c r="PC90" s="8"/>
      <c r="PD90" s="8"/>
      <c r="PE90" s="8"/>
      <c r="PF90" s="8"/>
      <c r="PG90" s="8"/>
      <c r="PH90" s="84"/>
      <c r="PI90" s="77">
        <f t="shared" si="363"/>
        <v>0</v>
      </c>
    </row>
    <row r="91" spans="2:425" ht="15" customHeight="1">
      <c r="B91">
        <f ca="1">SUMIF(E$3:AI$3,"&lt;="&amp;B5,E91:AI91)</f>
        <v>0</v>
      </c>
      <c r="C91" s="98" t="str">
        <f>IF(Summary!$B$57&lt;&gt;"",IF(AND(Summary!$D$57&lt;&gt;"",DATE(YEAR(Summary!$D$57),MONTH(Summary!$D$57),1)&lt;DATE(YEAR(E3),MONTH(E3),1)),"not on board",IF(Summary!$B$57&lt;&gt;"",IF(AND(Summary!$C$57&lt;&gt;"",DATE(YEAR(Summary!$C$57),MONTH(Summary!$C$57),1)&lt;=DATE(YEAR(E3),MONTH(E3),1)),Summary!$B$57,"not on board"),"")),"")</f>
        <v/>
      </c>
      <c r="D91" s="74" t="s">
        <v>17</v>
      </c>
      <c r="E91" s="85"/>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86"/>
      <c r="AJ91" s="76">
        <f t="shared" ref="AJ91:AJ92" si="364">SUM(E91:AI91)</f>
        <v>0</v>
      </c>
      <c r="AL91">
        <f ca="1">SUMIF(AO$3:BP$3,"&lt;="&amp;B5,AO91:BP91)</f>
        <v>0</v>
      </c>
      <c r="AM91" s="98" t="str">
        <f>IF(Summary!$B$57&lt;&gt;"",IF(AND(Summary!$D$57&lt;&gt;"",DATE(YEAR(Summary!$D$57),MONTH(Summary!$D$57),1)&lt;DATE(YEAR(AO3),MONTH(AO3),1)),"not on board",IF(Summary!$B$57&lt;&gt;"",IF(AND(Summary!$C$57&lt;&gt;"",DATE(YEAR(Summary!$C$57),MONTH(Summary!$C$57),1)&lt;=DATE(YEAR(AO3),MONTH(AO3),1)),Summary!$B$57,"not on board"),"")),"")</f>
        <v/>
      </c>
      <c r="AN91" s="74" t="s">
        <v>17</v>
      </c>
      <c r="AO91" s="85"/>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86"/>
      <c r="BQ91" s="76">
        <f t="shared" si="273"/>
        <v>0</v>
      </c>
      <c r="BS91">
        <f ca="1">SUMIF(BV$3:CZ$3,"&lt;="&amp;B5,BV91:CZ91)</f>
        <v>0</v>
      </c>
      <c r="BT91" s="98" t="str">
        <f>IF(Summary!$B$57&lt;&gt;"",IF(AND(Summary!$D$57&lt;&gt;"",DATE(YEAR(Summary!$D$57),MONTH(Summary!$D$57),1)&lt;DATE(YEAR(BV3),MONTH(BV3),1)),"not on board",IF(Summary!$B$57&lt;&gt;"",IF(AND(Summary!$C$57&lt;&gt;"",DATE(YEAR(Summary!$C$57),MONTH(Summary!$C$57),1)&lt;=DATE(YEAR(BV3),MONTH(BV3),1)),Summary!$B$57,"not on board"),"")),"")</f>
        <v/>
      </c>
      <c r="BU91" s="74" t="s">
        <v>17</v>
      </c>
      <c r="BV91" s="85"/>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86"/>
      <c r="DA91" s="76">
        <f t="shared" ref="DA91:DA92" si="365">SUM(BV91:CZ91)</f>
        <v>0</v>
      </c>
      <c r="DC91">
        <f ca="1">SUMIF(DF$3:EI$3,"&lt;="&amp;B5,DF91:EI91)</f>
        <v>0</v>
      </c>
      <c r="DD91" s="98" t="str">
        <f>IF(Summary!$B$57&lt;&gt;"",IF(AND(Summary!$D$57&lt;&gt;"",DATE(YEAR(Summary!$D$57),MONTH(Summary!$D$57),1)&lt;DATE(YEAR(DF3),MONTH(DF3),1)),"not on board",IF(Summary!$B$57&lt;&gt;"",IF(AND(Summary!$C$57&lt;&gt;"",DATE(YEAR(Summary!$C$57),MONTH(Summary!$C$57),1)&lt;=DATE(YEAR(DF3),MONTH(DF3),1)),Summary!$B$57,"not on board"),"")),"")</f>
        <v/>
      </c>
      <c r="DE91" s="74" t="s">
        <v>17</v>
      </c>
      <c r="DF91" s="85"/>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86"/>
      <c r="EJ91" s="76">
        <f t="shared" ref="EJ91:EJ92" si="366">SUM(DF91:EI91)</f>
        <v>0</v>
      </c>
      <c r="EL91">
        <f ca="1">SUMIF(EO$3:FS$3,"&lt;="&amp;B5,EO91:FS91)</f>
        <v>0</v>
      </c>
      <c r="EM91" s="98" t="str">
        <f>IF(Summary!$B$57&lt;&gt;"",IF(AND(Summary!$D$57&lt;&gt;"",DATE(YEAR(Summary!$D$57),MONTH(Summary!$D$57),1)&lt;DATE(YEAR(EO3),MONTH(EO3),1)),"not on board",IF(Summary!$B$57&lt;&gt;"",IF(AND(Summary!$C$57&lt;&gt;"",DATE(YEAR(Summary!$C$57),MONTH(Summary!$C$57),1)&lt;=DATE(YEAR(EO3),MONTH(EO3),1)),Summary!$B$57,"not on board"),"")),"")</f>
        <v/>
      </c>
      <c r="EN91" s="74" t="s">
        <v>17</v>
      </c>
      <c r="EO91" s="85"/>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86"/>
      <c r="FT91" s="76">
        <f t="shared" ref="FT91:FT92" si="367">SUM(EO91:FS91)</f>
        <v>0</v>
      </c>
      <c r="FV91">
        <f ca="1">SUMIF(FY$3:HB$3,"&lt;="&amp;B5,FY91:HB91)</f>
        <v>0</v>
      </c>
      <c r="FW91" s="98" t="str">
        <f>IF(Summary!$B$57&lt;&gt;"",IF(AND(Summary!$D$57&lt;&gt;"",DATE(YEAR(Summary!$D$57),MONTH(Summary!$D$57),1)&lt;DATE(YEAR(FY3),MONTH(FY3),1)),"not on board",IF(Summary!$B$57&lt;&gt;"",IF(AND(Summary!$C$57&lt;&gt;"",DATE(YEAR(Summary!$C$57),MONTH(Summary!$C$57),1)&lt;=DATE(YEAR(FY3),MONTH(FY3),1)),Summary!$B$57,"not on board"),"")),"")</f>
        <v/>
      </c>
      <c r="FX91" s="74" t="s">
        <v>17</v>
      </c>
      <c r="FY91" s="85"/>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86"/>
      <c r="HC91" s="76">
        <f t="shared" si="277"/>
        <v>0</v>
      </c>
      <c r="HE91">
        <f ca="1">SUMIF(HH$3:IL$3,"&lt;="&amp;B5,HH91:IL91)</f>
        <v>0</v>
      </c>
      <c r="HF91" s="98" t="str">
        <f>IF(Summary!$B$57&lt;&gt;"",IF(AND(Summary!$D$57&lt;&gt;"",DATE(YEAR(Summary!$D$57),MONTH(Summary!$D$57),1)&lt;DATE(YEAR(HH3),MONTH(HH3),1)),"not on board",IF(Summary!$B$57&lt;&gt;"",IF(AND(Summary!$C$57&lt;&gt;"",DATE(YEAR(Summary!$C$57),MONTH(Summary!$C$57),1)&lt;=DATE(YEAR(HH3),MONTH(HH3),1)),Summary!$B$57,"not on board"),"")),"")</f>
        <v/>
      </c>
      <c r="HG91" s="74" t="s">
        <v>17</v>
      </c>
      <c r="HH91" s="85"/>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86"/>
      <c r="IM91" s="76">
        <f t="shared" ref="IM91:IM92" si="368">SUM(HH91:IL91)</f>
        <v>0</v>
      </c>
      <c r="IO91">
        <f ca="1">SUMIF(IR$3:JV$3,"&lt;="&amp;B5,IR91:JV91)</f>
        <v>0</v>
      </c>
      <c r="IP91" s="98" t="str">
        <f>IF(Summary!$B$57&lt;&gt;"",IF(AND(Summary!$D$57&lt;&gt;"",DATE(YEAR(Summary!$D$57),MONTH(Summary!$D$57),1)&lt;DATE(YEAR(IR3),MONTH(IR3),1)),"not on board",IF(Summary!$B$57&lt;&gt;"",IF(AND(Summary!$C$57&lt;&gt;"",DATE(YEAR(Summary!$C$57),MONTH(Summary!$C$57),1)&lt;=DATE(YEAR(IR3),MONTH(IR3),1)),Summary!$B$57,"not on board"),"")),"")</f>
        <v/>
      </c>
      <c r="IQ91" s="74" t="s">
        <v>17</v>
      </c>
      <c r="IR91" s="85"/>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86"/>
      <c r="JW91" s="76">
        <f t="shared" ref="JW91:JW92" si="369">SUM(IR91:JV91)</f>
        <v>0</v>
      </c>
      <c r="JY91">
        <f ca="1">SUMIF(KB$3:LE$3,"&lt;="&amp;B5,KB91:LE91)</f>
        <v>0</v>
      </c>
      <c r="JZ91" s="98" t="str">
        <f>IF(Summary!$B$57&lt;&gt;"",IF(AND(Summary!$D$57&lt;&gt;"",DATE(YEAR(Summary!$D$57),MONTH(Summary!$D$57),1)&lt;DATE(YEAR(KB3),MONTH(KB3),1)),"not on board",IF(Summary!$B$57&lt;&gt;"",IF(AND(Summary!$C$57&lt;&gt;"",DATE(YEAR(Summary!$C$57),MONTH(Summary!$C$57),1)&lt;=DATE(YEAR(KB3),MONTH(KB3),1)),Summary!$B$57,"not on board"),"")),"")</f>
        <v/>
      </c>
      <c r="KA91" s="74" t="s">
        <v>17</v>
      </c>
      <c r="KB91" s="85"/>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86"/>
      <c r="LF91" s="76">
        <f t="shared" si="280"/>
        <v>0</v>
      </c>
      <c r="LH91">
        <f ca="1">SUMIF(LK$3:MO$3,"&lt;="&amp;B5,LK91:MO91)</f>
        <v>0</v>
      </c>
      <c r="LI91" s="98" t="str">
        <f>IF(Summary!$B$57&lt;&gt;"",IF(AND(Summary!$D$57&lt;&gt;"",DATE(YEAR(Summary!$D$57),MONTH(Summary!$D$57),1)&lt;DATE(YEAR(LK3),MONTH(LK3),1)),"not on board",IF(Summary!$B$57&lt;&gt;"",IF(AND(Summary!$C$57&lt;&gt;"",DATE(YEAR(Summary!$C$57),MONTH(Summary!$C$57),1)&lt;=DATE(YEAR(LK3),MONTH(LK3),1)),Summary!$B$57,"not on board"),"")),"")</f>
        <v/>
      </c>
      <c r="LJ91" s="74" t="s">
        <v>17</v>
      </c>
      <c r="LK91" s="85"/>
      <c r="LL91" s="9"/>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86"/>
      <c r="MP91" s="76">
        <f t="shared" ref="MP91:MP92" si="370">SUM(LK91:MO91)</f>
        <v>0</v>
      </c>
      <c r="MR91">
        <f ca="1">SUMIF(MU$3:NX$3,"&lt;="&amp;B5,MU91:NX91)</f>
        <v>0</v>
      </c>
      <c r="MS91" s="98" t="str">
        <f>IF(Summary!$B$57&lt;&gt;"",IF(AND(Summary!$D$57&lt;&gt;"",DATE(YEAR(Summary!$D$57),MONTH(Summary!$D$57),1)&lt;DATE(YEAR(MU3),MONTH(MU3),1)),"not on board",IF(Summary!$B$57&lt;&gt;"",IF(AND(Summary!$C$57&lt;&gt;"",DATE(YEAR(Summary!$C$57),MONTH(Summary!$C$57),1)&lt;=DATE(YEAR(MU3),MONTH(MU3),1)),Summary!$B$57,"not on board"),"")),"")</f>
        <v/>
      </c>
      <c r="MT91" s="74" t="s">
        <v>17</v>
      </c>
      <c r="MU91" s="85"/>
      <c r="MV91" s="9"/>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86"/>
      <c r="NY91" s="76">
        <f t="shared" si="282"/>
        <v>0</v>
      </c>
      <c r="OA91">
        <f ca="1">SUMIF(OD$3:PH$3,"&lt;="&amp;B5,OD91:PH91)</f>
        <v>0</v>
      </c>
      <c r="OB91" s="98" t="str">
        <f>IF(Summary!$B$57&lt;&gt;"",IF(AND(Summary!$D$57&lt;&gt;"",DATE(YEAR(Summary!$D$57),MONTH(Summary!$D$57),1)&lt;DATE(YEAR(OD3),MONTH(OD3),1)),"not on board",IF(Summary!$B$57&lt;&gt;"",IF(AND(Summary!$C$57&lt;&gt;"",DATE(YEAR(Summary!$C$57),MONTH(Summary!$C$57),1)&lt;=DATE(YEAR(OD3),MONTH(OD3),1)),Summary!$B$57,"not on board"),"")),"")</f>
        <v/>
      </c>
      <c r="OC91" s="74" t="s">
        <v>17</v>
      </c>
      <c r="OD91" s="85"/>
      <c r="OE91" s="9"/>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86"/>
      <c r="PI91" s="76">
        <f t="shared" ref="PI91:PI92" si="371">SUM(OD91:PH91)</f>
        <v>0</v>
      </c>
    </row>
    <row r="92" spans="2:425">
      <c r="B92">
        <f ca="1">SUM(B91,BS91,AL91,DC91,EL91,FV91,HE91,IO91,JY91,LH91,MR91,OA91)</f>
        <v>0</v>
      </c>
      <c r="C92" s="100"/>
      <c r="D92" s="75" t="s">
        <v>1</v>
      </c>
      <c r="E92" s="83"/>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4"/>
      <c r="AJ92" s="77">
        <f t="shared" si="364"/>
        <v>0</v>
      </c>
      <c r="AM92" s="100"/>
      <c r="AN92" s="75" t="s">
        <v>1</v>
      </c>
      <c r="AO92" s="83"/>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4"/>
      <c r="BQ92" s="77">
        <f t="shared" si="273"/>
        <v>0</v>
      </c>
      <c r="BT92" s="100"/>
      <c r="BU92" s="75" t="s">
        <v>1</v>
      </c>
      <c r="BV92" s="83"/>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4"/>
      <c r="DA92" s="77">
        <f t="shared" si="365"/>
        <v>0</v>
      </c>
      <c r="DD92" s="100"/>
      <c r="DE92" s="75" t="s">
        <v>1</v>
      </c>
      <c r="DF92" s="83"/>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4"/>
      <c r="EJ92" s="77">
        <f t="shared" si="366"/>
        <v>0</v>
      </c>
      <c r="EM92" s="100"/>
      <c r="EN92" s="75" t="s">
        <v>1</v>
      </c>
      <c r="EO92" s="83"/>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4"/>
      <c r="FT92" s="77">
        <f t="shared" si="367"/>
        <v>0</v>
      </c>
      <c r="FW92" s="100"/>
      <c r="FX92" s="75" t="s">
        <v>1</v>
      </c>
      <c r="FY92" s="83"/>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4"/>
      <c r="HC92" s="77">
        <f t="shared" si="277"/>
        <v>0</v>
      </c>
      <c r="HF92" s="100"/>
      <c r="HG92" s="75" t="s">
        <v>1</v>
      </c>
      <c r="HH92" s="83"/>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4"/>
      <c r="IM92" s="77">
        <f t="shared" si="368"/>
        <v>0</v>
      </c>
      <c r="IP92" s="100"/>
      <c r="IQ92" s="75" t="s">
        <v>1</v>
      </c>
      <c r="IR92" s="83"/>
      <c r="IS92" s="8"/>
      <c r="IT92" s="8"/>
      <c r="IU92" s="8"/>
      <c r="IV92" s="8"/>
      <c r="IW92" s="8"/>
      <c r="IX92" s="8"/>
      <c r="IY92" s="8"/>
      <c r="IZ92" s="8"/>
      <c r="JA92" s="8"/>
      <c r="JB92" s="8"/>
      <c r="JC92" s="8"/>
      <c r="JD92" s="8"/>
      <c r="JE92" s="8"/>
      <c r="JF92" s="8"/>
      <c r="JG92" s="8"/>
      <c r="JH92" s="8"/>
      <c r="JI92" s="8"/>
      <c r="JJ92" s="8"/>
      <c r="JK92" s="8"/>
      <c r="JL92" s="8"/>
      <c r="JM92" s="8"/>
      <c r="JN92" s="8"/>
      <c r="JO92" s="8"/>
      <c r="JP92" s="8"/>
      <c r="JQ92" s="8"/>
      <c r="JR92" s="8"/>
      <c r="JS92" s="8"/>
      <c r="JT92" s="8"/>
      <c r="JU92" s="8"/>
      <c r="JV92" s="84"/>
      <c r="JW92" s="77">
        <f t="shared" si="369"/>
        <v>0</v>
      </c>
      <c r="JZ92" s="100"/>
      <c r="KA92" s="75" t="s">
        <v>1</v>
      </c>
      <c r="KB92" s="83"/>
      <c r="KC92" s="8"/>
      <c r="KD92" s="8"/>
      <c r="KE92" s="8"/>
      <c r="KF92" s="8"/>
      <c r="KG92" s="8"/>
      <c r="KH92" s="8"/>
      <c r="KI92" s="8"/>
      <c r="KJ92" s="8"/>
      <c r="KK92" s="8"/>
      <c r="KL92" s="8"/>
      <c r="KM92" s="8"/>
      <c r="KN92" s="8"/>
      <c r="KO92" s="8"/>
      <c r="KP92" s="8"/>
      <c r="KQ92" s="8"/>
      <c r="KR92" s="8"/>
      <c r="KS92" s="8"/>
      <c r="KT92" s="8"/>
      <c r="KU92" s="8"/>
      <c r="KV92" s="8"/>
      <c r="KW92" s="8"/>
      <c r="KX92" s="8"/>
      <c r="KY92" s="8"/>
      <c r="KZ92" s="8"/>
      <c r="LA92" s="8"/>
      <c r="LB92" s="8"/>
      <c r="LC92" s="8"/>
      <c r="LD92" s="8"/>
      <c r="LE92" s="84"/>
      <c r="LF92" s="77">
        <f t="shared" si="280"/>
        <v>0</v>
      </c>
      <c r="LI92" s="100"/>
      <c r="LJ92" s="75" t="s">
        <v>1</v>
      </c>
      <c r="LK92" s="83"/>
      <c r="LL92" s="8"/>
      <c r="LM92" s="8"/>
      <c r="LN92" s="8"/>
      <c r="LO92" s="8"/>
      <c r="LP92" s="8"/>
      <c r="LQ92" s="8"/>
      <c r="LR92" s="8"/>
      <c r="LS92" s="8"/>
      <c r="LT92" s="8"/>
      <c r="LU92" s="8"/>
      <c r="LV92" s="8"/>
      <c r="LW92" s="8"/>
      <c r="LX92" s="8"/>
      <c r="LY92" s="8"/>
      <c r="LZ92" s="8"/>
      <c r="MA92" s="8"/>
      <c r="MB92" s="8"/>
      <c r="MC92" s="8"/>
      <c r="MD92" s="8"/>
      <c r="ME92" s="8"/>
      <c r="MF92" s="8"/>
      <c r="MG92" s="8"/>
      <c r="MH92" s="8"/>
      <c r="MI92" s="8"/>
      <c r="MJ92" s="8"/>
      <c r="MK92" s="8"/>
      <c r="ML92" s="8"/>
      <c r="MM92" s="8"/>
      <c r="MN92" s="8"/>
      <c r="MO92" s="84"/>
      <c r="MP92" s="77">
        <f t="shared" si="370"/>
        <v>0</v>
      </c>
      <c r="MS92" s="100"/>
      <c r="MT92" s="75" t="s">
        <v>1</v>
      </c>
      <c r="MU92" s="83"/>
      <c r="MV92" s="8"/>
      <c r="MW92" s="8"/>
      <c r="MX92" s="8"/>
      <c r="MY92" s="8"/>
      <c r="MZ92" s="8"/>
      <c r="NA92" s="8"/>
      <c r="NB92" s="8"/>
      <c r="NC92" s="8"/>
      <c r="ND92" s="8"/>
      <c r="NE92" s="8"/>
      <c r="NF92" s="8"/>
      <c r="NG92" s="8"/>
      <c r="NH92" s="8"/>
      <c r="NI92" s="8"/>
      <c r="NJ92" s="8"/>
      <c r="NK92" s="8"/>
      <c r="NL92" s="8"/>
      <c r="NM92" s="8"/>
      <c r="NN92" s="8"/>
      <c r="NO92" s="8"/>
      <c r="NP92" s="8"/>
      <c r="NQ92" s="8"/>
      <c r="NR92" s="8"/>
      <c r="NS92" s="8"/>
      <c r="NT92" s="8"/>
      <c r="NU92" s="8"/>
      <c r="NV92" s="8"/>
      <c r="NW92" s="8"/>
      <c r="NX92" s="84"/>
      <c r="NY92" s="77">
        <f t="shared" si="282"/>
        <v>0</v>
      </c>
      <c r="OB92" s="100"/>
      <c r="OC92" s="75" t="s">
        <v>1</v>
      </c>
      <c r="OD92" s="83"/>
      <c r="OE92" s="8"/>
      <c r="OF92" s="8"/>
      <c r="OG92" s="8"/>
      <c r="OH92" s="8"/>
      <c r="OI92" s="8"/>
      <c r="OJ92" s="8"/>
      <c r="OK92" s="8"/>
      <c r="OL92" s="8"/>
      <c r="OM92" s="8"/>
      <c r="ON92" s="8"/>
      <c r="OO92" s="8"/>
      <c r="OP92" s="8"/>
      <c r="OQ92" s="8"/>
      <c r="OR92" s="8"/>
      <c r="OS92" s="8"/>
      <c r="OT92" s="8"/>
      <c r="OU92" s="8"/>
      <c r="OV92" s="8"/>
      <c r="OW92" s="8"/>
      <c r="OX92" s="8"/>
      <c r="OY92" s="8"/>
      <c r="OZ92" s="8"/>
      <c r="PA92" s="8"/>
      <c r="PB92" s="8"/>
      <c r="PC92" s="8"/>
      <c r="PD92" s="8"/>
      <c r="PE92" s="8"/>
      <c r="PF92" s="8"/>
      <c r="PG92" s="8"/>
      <c r="PH92" s="84"/>
      <c r="PI92" s="77">
        <f t="shared" si="371"/>
        <v>0</v>
      </c>
    </row>
    <row r="93" spans="2:425" ht="15" customHeight="1">
      <c r="B93">
        <f ca="1">SUMIF(E$3:AI$3,"&lt;="&amp;B5,E93:AI93)</f>
        <v>0</v>
      </c>
      <c r="C93" s="98" t="str">
        <f>IF(Summary!$B$58&lt;&gt;"",IF(AND(Summary!$D$58&lt;&gt;"",DATE(YEAR(Summary!$D$58),MONTH(Summary!$D$58),1)&lt;DATE(YEAR(E3),MONTH(E3),1)),"not on board",IF(Summary!$B$58&lt;&gt;"",IF(AND(Summary!$C$58&lt;&gt;"",DATE(YEAR(Summary!$C$58),MONTH(Summary!$C$58),1)&lt;=DATE(YEAR(E3),MONTH(E3),1)),Summary!$B$58,"not on board"),"")),"")</f>
        <v/>
      </c>
      <c r="D93" s="74" t="s">
        <v>17</v>
      </c>
      <c r="E93" s="85"/>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86"/>
      <c r="AJ93" s="76">
        <f t="shared" ref="AJ93:AJ94" si="372">SUM(E93:AI93)</f>
        <v>0</v>
      </c>
      <c r="AL93">
        <f ca="1">SUMIF(AO$3:BP$3,"&lt;="&amp;B5,AO93:BP93)</f>
        <v>0</v>
      </c>
      <c r="AM93" s="98" t="str">
        <f>IF(Summary!$B$58&lt;&gt;"",IF(AND(Summary!$D$58&lt;&gt;"",DATE(YEAR(Summary!$D$58),MONTH(Summary!$D$58),1)&lt;DATE(YEAR(AO3),MONTH(AO3),1)),"not on board",IF(Summary!$B$58&lt;&gt;"",IF(AND(Summary!$C$58&lt;&gt;"",DATE(YEAR(Summary!$C$58),MONTH(Summary!$C$58),1)&lt;=DATE(YEAR(AO3),MONTH(AO3),1)),Summary!$B$58,"not on board"),"")),"")</f>
        <v/>
      </c>
      <c r="AN93" s="74" t="s">
        <v>17</v>
      </c>
      <c r="AO93" s="85"/>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86"/>
      <c r="BQ93" s="76">
        <f t="shared" si="273"/>
        <v>0</v>
      </c>
      <c r="BS93">
        <f ca="1">SUMIF(BV$3:CZ$3,"&lt;="&amp;B5,BV93:CZ93)</f>
        <v>0</v>
      </c>
      <c r="BT93" s="98" t="str">
        <f>IF(Summary!$B$58&lt;&gt;"",IF(AND(Summary!$D$58&lt;&gt;"",DATE(YEAR(Summary!$D$58),MONTH(Summary!$D$58),1)&lt;DATE(YEAR(BV3),MONTH(BV3),1)),"not on board",IF(Summary!$B$58&lt;&gt;"",IF(AND(Summary!$C$58&lt;&gt;"",DATE(YEAR(Summary!$C$58),MONTH(Summary!$C$58),1)&lt;=DATE(YEAR(BV3),MONTH(BV3),1)),Summary!$B$58,"not on board"),"")),"")</f>
        <v/>
      </c>
      <c r="BU93" s="74" t="s">
        <v>17</v>
      </c>
      <c r="BV93" s="85"/>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86"/>
      <c r="DA93" s="76">
        <f t="shared" ref="DA93:DA94" si="373">SUM(BV93:CZ93)</f>
        <v>0</v>
      </c>
      <c r="DC93">
        <f ca="1">SUMIF(DF$3:EI$3,"&lt;="&amp;B5,DF93:EI93)</f>
        <v>0</v>
      </c>
      <c r="DD93" s="98" t="str">
        <f>IF(Summary!$B$58&lt;&gt;"",IF(AND(Summary!$D$58&lt;&gt;"",DATE(YEAR(Summary!$D$58),MONTH(Summary!$D$58),1)&lt;DATE(YEAR(DF3),MONTH(DF3),1)),"not on board",IF(Summary!$B$58&lt;&gt;"",IF(AND(Summary!$C$58&lt;&gt;"",DATE(YEAR(Summary!$C$58),MONTH(Summary!$C$58),1)&lt;=DATE(YEAR(DF3),MONTH(DF3),1)),Summary!$B$58,"not on board"),"")),"")</f>
        <v/>
      </c>
      <c r="DE93" s="74" t="s">
        <v>17</v>
      </c>
      <c r="DF93" s="85"/>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86"/>
      <c r="EJ93" s="76">
        <f t="shared" ref="EJ93:EJ94" si="374">SUM(DF93:EI93)</f>
        <v>0</v>
      </c>
      <c r="EL93">
        <f ca="1">SUMIF(EO$3:FS$3,"&lt;="&amp;B5,EO93:FS93)</f>
        <v>0</v>
      </c>
      <c r="EM93" s="98" t="str">
        <f>IF(Summary!$B$58&lt;&gt;"",IF(AND(Summary!$D$58&lt;&gt;"",DATE(YEAR(Summary!$D$58),MONTH(Summary!$D$58),1)&lt;DATE(YEAR(EO3),MONTH(EO3),1)),"not on board",IF(Summary!$B$58&lt;&gt;"",IF(AND(Summary!$C$58&lt;&gt;"",DATE(YEAR(Summary!$C$58),MONTH(Summary!$C$58),1)&lt;=DATE(YEAR(EO3),MONTH(EO3),1)),Summary!$B$58,"not on board"),"")),"")</f>
        <v/>
      </c>
      <c r="EN93" s="74" t="s">
        <v>17</v>
      </c>
      <c r="EO93" s="85"/>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86"/>
      <c r="FT93" s="76">
        <f t="shared" ref="FT93:FT94" si="375">SUM(EO93:FS93)</f>
        <v>0</v>
      </c>
      <c r="FV93">
        <f ca="1">SUMIF(FY$3:HB$3,"&lt;="&amp;B5,FY93:HB93)</f>
        <v>0</v>
      </c>
      <c r="FW93" s="98" t="str">
        <f>IF(Summary!$B$58&lt;&gt;"",IF(AND(Summary!$D$58&lt;&gt;"",DATE(YEAR(Summary!$D$58),MONTH(Summary!$D$58),1)&lt;DATE(YEAR(FY3),MONTH(FY3),1)),"not on board",IF(Summary!$B$58&lt;&gt;"",IF(AND(Summary!$C$58&lt;&gt;"",DATE(YEAR(Summary!$C$58),MONTH(Summary!$C$58),1)&lt;=DATE(YEAR(FY3),MONTH(FY3),1)),Summary!$B$58,"not on board"),"")),"")</f>
        <v/>
      </c>
      <c r="FX93" s="74" t="s">
        <v>17</v>
      </c>
      <c r="FY93" s="85"/>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86"/>
      <c r="HC93" s="76">
        <f t="shared" si="277"/>
        <v>0</v>
      </c>
      <c r="HE93">
        <f ca="1">SUMIF(HH$3:IL$3,"&lt;="&amp;B5,HH93:IL93)</f>
        <v>0</v>
      </c>
      <c r="HF93" s="98" t="str">
        <f>IF(Summary!$B$58&lt;&gt;"",IF(AND(Summary!$D$58&lt;&gt;"",DATE(YEAR(Summary!$D$58),MONTH(Summary!$D$58),1)&lt;DATE(YEAR(HH3),MONTH(HH3),1)),"not on board",IF(Summary!$B$58&lt;&gt;"",IF(AND(Summary!$C$58&lt;&gt;"",DATE(YEAR(Summary!$C$58),MONTH(Summary!$C$58),1)&lt;=DATE(YEAR(HH3),MONTH(HH3),1)),Summary!$B$58,"not on board"),"")),"")</f>
        <v/>
      </c>
      <c r="HG93" s="74" t="s">
        <v>17</v>
      </c>
      <c r="HH93" s="85"/>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86"/>
      <c r="IM93" s="76">
        <f t="shared" ref="IM93:IM94" si="376">SUM(HH93:IL93)</f>
        <v>0</v>
      </c>
      <c r="IO93">
        <f ca="1">SUMIF(IR$3:JV$3,"&lt;="&amp;B5,IR93:JV93)</f>
        <v>0</v>
      </c>
      <c r="IP93" s="98" t="str">
        <f>IF(Summary!$B$58&lt;&gt;"",IF(AND(Summary!$D$58&lt;&gt;"",DATE(YEAR(Summary!$D$58),MONTH(Summary!$D$58),1)&lt;DATE(YEAR(IR3),MONTH(IR3),1)),"not on board",IF(Summary!$B$58&lt;&gt;"",IF(AND(Summary!$C$58&lt;&gt;"",DATE(YEAR(Summary!$C$58),MONTH(Summary!$C$58),1)&lt;=DATE(YEAR(IR3),MONTH(IR3),1)),Summary!$B$58,"not on board"),"")),"")</f>
        <v/>
      </c>
      <c r="IQ93" s="74" t="s">
        <v>17</v>
      </c>
      <c r="IR93" s="85"/>
      <c r="IS93" s="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86"/>
      <c r="JW93" s="76">
        <f t="shared" ref="JW93:JW94" si="377">SUM(IR93:JV93)</f>
        <v>0</v>
      </c>
      <c r="JY93">
        <f ca="1">SUMIF(KB$3:LE$3,"&lt;="&amp;B5,KB93:LE93)</f>
        <v>0</v>
      </c>
      <c r="JZ93" s="98" t="str">
        <f>IF(Summary!$B$58&lt;&gt;"",IF(AND(Summary!$D$58&lt;&gt;"",DATE(YEAR(Summary!$D$58),MONTH(Summary!$D$58),1)&lt;DATE(YEAR(KB3),MONTH(KB3),1)),"not on board",IF(Summary!$B$58&lt;&gt;"",IF(AND(Summary!$C$58&lt;&gt;"",DATE(YEAR(Summary!$C$58),MONTH(Summary!$C$58),1)&lt;=DATE(YEAR(KB3),MONTH(KB3),1)),Summary!$B$58,"not on board"),"")),"")</f>
        <v/>
      </c>
      <c r="KA93" s="74" t="s">
        <v>17</v>
      </c>
      <c r="KB93" s="85"/>
      <c r="KC93" s="9"/>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86"/>
      <c r="LF93" s="76">
        <f t="shared" si="280"/>
        <v>0</v>
      </c>
      <c r="LH93">
        <f ca="1">SUMIF(LK$3:MO$3,"&lt;="&amp;B5,LK93:MO93)</f>
        <v>0</v>
      </c>
      <c r="LI93" s="98" t="str">
        <f>IF(Summary!$B$58&lt;&gt;"",IF(AND(Summary!$D$58&lt;&gt;"",DATE(YEAR(Summary!$D$58),MONTH(Summary!$D$58),1)&lt;DATE(YEAR(LK3),MONTH(LK3),1)),"not on board",IF(Summary!$B$58&lt;&gt;"",IF(AND(Summary!$C$58&lt;&gt;"",DATE(YEAR(Summary!$C$58),MONTH(Summary!$C$58),1)&lt;=DATE(YEAR(LK3),MONTH(LK3),1)),Summary!$B$58,"not on board"),"")),"")</f>
        <v/>
      </c>
      <c r="LJ93" s="74" t="s">
        <v>17</v>
      </c>
      <c r="LK93" s="85"/>
      <c r="LL93" s="9"/>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86"/>
      <c r="MP93" s="76">
        <f t="shared" ref="MP93:MP94" si="378">SUM(LK93:MO93)</f>
        <v>0</v>
      </c>
      <c r="MR93">
        <f ca="1">SUMIF(MU$3:NX$3,"&lt;="&amp;B5,MU93:NX93)</f>
        <v>0</v>
      </c>
      <c r="MS93" s="98" t="str">
        <f>IF(Summary!$B$58&lt;&gt;"",IF(AND(Summary!$D$58&lt;&gt;"",DATE(YEAR(Summary!$D$58),MONTH(Summary!$D$58),1)&lt;DATE(YEAR(MU3),MONTH(MU3),1)),"not on board",IF(Summary!$B$58&lt;&gt;"",IF(AND(Summary!$C$58&lt;&gt;"",DATE(YEAR(Summary!$C$58),MONTH(Summary!$C$58),1)&lt;=DATE(YEAR(MU3),MONTH(MU3),1)),Summary!$B$58,"not on board"),"")),"")</f>
        <v/>
      </c>
      <c r="MT93" s="74" t="s">
        <v>17</v>
      </c>
      <c r="MU93" s="85"/>
      <c r="MV93" s="9"/>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86"/>
      <c r="NY93" s="76">
        <f t="shared" si="282"/>
        <v>0</v>
      </c>
      <c r="OA93">
        <f ca="1">SUMIF(OD$3:PH$3,"&lt;="&amp;B5,OD93:PH93)</f>
        <v>0</v>
      </c>
      <c r="OB93" s="98" t="str">
        <f>IF(Summary!$B$58&lt;&gt;"",IF(AND(Summary!$D$58&lt;&gt;"",DATE(YEAR(Summary!$D$58),MONTH(Summary!$D$58),1)&lt;DATE(YEAR(OD3),MONTH(OD3),1)),"not on board",IF(Summary!$B$58&lt;&gt;"",IF(AND(Summary!$C$58&lt;&gt;"",DATE(YEAR(Summary!$C$58),MONTH(Summary!$C$58),1)&lt;=DATE(YEAR(OD3),MONTH(OD3),1)),Summary!$B$58,"not on board"),"")),"")</f>
        <v/>
      </c>
      <c r="OC93" s="74" t="s">
        <v>17</v>
      </c>
      <c r="OD93" s="85"/>
      <c r="OE93" s="9"/>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86"/>
      <c r="PI93" s="76">
        <f t="shared" ref="PI93:PI94" si="379">SUM(OD93:PH93)</f>
        <v>0</v>
      </c>
    </row>
    <row r="94" spans="2:425">
      <c r="B94">
        <f ca="1">SUM(B93,BS93,AL93,DC93,EL93,FV93,HE93,IO93,JY93,LH93,MR93,OA93)</f>
        <v>0</v>
      </c>
      <c r="C94" s="100"/>
      <c r="D94" s="75" t="s">
        <v>1</v>
      </c>
      <c r="E94" s="83"/>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4"/>
      <c r="AJ94" s="77">
        <f t="shared" si="372"/>
        <v>0</v>
      </c>
      <c r="AM94" s="100"/>
      <c r="AN94" s="75" t="s">
        <v>1</v>
      </c>
      <c r="AO94" s="83"/>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4"/>
      <c r="BQ94" s="77">
        <f t="shared" si="273"/>
        <v>0</v>
      </c>
      <c r="BT94" s="100"/>
      <c r="BU94" s="75" t="s">
        <v>1</v>
      </c>
      <c r="BV94" s="83"/>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4"/>
      <c r="DA94" s="77">
        <f t="shared" si="373"/>
        <v>0</v>
      </c>
      <c r="DD94" s="100"/>
      <c r="DE94" s="75" t="s">
        <v>1</v>
      </c>
      <c r="DF94" s="83"/>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4"/>
      <c r="EJ94" s="77">
        <f t="shared" si="374"/>
        <v>0</v>
      </c>
      <c r="EM94" s="100"/>
      <c r="EN94" s="75" t="s">
        <v>1</v>
      </c>
      <c r="EO94" s="83"/>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4"/>
      <c r="FT94" s="77">
        <f t="shared" si="375"/>
        <v>0</v>
      </c>
      <c r="FW94" s="100"/>
      <c r="FX94" s="75" t="s">
        <v>1</v>
      </c>
      <c r="FY94" s="83"/>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4"/>
      <c r="HC94" s="77">
        <f t="shared" si="277"/>
        <v>0</v>
      </c>
      <c r="HF94" s="100"/>
      <c r="HG94" s="75" t="s">
        <v>1</v>
      </c>
      <c r="HH94" s="83"/>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4"/>
      <c r="IM94" s="77">
        <f t="shared" si="376"/>
        <v>0</v>
      </c>
      <c r="IP94" s="100"/>
      <c r="IQ94" s="75" t="s">
        <v>1</v>
      </c>
      <c r="IR94" s="83"/>
      <c r="IS94" s="8"/>
      <c r="IT94" s="8"/>
      <c r="IU94" s="8"/>
      <c r="IV94" s="8"/>
      <c r="IW94" s="8"/>
      <c r="IX94" s="8"/>
      <c r="IY94" s="8"/>
      <c r="IZ94" s="8"/>
      <c r="JA94" s="8"/>
      <c r="JB94" s="8"/>
      <c r="JC94" s="8"/>
      <c r="JD94" s="8"/>
      <c r="JE94" s="8"/>
      <c r="JF94" s="8"/>
      <c r="JG94" s="8"/>
      <c r="JH94" s="8"/>
      <c r="JI94" s="8"/>
      <c r="JJ94" s="8"/>
      <c r="JK94" s="8"/>
      <c r="JL94" s="8"/>
      <c r="JM94" s="8"/>
      <c r="JN94" s="8"/>
      <c r="JO94" s="8"/>
      <c r="JP94" s="8"/>
      <c r="JQ94" s="8"/>
      <c r="JR94" s="8"/>
      <c r="JS94" s="8"/>
      <c r="JT94" s="8"/>
      <c r="JU94" s="8"/>
      <c r="JV94" s="84"/>
      <c r="JW94" s="77">
        <f t="shared" si="377"/>
        <v>0</v>
      </c>
      <c r="JZ94" s="100"/>
      <c r="KA94" s="75" t="s">
        <v>1</v>
      </c>
      <c r="KB94" s="83"/>
      <c r="KC94" s="8"/>
      <c r="KD94" s="8"/>
      <c r="KE94" s="8"/>
      <c r="KF94" s="8"/>
      <c r="KG94" s="8"/>
      <c r="KH94" s="8"/>
      <c r="KI94" s="8"/>
      <c r="KJ94" s="8"/>
      <c r="KK94" s="8"/>
      <c r="KL94" s="8"/>
      <c r="KM94" s="8"/>
      <c r="KN94" s="8"/>
      <c r="KO94" s="8"/>
      <c r="KP94" s="8"/>
      <c r="KQ94" s="8"/>
      <c r="KR94" s="8"/>
      <c r="KS94" s="8"/>
      <c r="KT94" s="8"/>
      <c r="KU94" s="8"/>
      <c r="KV94" s="8"/>
      <c r="KW94" s="8"/>
      <c r="KX94" s="8"/>
      <c r="KY94" s="8"/>
      <c r="KZ94" s="8"/>
      <c r="LA94" s="8"/>
      <c r="LB94" s="8"/>
      <c r="LC94" s="8"/>
      <c r="LD94" s="8"/>
      <c r="LE94" s="84"/>
      <c r="LF94" s="77">
        <f t="shared" si="280"/>
        <v>0</v>
      </c>
      <c r="LI94" s="100"/>
      <c r="LJ94" s="75" t="s">
        <v>1</v>
      </c>
      <c r="LK94" s="83"/>
      <c r="LL94" s="8"/>
      <c r="LM94" s="8"/>
      <c r="LN94" s="8"/>
      <c r="LO94" s="8"/>
      <c r="LP94" s="8"/>
      <c r="LQ94" s="8"/>
      <c r="LR94" s="8"/>
      <c r="LS94" s="8"/>
      <c r="LT94" s="8"/>
      <c r="LU94" s="8"/>
      <c r="LV94" s="8"/>
      <c r="LW94" s="8"/>
      <c r="LX94" s="8"/>
      <c r="LY94" s="8"/>
      <c r="LZ94" s="8"/>
      <c r="MA94" s="8"/>
      <c r="MB94" s="8"/>
      <c r="MC94" s="8"/>
      <c r="MD94" s="8"/>
      <c r="ME94" s="8"/>
      <c r="MF94" s="8"/>
      <c r="MG94" s="8"/>
      <c r="MH94" s="8"/>
      <c r="MI94" s="8"/>
      <c r="MJ94" s="8"/>
      <c r="MK94" s="8"/>
      <c r="ML94" s="8"/>
      <c r="MM94" s="8"/>
      <c r="MN94" s="8"/>
      <c r="MO94" s="84"/>
      <c r="MP94" s="77">
        <f t="shared" si="378"/>
        <v>0</v>
      </c>
      <c r="MS94" s="100"/>
      <c r="MT94" s="75" t="s">
        <v>1</v>
      </c>
      <c r="MU94" s="83"/>
      <c r="MV94" s="8"/>
      <c r="MW94" s="8"/>
      <c r="MX94" s="8"/>
      <c r="MY94" s="8"/>
      <c r="MZ94" s="8"/>
      <c r="NA94" s="8"/>
      <c r="NB94" s="8"/>
      <c r="NC94" s="8"/>
      <c r="ND94" s="8"/>
      <c r="NE94" s="8"/>
      <c r="NF94" s="8"/>
      <c r="NG94" s="8"/>
      <c r="NH94" s="8"/>
      <c r="NI94" s="8"/>
      <c r="NJ94" s="8"/>
      <c r="NK94" s="8"/>
      <c r="NL94" s="8"/>
      <c r="NM94" s="8"/>
      <c r="NN94" s="8"/>
      <c r="NO94" s="8"/>
      <c r="NP94" s="8"/>
      <c r="NQ94" s="8"/>
      <c r="NR94" s="8"/>
      <c r="NS94" s="8"/>
      <c r="NT94" s="8"/>
      <c r="NU94" s="8"/>
      <c r="NV94" s="8"/>
      <c r="NW94" s="8"/>
      <c r="NX94" s="84"/>
      <c r="NY94" s="77">
        <f t="shared" si="282"/>
        <v>0</v>
      </c>
      <c r="OB94" s="100"/>
      <c r="OC94" s="75" t="s">
        <v>1</v>
      </c>
      <c r="OD94" s="83"/>
      <c r="OE94" s="8"/>
      <c r="OF94" s="8"/>
      <c r="OG94" s="8"/>
      <c r="OH94" s="8"/>
      <c r="OI94" s="8"/>
      <c r="OJ94" s="8"/>
      <c r="OK94" s="8"/>
      <c r="OL94" s="8"/>
      <c r="OM94" s="8"/>
      <c r="ON94" s="8"/>
      <c r="OO94" s="8"/>
      <c r="OP94" s="8"/>
      <c r="OQ94" s="8"/>
      <c r="OR94" s="8"/>
      <c r="OS94" s="8"/>
      <c r="OT94" s="8"/>
      <c r="OU94" s="8"/>
      <c r="OV94" s="8"/>
      <c r="OW94" s="8"/>
      <c r="OX94" s="8"/>
      <c r="OY94" s="8"/>
      <c r="OZ94" s="8"/>
      <c r="PA94" s="8"/>
      <c r="PB94" s="8"/>
      <c r="PC94" s="8"/>
      <c r="PD94" s="8"/>
      <c r="PE94" s="8"/>
      <c r="PF94" s="8"/>
      <c r="PG94" s="8"/>
      <c r="PH94" s="84"/>
      <c r="PI94" s="77">
        <f t="shared" si="379"/>
        <v>0</v>
      </c>
    </row>
    <row r="95" spans="2:425" ht="15" customHeight="1">
      <c r="B95">
        <f ca="1">SUMIF(E$3:AI$3,"&lt;="&amp;B5,E95:AI95)</f>
        <v>0</v>
      </c>
      <c r="C95" s="98" t="str">
        <f>IF(Summary!$B$59&lt;&gt;"",IF(AND(Summary!$D$59&lt;&gt;"",DATE(YEAR(Summary!$D$59),MONTH(Summary!$D$59),1)&lt;DATE(YEAR(E3),MONTH(E3),1)),"not on board",IF(Summary!$B$59&lt;&gt;"",IF(AND(Summary!$C$59&lt;&gt;"",DATE(YEAR(Summary!$C$59),MONTH(Summary!$C$59),1)&lt;=DATE(YEAR(E3),MONTH(E3),1)),Summary!$B$59,"not on board"),"")),"")</f>
        <v/>
      </c>
      <c r="D95" s="74" t="s">
        <v>17</v>
      </c>
      <c r="E95" s="85"/>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86"/>
      <c r="AJ95" s="76">
        <f t="shared" ref="AJ95:AJ96" si="380">SUM(E95:AI95)</f>
        <v>0</v>
      </c>
      <c r="AL95">
        <f ca="1">SUMIF(AO$3:BP$3,"&lt;="&amp;B5,AO95:BP95)</f>
        <v>0</v>
      </c>
      <c r="AM95" s="98" t="str">
        <f>IF(Summary!$B$59&lt;&gt;"",IF(AND(Summary!$D$59&lt;&gt;"",DATE(YEAR(Summary!$D$59),MONTH(Summary!$D$59),1)&lt;DATE(YEAR(AO3),MONTH(AO3),1)),"not on board",IF(Summary!$B$59&lt;&gt;"",IF(AND(Summary!$C$59&lt;&gt;"",DATE(YEAR(Summary!$C$59),MONTH(Summary!$C$59),1)&lt;=DATE(YEAR(AO3),MONTH(AO3),1)),Summary!$B$59,"not on board"),"")),"")</f>
        <v/>
      </c>
      <c r="AN95" s="74" t="s">
        <v>17</v>
      </c>
      <c r="AO95" s="85"/>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86"/>
      <c r="BQ95" s="76">
        <f t="shared" si="273"/>
        <v>0</v>
      </c>
      <c r="BS95">
        <f ca="1">SUMIF(BV$3:CZ$3,"&lt;="&amp;B5,BV95:CZ95)</f>
        <v>0</v>
      </c>
      <c r="BT95" s="98" t="str">
        <f>IF(Summary!$B$59&lt;&gt;"",IF(AND(Summary!$D$59&lt;&gt;"",DATE(YEAR(Summary!$D$59),MONTH(Summary!$D$59),1)&lt;DATE(YEAR(BV3),MONTH(BV3),1)),"not on board",IF(Summary!$B$59&lt;&gt;"",IF(AND(Summary!$C$59&lt;&gt;"",DATE(YEAR(Summary!$C$59),MONTH(Summary!$C$59),1)&lt;=DATE(YEAR(BV3),MONTH(BV3),1)),Summary!$B$59,"not on board"),"")),"")</f>
        <v/>
      </c>
      <c r="BU95" s="74" t="s">
        <v>17</v>
      </c>
      <c r="BV95" s="85"/>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86"/>
      <c r="DA95" s="76">
        <f t="shared" ref="DA95:DA96" si="381">SUM(BV95:CZ95)</f>
        <v>0</v>
      </c>
      <c r="DC95">
        <f ca="1">SUMIF(DF$3:EI$3,"&lt;="&amp;B5,DF95:EI95)</f>
        <v>0</v>
      </c>
      <c r="DD95" s="98" t="str">
        <f>IF(Summary!$B$59&lt;&gt;"",IF(AND(Summary!$D$59&lt;&gt;"",DATE(YEAR(Summary!$D$59),MONTH(Summary!$D$59),1)&lt;DATE(YEAR(DF3),MONTH(DF3),1)),"not on board",IF(Summary!$B$59&lt;&gt;"",IF(AND(Summary!$C$59&lt;&gt;"",DATE(YEAR(Summary!$C$59),MONTH(Summary!$C$59),1)&lt;=DATE(YEAR(DF3),MONTH(DF3),1)),Summary!$B$59,"not on board"),"")),"")</f>
        <v/>
      </c>
      <c r="DE95" s="74" t="s">
        <v>17</v>
      </c>
      <c r="DF95" s="85"/>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86"/>
      <c r="EJ95" s="76">
        <f t="shared" ref="EJ95:EJ96" si="382">SUM(DF95:EI95)</f>
        <v>0</v>
      </c>
      <c r="EL95">
        <f ca="1">SUMIF(EO$3:FS$3,"&lt;="&amp;B5,EO95:FS95)</f>
        <v>0</v>
      </c>
      <c r="EM95" s="98" t="str">
        <f>IF(Summary!$B$59&lt;&gt;"",IF(AND(Summary!$D$59&lt;&gt;"",DATE(YEAR(Summary!$D$59),MONTH(Summary!$D$59),1)&lt;DATE(YEAR(EO3),MONTH(EO3),1)),"not on board",IF(Summary!$B$59&lt;&gt;"",IF(AND(Summary!$C$59&lt;&gt;"",DATE(YEAR(Summary!$C$59),MONTH(Summary!$C$59),1)&lt;=DATE(YEAR(EO3),MONTH(EO3),1)),Summary!$B$59,"not on board"),"")),"")</f>
        <v/>
      </c>
      <c r="EN95" s="74" t="s">
        <v>17</v>
      </c>
      <c r="EO95" s="85"/>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86"/>
      <c r="FT95" s="76">
        <f t="shared" ref="FT95:FT96" si="383">SUM(EO95:FS95)</f>
        <v>0</v>
      </c>
      <c r="FV95">
        <f ca="1">SUMIF(FY$3:HB$3,"&lt;="&amp;B5,FY95:HB95)</f>
        <v>0</v>
      </c>
      <c r="FW95" s="98" t="str">
        <f>IF(Summary!$B$59&lt;&gt;"",IF(AND(Summary!$D$59&lt;&gt;"",DATE(YEAR(Summary!$D$59),MONTH(Summary!$D$59),1)&lt;DATE(YEAR(FY3),MONTH(FY3),1)),"not on board",IF(Summary!$B$59&lt;&gt;"",IF(AND(Summary!$C$59&lt;&gt;"",DATE(YEAR(Summary!$C$59),MONTH(Summary!$C$59),1)&lt;=DATE(YEAR(FY3),MONTH(FY3),1)),Summary!$B$59,"not on board"),"")),"")</f>
        <v/>
      </c>
      <c r="FX95" s="74" t="s">
        <v>17</v>
      </c>
      <c r="FY95" s="85"/>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86"/>
      <c r="HC95" s="76">
        <f t="shared" si="277"/>
        <v>0</v>
      </c>
      <c r="HE95">
        <f ca="1">SUMIF(HH$3:IL$3,"&lt;="&amp;B5,HH95:IL95)</f>
        <v>0</v>
      </c>
      <c r="HF95" s="98" t="str">
        <f>IF(Summary!$B$59&lt;&gt;"",IF(AND(Summary!$D$59&lt;&gt;"",DATE(YEAR(Summary!$D$59),MONTH(Summary!$D$59),1)&lt;DATE(YEAR(HH3),MONTH(HH3),1)),"not on board",IF(Summary!$B$59&lt;&gt;"",IF(AND(Summary!$C$59&lt;&gt;"",DATE(YEAR(Summary!$C$59),MONTH(Summary!$C$59),1)&lt;=DATE(YEAR(HH3),MONTH(HH3),1)),Summary!$B$59,"not on board"),"")),"")</f>
        <v/>
      </c>
      <c r="HG95" s="74" t="s">
        <v>17</v>
      </c>
      <c r="HH95" s="85"/>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86"/>
      <c r="IM95" s="76">
        <f t="shared" ref="IM95:IM96" si="384">SUM(HH95:IL95)</f>
        <v>0</v>
      </c>
      <c r="IO95">
        <f ca="1">SUMIF(IR$3:JV$3,"&lt;="&amp;B5,IR95:JV95)</f>
        <v>0</v>
      </c>
      <c r="IP95" s="98" t="str">
        <f>IF(Summary!$B$59&lt;&gt;"",IF(AND(Summary!$D$59&lt;&gt;"",DATE(YEAR(Summary!$D$59),MONTH(Summary!$D$59),1)&lt;DATE(YEAR(IR3),MONTH(IR3),1)),"not on board",IF(Summary!$B$59&lt;&gt;"",IF(AND(Summary!$C$59&lt;&gt;"",DATE(YEAR(Summary!$C$59),MONTH(Summary!$C$59),1)&lt;=DATE(YEAR(IR3),MONTH(IR3),1)),Summary!$B$59,"not on board"),"")),"")</f>
        <v/>
      </c>
      <c r="IQ95" s="74" t="s">
        <v>17</v>
      </c>
      <c r="IR95" s="85"/>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86"/>
      <c r="JW95" s="76">
        <f t="shared" ref="JW95:JW96" si="385">SUM(IR95:JV95)</f>
        <v>0</v>
      </c>
      <c r="JY95">
        <f ca="1">SUMIF(KB$3:LE$3,"&lt;="&amp;B5,KB95:LE95)</f>
        <v>0</v>
      </c>
      <c r="JZ95" s="98" t="str">
        <f>IF(Summary!$B$59&lt;&gt;"",IF(AND(Summary!$D$59&lt;&gt;"",DATE(YEAR(Summary!$D$59),MONTH(Summary!$D$59),1)&lt;DATE(YEAR(KB3),MONTH(KB3),1)),"not on board",IF(Summary!$B$59&lt;&gt;"",IF(AND(Summary!$C$59&lt;&gt;"",DATE(YEAR(Summary!$C$59),MONTH(Summary!$C$59),1)&lt;=DATE(YEAR(KB3),MONTH(KB3),1)),Summary!$B$59,"not on board"),"")),"")</f>
        <v/>
      </c>
      <c r="KA95" s="74" t="s">
        <v>17</v>
      </c>
      <c r="KB95" s="85"/>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86"/>
      <c r="LF95" s="76">
        <f t="shared" si="280"/>
        <v>0</v>
      </c>
      <c r="LH95">
        <f ca="1">SUMIF(LK$3:MO$3,"&lt;="&amp;B5,LK95:MO95)</f>
        <v>0</v>
      </c>
      <c r="LI95" s="98" t="str">
        <f>IF(Summary!$B$59&lt;&gt;"",IF(AND(Summary!$D$59&lt;&gt;"",DATE(YEAR(Summary!$D$59),MONTH(Summary!$D$59),1)&lt;DATE(YEAR(LK3),MONTH(LK3),1)),"not on board",IF(Summary!$B$59&lt;&gt;"",IF(AND(Summary!$C$59&lt;&gt;"",DATE(YEAR(Summary!$C$59),MONTH(Summary!$C$59),1)&lt;=DATE(YEAR(LK3),MONTH(LK3),1)),Summary!$B$59,"not on board"),"")),"")</f>
        <v/>
      </c>
      <c r="LJ95" s="74" t="s">
        <v>17</v>
      </c>
      <c r="LK95" s="85"/>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86"/>
      <c r="MP95" s="76">
        <f t="shared" ref="MP95:MP96" si="386">SUM(LK95:MO95)</f>
        <v>0</v>
      </c>
      <c r="MR95">
        <f ca="1">SUMIF(MU$3:NX$3,"&lt;="&amp;B5,MU95:NX95)</f>
        <v>0</v>
      </c>
      <c r="MS95" s="98" t="str">
        <f>IF(Summary!$B$59&lt;&gt;"",IF(AND(Summary!$D$59&lt;&gt;"",DATE(YEAR(Summary!$D$59),MONTH(Summary!$D$59),1)&lt;DATE(YEAR(MU3),MONTH(MU3),1)),"not on board",IF(Summary!$B$59&lt;&gt;"",IF(AND(Summary!$C$59&lt;&gt;"",DATE(YEAR(Summary!$C$59),MONTH(Summary!$C$59),1)&lt;=DATE(YEAR(MU3),MONTH(MU3),1)),Summary!$B$59,"not on board"),"")),"")</f>
        <v/>
      </c>
      <c r="MT95" s="74" t="s">
        <v>17</v>
      </c>
      <c r="MU95" s="85"/>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86"/>
      <c r="NY95" s="76">
        <f t="shared" si="282"/>
        <v>0</v>
      </c>
      <c r="OA95">
        <f ca="1">SUMIF(OD$3:PH$3,"&lt;="&amp;B5,OD95:PH95)</f>
        <v>0</v>
      </c>
      <c r="OB95" s="98" t="str">
        <f>IF(Summary!$B$59&lt;&gt;"",IF(AND(Summary!$D$59&lt;&gt;"",DATE(YEAR(Summary!$D$59),MONTH(Summary!$D$59),1)&lt;DATE(YEAR(OD3),MONTH(OD3),1)),"not on board",IF(Summary!$B$59&lt;&gt;"",IF(AND(Summary!$C$59&lt;&gt;"",DATE(YEAR(Summary!$C$59),MONTH(Summary!$C$59),1)&lt;=DATE(YEAR(OD3),MONTH(OD3),1)),Summary!$B$59,"not on board"),"")),"")</f>
        <v/>
      </c>
      <c r="OC95" s="74" t="s">
        <v>17</v>
      </c>
      <c r="OD95" s="85"/>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86"/>
      <c r="PI95" s="76">
        <f t="shared" ref="PI95:PI96" si="387">SUM(OD95:PH95)</f>
        <v>0</v>
      </c>
    </row>
    <row r="96" spans="2:425">
      <c r="B96">
        <f ca="1">SUM(B95,BS95,AL95,DC95,EL95,FV95,HE95,IO95,JY95,LH95,MR95,OA95)</f>
        <v>0</v>
      </c>
      <c r="C96" s="100"/>
      <c r="D96" s="75" t="s">
        <v>1</v>
      </c>
      <c r="E96" s="83"/>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4"/>
      <c r="AJ96" s="77">
        <f t="shared" si="380"/>
        <v>0</v>
      </c>
      <c r="AM96" s="100"/>
      <c r="AN96" s="75" t="s">
        <v>1</v>
      </c>
      <c r="AO96" s="83"/>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4"/>
      <c r="BQ96" s="77">
        <f t="shared" si="273"/>
        <v>0</v>
      </c>
      <c r="BT96" s="100"/>
      <c r="BU96" s="75" t="s">
        <v>1</v>
      </c>
      <c r="BV96" s="83"/>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4"/>
      <c r="DA96" s="77">
        <f t="shared" si="381"/>
        <v>0</v>
      </c>
      <c r="DD96" s="100"/>
      <c r="DE96" s="75" t="s">
        <v>1</v>
      </c>
      <c r="DF96" s="83"/>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4"/>
      <c r="EJ96" s="77">
        <f t="shared" si="382"/>
        <v>0</v>
      </c>
      <c r="EM96" s="100"/>
      <c r="EN96" s="75" t="s">
        <v>1</v>
      </c>
      <c r="EO96" s="83"/>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4"/>
      <c r="FT96" s="77">
        <f t="shared" si="383"/>
        <v>0</v>
      </c>
      <c r="FW96" s="100"/>
      <c r="FX96" s="75" t="s">
        <v>1</v>
      </c>
      <c r="FY96" s="83"/>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4"/>
      <c r="HC96" s="77">
        <f t="shared" si="277"/>
        <v>0</v>
      </c>
      <c r="HF96" s="100"/>
      <c r="HG96" s="75" t="s">
        <v>1</v>
      </c>
      <c r="HH96" s="83"/>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4"/>
      <c r="IM96" s="77">
        <f t="shared" si="384"/>
        <v>0</v>
      </c>
      <c r="IP96" s="100"/>
      <c r="IQ96" s="75" t="s">
        <v>1</v>
      </c>
      <c r="IR96" s="83"/>
      <c r="IS96" s="8"/>
      <c r="IT96" s="8"/>
      <c r="IU96" s="8"/>
      <c r="IV96" s="8"/>
      <c r="IW96" s="8"/>
      <c r="IX96" s="8"/>
      <c r="IY96" s="8"/>
      <c r="IZ96" s="8"/>
      <c r="JA96" s="8"/>
      <c r="JB96" s="8"/>
      <c r="JC96" s="8"/>
      <c r="JD96" s="8"/>
      <c r="JE96" s="8"/>
      <c r="JF96" s="8"/>
      <c r="JG96" s="8"/>
      <c r="JH96" s="8"/>
      <c r="JI96" s="8"/>
      <c r="JJ96" s="8"/>
      <c r="JK96" s="8"/>
      <c r="JL96" s="8"/>
      <c r="JM96" s="8"/>
      <c r="JN96" s="8"/>
      <c r="JO96" s="8"/>
      <c r="JP96" s="8"/>
      <c r="JQ96" s="8"/>
      <c r="JR96" s="8"/>
      <c r="JS96" s="8"/>
      <c r="JT96" s="8"/>
      <c r="JU96" s="8"/>
      <c r="JV96" s="84"/>
      <c r="JW96" s="77">
        <f t="shared" si="385"/>
        <v>0</v>
      </c>
      <c r="JZ96" s="100"/>
      <c r="KA96" s="75" t="s">
        <v>1</v>
      </c>
      <c r="KB96" s="83"/>
      <c r="KC96" s="8"/>
      <c r="KD96" s="8"/>
      <c r="KE96" s="8"/>
      <c r="KF96" s="8"/>
      <c r="KG96" s="8"/>
      <c r="KH96" s="8"/>
      <c r="KI96" s="8"/>
      <c r="KJ96" s="8"/>
      <c r="KK96" s="8"/>
      <c r="KL96" s="8"/>
      <c r="KM96" s="8"/>
      <c r="KN96" s="8"/>
      <c r="KO96" s="8"/>
      <c r="KP96" s="8"/>
      <c r="KQ96" s="8"/>
      <c r="KR96" s="8"/>
      <c r="KS96" s="8"/>
      <c r="KT96" s="8"/>
      <c r="KU96" s="8"/>
      <c r="KV96" s="8"/>
      <c r="KW96" s="8"/>
      <c r="KX96" s="8"/>
      <c r="KY96" s="8"/>
      <c r="KZ96" s="8"/>
      <c r="LA96" s="8"/>
      <c r="LB96" s="8"/>
      <c r="LC96" s="8"/>
      <c r="LD96" s="8"/>
      <c r="LE96" s="84"/>
      <c r="LF96" s="77">
        <f t="shared" si="280"/>
        <v>0</v>
      </c>
      <c r="LI96" s="100"/>
      <c r="LJ96" s="75" t="s">
        <v>1</v>
      </c>
      <c r="LK96" s="83"/>
      <c r="LL96" s="8"/>
      <c r="LM96" s="8"/>
      <c r="LN96" s="8"/>
      <c r="LO96" s="8"/>
      <c r="LP96" s="8"/>
      <c r="LQ96" s="8"/>
      <c r="LR96" s="8"/>
      <c r="LS96" s="8"/>
      <c r="LT96" s="8"/>
      <c r="LU96" s="8"/>
      <c r="LV96" s="8"/>
      <c r="LW96" s="8"/>
      <c r="LX96" s="8"/>
      <c r="LY96" s="8"/>
      <c r="LZ96" s="8"/>
      <c r="MA96" s="8"/>
      <c r="MB96" s="8"/>
      <c r="MC96" s="8"/>
      <c r="MD96" s="8"/>
      <c r="ME96" s="8"/>
      <c r="MF96" s="8"/>
      <c r="MG96" s="8"/>
      <c r="MH96" s="8"/>
      <c r="MI96" s="8"/>
      <c r="MJ96" s="8"/>
      <c r="MK96" s="8"/>
      <c r="ML96" s="8"/>
      <c r="MM96" s="8"/>
      <c r="MN96" s="8"/>
      <c r="MO96" s="84"/>
      <c r="MP96" s="77">
        <f t="shared" si="386"/>
        <v>0</v>
      </c>
      <c r="MS96" s="100"/>
      <c r="MT96" s="75" t="s">
        <v>1</v>
      </c>
      <c r="MU96" s="83"/>
      <c r="MV96" s="8"/>
      <c r="MW96" s="8"/>
      <c r="MX96" s="8"/>
      <c r="MY96" s="8"/>
      <c r="MZ96" s="8"/>
      <c r="NA96" s="8"/>
      <c r="NB96" s="8"/>
      <c r="NC96" s="8"/>
      <c r="ND96" s="8"/>
      <c r="NE96" s="8"/>
      <c r="NF96" s="8"/>
      <c r="NG96" s="8"/>
      <c r="NH96" s="8"/>
      <c r="NI96" s="8"/>
      <c r="NJ96" s="8"/>
      <c r="NK96" s="8"/>
      <c r="NL96" s="8"/>
      <c r="NM96" s="8"/>
      <c r="NN96" s="8"/>
      <c r="NO96" s="8"/>
      <c r="NP96" s="8"/>
      <c r="NQ96" s="8"/>
      <c r="NR96" s="8"/>
      <c r="NS96" s="8"/>
      <c r="NT96" s="8"/>
      <c r="NU96" s="8"/>
      <c r="NV96" s="8"/>
      <c r="NW96" s="8"/>
      <c r="NX96" s="84"/>
      <c r="NY96" s="77">
        <f t="shared" si="282"/>
        <v>0</v>
      </c>
      <c r="OB96" s="100"/>
      <c r="OC96" s="75" t="s">
        <v>1</v>
      </c>
      <c r="OD96" s="83"/>
      <c r="OE96" s="8"/>
      <c r="OF96" s="8"/>
      <c r="OG96" s="8"/>
      <c r="OH96" s="8"/>
      <c r="OI96" s="8"/>
      <c r="OJ96" s="8"/>
      <c r="OK96" s="8"/>
      <c r="OL96" s="8"/>
      <c r="OM96" s="8"/>
      <c r="ON96" s="8"/>
      <c r="OO96" s="8"/>
      <c r="OP96" s="8"/>
      <c r="OQ96" s="8"/>
      <c r="OR96" s="8"/>
      <c r="OS96" s="8"/>
      <c r="OT96" s="8"/>
      <c r="OU96" s="8"/>
      <c r="OV96" s="8"/>
      <c r="OW96" s="8"/>
      <c r="OX96" s="8"/>
      <c r="OY96" s="8"/>
      <c r="OZ96" s="8"/>
      <c r="PA96" s="8"/>
      <c r="PB96" s="8"/>
      <c r="PC96" s="8"/>
      <c r="PD96" s="8"/>
      <c r="PE96" s="8"/>
      <c r="PF96" s="8"/>
      <c r="PG96" s="8"/>
      <c r="PH96" s="84"/>
      <c r="PI96" s="77">
        <f t="shared" si="387"/>
        <v>0</v>
      </c>
    </row>
    <row r="97" spans="2:425" ht="15" customHeight="1">
      <c r="B97">
        <f ca="1">SUMIF(E$3:AI$3,"&lt;="&amp;B5,E97:AI97)</f>
        <v>0</v>
      </c>
      <c r="C97" s="98" t="str">
        <f>IF(Summary!$B$60&lt;&gt;"",IF(AND(Summary!$D$60&lt;&gt;"",DATE(YEAR(Summary!$D$60),MONTH(Summary!$D$60),1)&lt;DATE(YEAR(E3),MONTH(E3),1)),"not on board",IF(Summary!$B$60&lt;&gt;"",IF(AND(Summary!$C$60&lt;&gt;"",DATE(YEAR(Summary!$C$60),MONTH(Summary!$C$60),1)&lt;=DATE(YEAR(E3),MONTH(E3),1)),Summary!$B$60,"not on board"),"")),"")</f>
        <v/>
      </c>
      <c r="D97" s="74" t="s">
        <v>17</v>
      </c>
      <c r="E97" s="85"/>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86"/>
      <c r="AJ97" s="76">
        <f t="shared" ref="AJ97:AJ98" si="388">SUM(E97:AI97)</f>
        <v>0</v>
      </c>
      <c r="AL97">
        <f ca="1">SUMIF(AO$3:BP$3,"&lt;="&amp;B5,AO97:BP97)</f>
        <v>0</v>
      </c>
      <c r="AM97" s="98" t="str">
        <f>IF(Summary!$B$60&lt;&gt;"",IF(AND(Summary!$D$60&lt;&gt;"",DATE(YEAR(Summary!$D$60),MONTH(Summary!$D$60),1)&lt;DATE(YEAR(AO3),MONTH(AO3),1)),"not on board",IF(Summary!$B$60&lt;&gt;"",IF(AND(Summary!$C$60&lt;&gt;"",DATE(YEAR(Summary!$C$60),MONTH(Summary!$C$60),1)&lt;=DATE(YEAR(AO3),MONTH(AO3),1)),Summary!$B$60,"not on board"),"")),"")</f>
        <v/>
      </c>
      <c r="AN97" s="74" t="s">
        <v>17</v>
      </c>
      <c r="AO97" s="85"/>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86"/>
      <c r="BQ97" s="76">
        <f t="shared" si="273"/>
        <v>0</v>
      </c>
      <c r="BS97">
        <f ca="1">SUMIF(BV$3:CZ$3,"&lt;="&amp;B5,BV97:CZ97)</f>
        <v>0</v>
      </c>
      <c r="BT97" s="98" t="str">
        <f>IF(Summary!$B$60&lt;&gt;"",IF(AND(Summary!$D$60&lt;&gt;"",DATE(YEAR(Summary!$D$60),MONTH(Summary!$D$60),1)&lt;DATE(YEAR(BV3),MONTH(BV3),1)),"not on board",IF(Summary!$B$60&lt;&gt;"",IF(AND(Summary!$C$60&lt;&gt;"",DATE(YEAR(Summary!$C$60),MONTH(Summary!$C$60),1)&lt;=DATE(YEAR(BV3),MONTH(BV3),1)),Summary!$B$60,"not on board"),"")),"")</f>
        <v/>
      </c>
      <c r="BU97" s="74" t="s">
        <v>17</v>
      </c>
      <c r="BV97" s="85"/>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86"/>
      <c r="DA97" s="76">
        <f t="shared" ref="DA97:DA98" si="389">SUM(BV97:CZ97)</f>
        <v>0</v>
      </c>
      <c r="DC97">
        <f ca="1">SUMIF(DF$3:EI$3,"&lt;="&amp;B5,DF97:EI97)</f>
        <v>0</v>
      </c>
      <c r="DD97" s="98" t="str">
        <f>IF(Summary!$B$60&lt;&gt;"",IF(AND(Summary!$D$60&lt;&gt;"",DATE(YEAR(Summary!$D$60),MONTH(Summary!$D$60),1)&lt;DATE(YEAR(DF3),MONTH(DF3),1)),"not on board",IF(Summary!$B$60&lt;&gt;"",IF(AND(Summary!$C$60&lt;&gt;"",DATE(YEAR(Summary!$C$60),MONTH(Summary!$C$60),1)&lt;=DATE(YEAR(DF3),MONTH(DF3),1)),Summary!$B$60,"not on board"),"")),"")</f>
        <v/>
      </c>
      <c r="DE97" s="74" t="s">
        <v>17</v>
      </c>
      <c r="DF97" s="85"/>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86"/>
      <c r="EJ97" s="76">
        <f t="shared" ref="EJ97:EJ98" si="390">SUM(DF97:EI97)</f>
        <v>0</v>
      </c>
      <c r="EL97">
        <f ca="1">SUMIF(EO$3:FS$3,"&lt;="&amp;B5,EO97:FS97)</f>
        <v>0</v>
      </c>
      <c r="EM97" s="98" t="str">
        <f>IF(Summary!$B$60&lt;&gt;"",IF(AND(Summary!$D$60&lt;&gt;"",DATE(YEAR(Summary!$D$60),MONTH(Summary!$D$60),1)&lt;DATE(YEAR(EO3),MONTH(EO3),1)),"not on board",IF(Summary!$B$60&lt;&gt;"",IF(AND(Summary!$C$60&lt;&gt;"",DATE(YEAR(Summary!$C$60),MONTH(Summary!$C$60),1)&lt;=DATE(YEAR(EO3),MONTH(EO3),1)),Summary!$B$60,"not on board"),"")),"")</f>
        <v/>
      </c>
      <c r="EN97" s="74" t="s">
        <v>17</v>
      </c>
      <c r="EO97" s="85"/>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86"/>
      <c r="FT97" s="76">
        <f t="shared" ref="FT97:FT98" si="391">SUM(EO97:FS97)</f>
        <v>0</v>
      </c>
      <c r="FV97">
        <f ca="1">SUMIF(FY$3:HB$3,"&lt;="&amp;B5,FY97:HB97)</f>
        <v>0</v>
      </c>
      <c r="FW97" s="98" t="str">
        <f>IF(Summary!$B$60&lt;&gt;"",IF(AND(Summary!$D$60&lt;&gt;"",DATE(YEAR(Summary!$D$60),MONTH(Summary!$D$60),1)&lt;DATE(YEAR(FY3),MONTH(FY3),1)),"not on board",IF(Summary!$B$60&lt;&gt;"",IF(AND(Summary!$C$60&lt;&gt;"",DATE(YEAR(Summary!$C$60),MONTH(Summary!$C$60),1)&lt;=DATE(YEAR(FY3),MONTH(FY3),1)),Summary!$B$60,"not on board"),"")),"")</f>
        <v/>
      </c>
      <c r="FX97" s="74" t="s">
        <v>17</v>
      </c>
      <c r="FY97" s="85"/>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86"/>
      <c r="HC97" s="76">
        <f t="shared" si="277"/>
        <v>0</v>
      </c>
      <c r="HE97">
        <f ca="1">SUMIF(HH$3:IL$3,"&lt;="&amp;B5,HH97:IL97)</f>
        <v>0</v>
      </c>
      <c r="HF97" s="98" t="str">
        <f>IF(Summary!$B$60&lt;&gt;"",IF(AND(Summary!$D$60&lt;&gt;"",DATE(YEAR(Summary!$D$60),MONTH(Summary!$D$60),1)&lt;DATE(YEAR(HH3),MONTH(HH3),1)),"not on board",IF(Summary!$B$60&lt;&gt;"",IF(AND(Summary!$C$60&lt;&gt;"",DATE(YEAR(Summary!$C$60),MONTH(Summary!$C$60),1)&lt;=DATE(YEAR(HH3),MONTH(HH3),1)),Summary!$B$60,"not on board"),"")),"")</f>
        <v/>
      </c>
      <c r="HG97" s="74" t="s">
        <v>17</v>
      </c>
      <c r="HH97" s="85"/>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86"/>
      <c r="IM97" s="76">
        <f t="shared" ref="IM97:IM98" si="392">SUM(HH97:IL97)</f>
        <v>0</v>
      </c>
      <c r="IO97">
        <f ca="1">SUMIF(IR$3:JV$3,"&lt;="&amp;B5,IR97:JV97)</f>
        <v>0</v>
      </c>
      <c r="IP97" s="98" t="str">
        <f>IF(Summary!$B$60&lt;&gt;"",IF(AND(Summary!$D$60&lt;&gt;"",DATE(YEAR(Summary!$D$60),MONTH(Summary!$D$60),1)&lt;DATE(YEAR(IR3),MONTH(IR3),1)),"not on board",IF(Summary!$B$60&lt;&gt;"",IF(AND(Summary!$C$60&lt;&gt;"",DATE(YEAR(Summary!$C$60),MONTH(Summary!$C$60),1)&lt;=DATE(YEAR(IR3),MONTH(IR3),1)),Summary!$B$60,"not on board"),"")),"")</f>
        <v/>
      </c>
      <c r="IQ97" s="74" t="s">
        <v>17</v>
      </c>
      <c r="IR97" s="85"/>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86"/>
      <c r="JW97" s="76">
        <f t="shared" ref="JW97:JW98" si="393">SUM(IR97:JV97)</f>
        <v>0</v>
      </c>
      <c r="JY97">
        <f ca="1">SUMIF(KB$3:LE$3,"&lt;="&amp;B5,KB97:LE97)</f>
        <v>0</v>
      </c>
      <c r="JZ97" s="98" t="str">
        <f>IF(Summary!$B$60&lt;&gt;"",IF(AND(Summary!$D$60&lt;&gt;"",DATE(YEAR(Summary!$D$60),MONTH(Summary!$D$60),1)&lt;DATE(YEAR(KB3),MONTH(KB3),1)),"not on board",IF(Summary!$B$60&lt;&gt;"",IF(AND(Summary!$C$60&lt;&gt;"",DATE(YEAR(Summary!$C$60),MONTH(Summary!$C$60),1)&lt;=DATE(YEAR(KB3),MONTH(KB3),1)),Summary!$B$60,"not on board"),"")),"")</f>
        <v/>
      </c>
      <c r="KA97" s="74" t="s">
        <v>17</v>
      </c>
      <c r="KB97" s="85"/>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86"/>
      <c r="LF97" s="76">
        <f t="shared" si="280"/>
        <v>0</v>
      </c>
      <c r="LH97">
        <f ca="1">SUMIF(LK$3:MO$3,"&lt;="&amp;B5,LK97:MO97)</f>
        <v>0</v>
      </c>
      <c r="LI97" s="98" t="str">
        <f>IF(Summary!$B$60&lt;&gt;"",IF(AND(Summary!$D$60&lt;&gt;"",DATE(YEAR(Summary!$D$60),MONTH(Summary!$D$60),1)&lt;DATE(YEAR(LK3),MONTH(LK3),1)),"not on board",IF(Summary!$B$60&lt;&gt;"",IF(AND(Summary!$C$60&lt;&gt;"",DATE(YEAR(Summary!$C$60),MONTH(Summary!$C$60),1)&lt;=DATE(YEAR(LK3),MONTH(LK3),1)),Summary!$B$60,"not on board"),"")),"")</f>
        <v/>
      </c>
      <c r="LJ97" s="74" t="s">
        <v>17</v>
      </c>
      <c r="LK97" s="85"/>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86"/>
      <c r="MP97" s="76">
        <f t="shared" ref="MP97:MP98" si="394">SUM(LK97:MO97)</f>
        <v>0</v>
      </c>
      <c r="MR97">
        <f ca="1">SUMIF(MU$3:NX$3,"&lt;="&amp;B5,MU97:NX97)</f>
        <v>0</v>
      </c>
      <c r="MS97" s="98" t="str">
        <f>IF(Summary!$B$60&lt;&gt;"",IF(AND(Summary!$D$60&lt;&gt;"",DATE(YEAR(Summary!$D$60),MONTH(Summary!$D$60),1)&lt;DATE(YEAR(MU3),MONTH(MU3),1)),"not on board",IF(Summary!$B$60&lt;&gt;"",IF(AND(Summary!$C$60&lt;&gt;"",DATE(YEAR(Summary!$C$60),MONTH(Summary!$C$60),1)&lt;=DATE(YEAR(MU3),MONTH(MU3),1)),Summary!$B$60,"not on board"),"")),"")</f>
        <v/>
      </c>
      <c r="MT97" s="74" t="s">
        <v>17</v>
      </c>
      <c r="MU97" s="85"/>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86"/>
      <c r="NY97" s="76">
        <f t="shared" si="282"/>
        <v>0</v>
      </c>
      <c r="OA97">
        <f ca="1">SUMIF(OD$3:PH$3,"&lt;="&amp;B5,OD97:PH97)</f>
        <v>0</v>
      </c>
      <c r="OB97" s="98" t="str">
        <f>IF(Summary!$B$60&lt;&gt;"",IF(AND(Summary!$D$60&lt;&gt;"",DATE(YEAR(Summary!$D$60),MONTH(Summary!$D$60),1)&lt;DATE(YEAR(OD3),MONTH(OD3),1)),"not on board",IF(Summary!$B$60&lt;&gt;"",IF(AND(Summary!$C$60&lt;&gt;"",DATE(YEAR(Summary!$C$60),MONTH(Summary!$C$60),1)&lt;=DATE(YEAR(OD3),MONTH(OD3),1)),Summary!$B$60,"not on board"),"")),"")</f>
        <v/>
      </c>
      <c r="OC97" s="74" t="s">
        <v>17</v>
      </c>
      <c r="OD97" s="85"/>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86"/>
      <c r="PI97" s="76">
        <f t="shared" ref="PI97:PI98" si="395">SUM(OD97:PH97)</f>
        <v>0</v>
      </c>
    </row>
    <row r="98" spans="2:425">
      <c r="B98">
        <f ca="1">SUM(B97,BS97,AL97,DC97,EL97,FV97,HE97,IO97,JY97,LH97,MR97,OA97)</f>
        <v>0</v>
      </c>
      <c r="C98" s="100"/>
      <c r="D98" s="75" t="s">
        <v>1</v>
      </c>
      <c r="E98" s="83"/>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4"/>
      <c r="AJ98" s="77">
        <f t="shared" si="388"/>
        <v>0</v>
      </c>
      <c r="AM98" s="100"/>
      <c r="AN98" s="75" t="s">
        <v>1</v>
      </c>
      <c r="AO98" s="83"/>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4"/>
      <c r="BQ98" s="77">
        <f t="shared" si="273"/>
        <v>0</v>
      </c>
      <c r="BT98" s="100"/>
      <c r="BU98" s="75" t="s">
        <v>1</v>
      </c>
      <c r="BV98" s="83"/>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4"/>
      <c r="DA98" s="77">
        <f t="shared" si="389"/>
        <v>0</v>
      </c>
      <c r="DD98" s="100"/>
      <c r="DE98" s="75" t="s">
        <v>1</v>
      </c>
      <c r="DF98" s="83"/>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4"/>
      <c r="EJ98" s="77">
        <f t="shared" si="390"/>
        <v>0</v>
      </c>
      <c r="EM98" s="100"/>
      <c r="EN98" s="75" t="s">
        <v>1</v>
      </c>
      <c r="EO98" s="83"/>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4"/>
      <c r="FT98" s="77">
        <f t="shared" si="391"/>
        <v>0</v>
      </c>
      <c r="FW98" s="100"/>
      <c r="FX98" s="75" t="s">
        <v>1</v>
      </c>
      <c r="FY98" s="83"/>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4"/>
      <c r="HC98" s="77">
        <f t="shared" si="277"/>
        <v>0</v>
      </c>
      <c r="HF98" s="100"/>
      <c r="HG98" s="75" t="s">
        <v>1</v>
      </c>
      <c r="HH98" s="83"/>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4"/>
      <c r="IM98" s="77">
        <f t="shared" si="392"/>
        <v>0</v>
      </c>
      <c r="IP98" s="100"/>
      <c r="IQ98" s="75" t="s">
        <v>1</v>
      </c>
      <c r="IR98" s="83"/>
      <c r="IS98" s="8"/>
      <c r="IT98" s="8"/>
      <c r="IU98" s="8"/>
      <c r="IV98" s="8"/>
      <c r="IW98" s="8"/>
      <c r="IX98" s="8"/>
      <c r="IY98" s="8"/>
      <c r="IZ98" s="8"/>
      <c r="JA98" s="8"/>
      <c r="JB98" s="8"/>
      <c r="JC98" s="8"/>
      <c r="JD98" s="8"/>
      <c r="JE98" s="8"/>
      <c r="JF98" s="8"/>
      <c r="JG98" s="8"/>
      <c r="JH98" s="8"/>
      <c r="JI98" s="8"/>
      <c r="JJ98" s="8"/>
      <c r="JK98" s="8"/>
      <c r="JL98" s="8"/>
      <c r="JM98" s="8"/>
      <c r="JN98" s="8"/>
      <c r="JO98" s="8"/>
      <c r="JP98" s="8"/>
      <c r="JQ98" s="8"/>
      <c r="JR98" s="8"/>
      <c r="JS98" s="8"/>
      <c r="JT98" s="8"/>
      <c r="JU98" s="8"/>
      <c r="JV98" s="84"/>
      <c r="JW98" s="77">
        <f t="shared" si="393"/>
        <v>0</v>
      </c>
      <c r="JZ98" s="100"/>
      <c r="KA98" s="75" t="s">
        <v>1</v>
      </c>
      <c r="KB98" s="83"/>
      <c r="KC98" s="8"/>
      <c r="KD98" s="8"/>
      <c r="KE98" s="8"/>
      <c r="KF98" s="8"/>
      <c r="KG98" s="8"/>
      <c r="KH98" s="8"/>
      <c r="KI98" s="8"/>
      <c r="KJ98" s="8"/>
      <c r="KK98" s="8"/>
      <c r="KL98" s="8"/>
      <c r="KM98" s="8"/>
      <c r="KN98" s="8"/>
      <c r="KO98" s="8"/>
      <c r="KP98" s="8"/>
      <c r="KQ98" s="8"/>
      <c r="KR98" s="8"/>
      <c r="KS98" s="8"/>
      <c r="KT98" s="8"/>
      <c r="KU98" s="8"/>
      <c r="KV98" s="8"/>
      <c r="KW98" s="8"/>
      <c r="KX98" s="8"/>
      <c r="KY98" s="8"/>
      <c r="KZ98" s="8"/>
      <c r="LA98" s="8"/>
      <c r="LB98" s="8"/>
      <c r="LC98" s="8"/>
      <c r="LD98" s="8"/>
      <c r="LE98" s="84"/>
      <c r="LF98" s="77">
        <f t="shared" si="280"/>
        <v>0</v>
      </c>
      <c r="LI98" s="100"/>
      <c r="LJ98" s="75" t="s">
        <v>1</v>
      </c>
      <c r="LK98" s="83"/>
      <c r="LL98" s="8"/>
      <c r="LM98" s="8"/>
      <c r="LN98" s="8"/>
      <c r="LO98" s="8"/>
      <c r="LP98" s="8"/>
      <c r="LQ98" s="8"/>
      <c r="LR98" s="8"/>
      <c r="LS98" s="8"/>
      <c r="LT98" s="8"/>
      <c r="LU98" s="8"/>
      <c r="LV98" s="8"/>
      <c r="LW98" s="8"/>
      <c r="LX98" s="8"/>
      <c r="LY98" s="8"/>
      <c r="LZ98" s="8"/>
      <c r="MA98" s="8"/>
      <c r="MB98" s="8"/>
      <c r="MC98" s="8"/>
      <c r="MD98" s="8"/>
      <c r="ME98" s="8"/>
      <c r="MF98" s="8"/>
      <c r="MG98" s="8"/>
      <c r="MH98" s="8"/>
      <c r="MI98" s="8"/>
      <c r="MJ98" s="8"/>
      <c r="MK98" s="8"/>
      <c r="ML98" s="8"/>
      <c r="MM98" s="8"/>
      <c r="MN98" s="8"/>
      <c r="MO98" s="84"/>
      <c r="MP98" s="77">
        <f t="shared" si="394"/>
        <v>0</v>
      </c>
      <c r="MS98" s="100"/>
      <c r="MT98" s="75" t="s">
        <v>1</v>
      </c>
      <c r="MU98" s="83"/>
      <c r="MV98" s="8"/>
      <c r="MW98" s="8"/>
      <c r="MX98" s="8"/>
      <c r="MY98" s="8"/>
      <c r="MZ98" s="8"/>
      <c r="NA98" s="8"/>
      <c r="NB98" s="8"/>
      <c r="NC98" s="8"/>
      <c r="ND98" s="8"/>
      <c r="NE98" s="8"/>
      <c r="NF98" s="8"/>
      <c r="NG98" s="8"/>
      <c r="NH98" s="8"/>
      <c r="NI98" s="8"/>
      <c r="NJ98" s="8"/>
      <c r="NK98" s="8"/>
      <c r="NL98" s="8"/>
      <c r="NM98" s="8"/>
      <c r="NN98" s="8"/>
      <c r="NO98" s="8"/>
      <c r="NP98" s="8"/>
      <c r="NQ98" s="8"/>
      <c r="NR98" s="8"/>
      <c r="NS98" s="8"/>
      <c r="NT98" s="8"/>
      <c r="NU98" s="8"/>
      <c r="NV98" s="8"/>
      <c r="NW98" s="8"/>
      <c r="NX98" s="84"/>
      <c r="NY98" s="77">
        <f t="shared" si="282"/>
        <v>0</v>
      </c>
      <c r="OB98" s="100"/>
      <c r="OC98" s="75" t="s">
        <v>1</v>
      </c>
      <c r="OD98" s="83"/>
      <c r="OE98" s="8"/>
      <c r="OF98" s="8"/>
      <c r="OG98" s="8"/>
      <c r="OH98" s="8"/>
      <c r="OI98" s="8"/>
      <c r="OJ98" s="8"/>
      <c r="OK98" s="8"/>
      <c r="OL98" s="8"/>
      <c r="OM98" s="8"/>
      <c r="ON98" s="8"/>
      <c r="OO98" s="8"/>
      <c r="OP98" s="8"/>
      <c r="OQ98" s="8"/>
      <c r="OR98" s="8"/>
      <c r="OS98" s="8"/>
      <c r="OT98" s="8"/>
      <c r="OU98" s="8"/>
      <c r="OV98" s="8"/>
      <c r="OW98" s="8"/>
      <c r="OX98" s="8"/>
      <c r="OY98" s="8"/>
      <c r="OZ98" s="8"/>
      <c r="PA98" s="8"/>
      <c r="PB98" s="8"/>
      <c r="PC98" s="8"/>
      <c r="PD98" s="8"/>
      <c r="PE98" s="8"/>
      <c r="PF98" s="8"/>
      <c r="PG98" s="8"/>
      <c r="PH98" s="84"/>
      <c r="PI98" s="77">
        <f t="shared" si="395"/>
        <v>0</v>
      </c>
    </row>
    <row r="99" spans="2:425" ht="15" customHeight="1">
      <c r="B99">
        <f ca="1">SUMIF(E$3:AI$3,"&lt;="&amp;B5,E99:AI99)</f>
        <v>0</v>
      </c>
      <c r="C99" s="98" t="str">
        <f>IF(Summary!$B$61&lt;&gt;"",IF(AND(Summary!$D$61&lt;&gt;"",DATE(YEAR(Summary!$D$61),MONTH(Summary!$D$61),1)&lt;DATE(YEAR(E3),MONTH(E3),1)),"not on board",IF(Summary!$B$61&lt;&gt;"",IF(AND(Summary!$C$61&lt;&gt;"",DATE(YEAR(Summary!$C$61),MONTH(Summary!$C$61),1)&lt;=DATE(YEAR(E3),MONTH(E3),1)),Summary!$B$61,"not on board"),"")),"")</f>
        <v/>
      </c>
      <c r="D99" s="74" t="s">
        <v>17</v>
      </c>
      <c r="E99" s="85"/>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86"/>
      <c r="AJ99" s="76">
        <f t="shared" ref="AJ99:AJ100" si="396">SUM(E99:AI99)</f>
        <v>0</v>
      </c>
      <c r="AL99">
        <f ca="1">SUMIF(AO$3:BP$3,"&lt;="&amp;B5,AO99:BP99)</f>
        <v>0</v>
      </c>
      <c r="AM99" s="98" t="str">
        <f>IF(Summary!$B$61&lt;&gt;"",IF(AND(Summary!$D$61&lt;&gt;"",DATE(YEAR(Summary!$D$61),MONTH(Summary!$D$61),1)&lt;DATE(YEAR(AO3),MONTH(AO3),1)),"not on board",IF(Summary!$B$61&lt;&gt;"",IF(AND(Summary!$C$61&lt;&gt;"",DATE(YEAR(Summary!$C$61),MONTH(Summary!$C$61),1)&lt;=DATE(YEAR(AO3),MONTH(AO3),1)),Summary!$B$61,"not on board"),"")),"")</f>
        <v/>
      </c>
      <c r="AN99" s="74" t="s">
        <v>17</v>
      </c>
      <c r="AO99" s="85"/>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86"/>
      <c r="BQ99" s="76">
        <f t="shared" si="273"/>
        <v>0</v>
      </c>
      <c r="BS99">
        <f ca="1">SUMIF(BV$3:CZ$3,"&lt;="&amp;B5,BV99:CZ99)</f>
        <v>0</v>
      </c>
      <c r="BT99" s="98" t="str">
        <f>IF(Summary!$B$61&lt;&gt;"",IF(AND(Summary!$D$61&lt;&gt;"",DATE(YEAR(Summary!$D$61),MONTH(Summary!$D$61),1)&lt;DATE(YEAR(BV3),MONTH(BV3),1)),"not on board",IF(Summary!$B$61&lt;&gt;"",IF(AND(Summary!$C$61&lt;&gt;"",DATE(YEAR(Summary!$C$61),MONTH(Summary!$C$61),1)&lt;=DATE(YEAR(BV3),MONTH(BV3),1)),Summary!$B$61,"not on board"),"")),"")</f>
        <v/>
      </c>
      <c r="BU99" s="74" t="s">
        <v>17</v>
      </c>
      <c r="BV99" s="85"/>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86"/>
      <c r="DA99" s="76">
        <f t="shared" ref="DA99:DA100" si="397">SUM(BV99:CZ99)</f>
        <v>0</v>
      </c>
      <c r="DC99">
        <f ca="1">SUMIF(DF$3:EI$3,"&lt;="&amp;B5,DF99:EI99)</f>
        <v>0</v>
      </c>
      <c r="DD99" s="98" t="str">
        <f>IF(Summary!$B$61&lt;&gt;"",IF(AND(Summary!$D$61&lt;&gt;"",DATE(YEAR(Summary!$D$61),MONTH(Summary!$D$61),1)&lt;DATE(YEAR(DF3),MONTH(DF3),1)),"not on board",IF(Summary!$B$61&lt;&gt;"",IF(AND(Summary!$C$61&lt;&gt;"",DATE(YEAR(Summary!$C$61),MONTH(Summary!$C$61),1)&lt;=DATE(YEAR(DF3),MONTH(DF3),1)),Summary!$B$61,"not on board"),"")),"")</f>
        <v/>
      </c>
      <c r="DE99" s="74" t="s">
        <v>17</v>
      </c>
      <c r="DF99" s="85"/>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86"/>
      <c r="EJ99" s="76">
        <f t="shared" ref="EJ99:EJ100" si="398">SUM(DF99:EI99)</f>
        <v>0</v>
      </c>
      <c r="EL99">
        <f ca="1">SUMIF(EO$3:FS$3,"&lt;="&amp;B5,EO99:FS99)</f>
        <v>0</v>
      </c>
      <c r="EM99" s="98" t="str">
        <f>IF(Summary!$B$61&lt;&gt;"",IF(AND(Summary!$D$61&lt;&gt;"",DATE(YEAR(Summary!$D$61),MONTH(Summary!$D$61),1)&lt;DATE(YEAR(EO3),MONTH(EO3),1)),"not on board",IF(Summary!$B$61&lt;&gt;"",IF(AND(Summary!$C$61&lt;&gt;"",DATE(YEAR(Summary!$C$61),MONTH(Summary!$C$61),1)&lt;=DATE(YEAR(EO3),MONTH(EO3),1)),Summary!$B$61,"not on board"),"")),"")</f>
        <v/>
      </c>
      <c r="EN99" s="74" t="s">
        <v>17</v>
      </c>
      <c r="EO99" s="85"/>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86"/>
      <c r="FT99" s="76">
        <f t="shared" ref="FT99:FT100" si="399">SUM(EO99:FS99)</f>
        <v>0</v>
      </c>
      <c r="FV99">
        <f ca="1">SUMIF(FY$3:HB$3,"&lt;="&amp;B5,FY99:HB99)</f>
        <v>0</v>
      </c>
      <c r="FW99" s="98" t="str">
        <f>IF(Summary!$B$61&lt;&gt;"",IF(AND(Summary!$D$61&lt;&gt;"",DATE(YEAR(Summary!$D$61),MONTH(Summary!$D$61),1)&lt;DATE(YEAR(FY3),MONTH(FY3),1)),"not on board",IF(Summary!$B$61&lt;&gt;"",IF(AND(Summary!$C$61&lt;&gt;"",DATE(YEAR(Summary!$C$61),MONTH(Summary!$C$61),1)&lt;=DATE(YEAR(FY3),MONTH(FY3),1)),Summary!$B$61,"not on board"),"")),"")</f>
        <v/>
      </c>
      <c r="FX99" s="74" t="s">
        <v>17</v>
      </c>
      <c r="FY99" s="85"/>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86"/>
      <c r="HC99" s="76">
        <f t="shared" si="277"/>
        <v>0</v>
      </c>
      <c r="HE99">
        <f ca="1">SUMIF(HH$3:IL$3,"&lt;="&amp;B5,HH99:IL99)</f>
        <v>0</v>
      </c>
      <c r="HF99" s="98" t="str">
        <f>IF(Summary!$B$61&lt;&gt;"",IF(AND(Summary!$D$61&lt;&gt;"",DATE(YEAR(Summary!$D$61),MONTH(Summary!$D$61),1)&lt;DATE(YEAR(HH3),MONTH(HH3),1)),"not on board",IF(Summary!$B$61&lt;&gt;"",IF(AND(Summary!$C$61&lt;&gt;"",DATE(YEAR(Summary!$C$61),MONTH(Summary!$C$61),1)&lt;=DATE(YEAR(HH3),MONTH(HH3),1)),Summary!$B$61,"not on board"),"")),"")</f>
        <v/>
      </c>
      <c r="HG99" s="74" t="s">
        <v>17</v>
      </c>
      <c r="HH99" s="85"/>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86"/>
      <c r="IM99" s="76">
        <f t="shared" ref="IM99:IM100" si="400">SUM(HH99:IL99)</f>
        <v>0</v>
      </c>
      <c r="IO99">
        <f ca="1">SUMIF(IR$3:JV$3,"&lt;="&amp;B5,IR99:JV99)</f>
        <v>0</v>
      </c>
      <c r="IP99" s="98" t="str">
        <f>IF(Summary!$B$61&lt;&gt;"",IF(AND(Summary!$D$61&lt;&gt;"",DATE(YEAR(Summary!$D$61),MONTH(Summary!$D$61),1)&lt;DATE(YEAR(IR3),MONTH(IR3),1)),"not on board",IF(Summary!$B$61&lt;&gt;"",IF(AND(Summary!$C$61&lt;&gt;"",DATE(YEAR(Summary!$C$61),MONTH(Summary!$C$61),1)&lt;=DATE(YEAR(IR3),MONTH(IR3),1)),Summary!$B$61,"not on board"),"")),"")</f>
        <v/>
      </c>
      <c r="IQ99" s="74" t="s">
        <v>17</v>
      </c>
      <c r="IR99" s="85"/>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86"/>
      <c r="JW99" s="76">
        <f t="shared" ref="JW99:JW100" si="401">SUM(IR99:JV99)</f>
        <v>0</v>
      </c>
      <c r="JY99">
        <f ca="1">SUMIF(KB$3:LE$3,"&lt;="&amp;B5,KB99:LE99)</f>
        <v>0</v>
      </c>
      <c r="JZ99" s="98" t="str">
        <f>IF(Summary!$B$61&lt;&gt;"",IF(AND(Summary!$D$61&lt;&gt;"",DATE(YEAR(Summary!$D$61),MONTH(Summary!$D$61),1)&lt;DATE(YEAR(KB3),MONTH(KB3),1)),"not on board",IF(Summary!$B$61&lt;&gt;"",IF(AND(Summary!$C$61&lt;&gt;"",DATE(YEAR(Summary!$C$61),MONTH(Summary!$C$61),1)&lt;=DATE(YEAR(KB3),MONTH(KB3),1)),Summary!$B$61,"not on board"),"")),"")</f>
        <v/>
      </c>
      <c r="KA99" s="74" t="s">
        <v>17</v>
      </c>
      <c r="KB99" s="85"/>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86"/>
      <c r="LF99" s="76">
        <f t="shared" si="280"/>
        <v>0</v>
      </c>
      <c r="LH99">
        <f ca="1">SUMIF(LK$3:MO$3,"&lt;="&amp;B5,LK99:MO99)</f>
        <v>0</v>
      </c>
      <c r="LI99" s="98" t="str">
        <f>IF(Summary!$B$61&lt;&gt;"",IF(AND(Summary!$D$61&lt;&gt;"",DATE(YEAR(Summary!$D$61),MONTH(Summary!$D$61),1)&lt;DATE(YEAR(LK3),MONTH(LK3),1)),"not on board",IF(Summary!$B$61&lt;&gt;"",IF(AND(Summary!$C$61&lt;&gt;"",DATE(YEAR(Summary!$C$61),MONTH(Summary!$C$61),1)&lt;=DATE(YEAR(LK3),MONTH(LK3),1)),Summary!$B$61,"not on board"),"")),"")</f>
        <v/>
      </c>
      <c r="LJ99" s="74" t="s">
        <v>17</v>
      </c>
      <c r="LK99" s="85"/>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86"/>
      <c r="MP99" s="76">
        <f t="shared" ref="MP99:MP100" si="402">SUM(LK99:MO99)</f>
        <v>0</v>
      </c>
      <c r="MR99">
        <f ca="1">SUMIF(MU$3:NX$3,"&lt;="&amp;B5,MU99:NX99)</f>
        <v>0</v>
      </c>
      <c r="MS99" s="98" t="str">
        <f>IF(Summary!$B$61&lt;&gt;"",IF(AND(Summary!$D$61&lt;&gt;"",DATE(YEAR(Summary!$D$61),MONTH(Summary!$D$61),1)&lt;DATE(YEAR(MU3),MONTH(MU3),1)),"not on board",IF(Summary!$B$61&lt;&gt;"",IF(AND(Summary!$C$61&lt;&gt;"",DATE(YEAR(Summary!$C$61),MONTH(Summary!$C$61),1)&lt;=DATE(YEAR(MU3),MONTH(MU3),1)),Summary!$B$61,"not on board"),"")),"")</f>
        <v/>
      </c>
      <c r="MT99" s="74" t="s">
        <v>17</v>
      </c>
      <c r="MU99" s="85"/>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86"/>
      <c r="NY99" s="76">
        <f t="shared" si="282"/>
        <v>0</v>
      </c>
      <c r="OA99">
        <f ca="1">SUMIF(OD$3:PH$3,"&lt;="&amp;B5,OD99:PH99)</f>
        <v>0</v>
      </c>
      <c r="OB99" s="98" t="str">
        <f>IF(Summary!$B$61&lt;&gt;"",IF(AND(Summary!$D$61&lt;&gt;"",DATE(YEAR(Summary!$D$61),MONTH(Summary!$D$61),1)&lt;DATE(YEAR(OD3),MONTH(OD3),1)),"not on board",IF(Summary!$B$61&lt;&gt;"",IF(AND(Summary!$C$61&lt;&gt;"",DATE(YEAR(Summary!$C$61),MONTH(Summary!$C$61),1)&lt;=DATE(YEAR(OD3),MONTH(OD3),1)),Summary!$B$61,"not on board"),"")),"")</f>
        <v/>
      </c>
      <c r="OC99" s="74" t="s">
        <v>17</v>
      </c>
      <c r="OD99" s="85"/>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86"/>
      <c r="PI99" s="76">
        <f t="shared" ref="PI99:PI100" si="403">SUM(OD99:PH99)</f>
        <v>0</v>
      </c>
    </row>
    <row r="100" spans="2:425">
      <c r="B100">
        <f ca="1">SUM(B99,BS99,AL99,DC99,EL99,FV99,HE99,IO99,JY99,LH99,MR99,OA99)</f>
        <v>0</v>
      </c>
      <c r="C100" s="100"/>
      <c r="D100" s="75" t="s">
        <v>1</v>
      </c>
      <c r="E100" s="83"/>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4"/>
      <c r="AJ100" s="77">
        <f t="shared" si="396"/>
        <v>0</v>
      </c>
      <c r="AM100" s="100"/>
      <c r="AN100" s="75" t="s">
        <v>1</v>
      </c>
      <c r="AO100" s="83"/>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4"/>
      <c r="BQ100" s="77">
        <f t="shared" si="273"/>
        <v>0</v>
      </c>
      <c r="BT100" s="100"/>
      <c r="BU100" s="75" t="s">
        <v>1</v>
      </c>
      <c r="BV100" s="83"/>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4"/>
      <c r="DA100" s="77">
        <f t="shared" si="397"/>
        <v>0</v>
      </c>
      <c r="DD100" s="100"/>
      <c r="DE100" s="75" t="s">
        <v>1</v>
      </c>
      <c r="DF100" s="83"/>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4"/>
      <c r="EJ100" s="77">
        <f t="shared" si="398"/>
        <v>0</v>
      </c>
      <c r="EM100" s="100"/>
      <c r="EN100" s="75" t="s">
        <v>1</v>
      </c>
      <c r="EO100" s="83"/>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4"/>
      <c r="FT100" s="77">
        <f t="shared" si="399"/>
        <v>0</v>
      </c>
      <c r="FW100" s="100"/>
      <c r="FX100" s="75" t="s">
        <v>1</v>
      </c>
      <c r="FY100" s="83"/>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4"/>
      <c r="HC100" s="77">
        <f t="shared" si="277"/>
        <v>0</v>
      </c>
      <c r="HF100" s="100"/>
      <c r="HG100" s="75" t="s">
        <v>1</v>
      </c>
      <c r="HH100" s="83"/>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4"/>
      <c r="IM100" s="77">
        <f t="shared" si="400"/>
        <v>0</v>
      </c>
      <c r="IP100" s="100"/>
      <c r="IQ100" s="75" t="s">
        <v>1</v>
      </c>
      <c r="IR100" s="83"/>
      <c r="IS100" s="8"/>
      <c r="IT100" s="8"/>
      <c r="IU100" s="8"/>
      <c r="IV100" s="8"/>
      <c r="IW100" s="8"/>
      <c r="IX100" s="8"/>
      <c r="IY100" s="8"/>
      <c r="IZ100" s="8"/>
      <c r="JA100" s="8"/>
      <c r="JB100" s="8"/>
      <c r="JC100" s="8"/>
      <c r="JD100" s="8"/>
      <c r="JE100" s="8"/>
      <c r="JF100" s="8"/>
      <c r="JG100" s="8"/>
      <c r="JH100" s="8"/>
      <c r="JI100" s="8"/>
      <c r="JJ100" s="8"/>
      <c r="JK100" s="8"/>
      <c r="JL100" s="8"/>
      <c r="JM100" s="8"/>
      <c r="JN100" s="8"/>
      <c r="JO100" s="8"/>
      <c r="JP100" s="8"/>
      <c r="JQ100" s="8"/>
      <c r="JR100" s="8"/>
      <c r="JS100" s="8"/>
      <c r="JT100" s="8"/>
      <c r="JU100" s="8"/>
      <c r="JV100" s="84"/>
      <c r="JW100" s="77">
        <f t="shared" si="401"/>
        <v>0</v>
      </c>
      <c r="JZ100" s="100"/>
      <c r="KA100" s="75" t="s">
        <v>1</v>
      </c>
      <c r="KB100" s="83"/>
      <c r="KC100" s="8"/>
      <c r="KD100" s="8"/>
      <c r="KE100" s="8"/>
      <c r="KF100" s="8"/>
      <c r="KG100" s="8"/>
      <c r="KH100" s="8"/>
      <c r="KI100" s="8"/>
      <c r="KJ100" s="8"/>
      <c r="KK100" s="8"/>
      <c r="KL100" s="8"/>
      <c r="KM100" s="8"/>
      <c r="KN100" s="8"/>
      <c r="KO100" s="8"/>
      <c r="KP100" s="8"/>
      <c r="KQ100" s="8"/>
      <c r="KR100" s="8"/>
      <c r="KS100" s="8"/>
      <c r="KT100" s="8"/>
      <c r="KU100" s="8"/>
      <c r="KV100" s="8"/>
      <c r="KW100" s="8"/>
      <c r="KX100" s="8"/>
      <c r="KY100" s="8"/>
      <c r="KZ100" s="8"/>
      <c r="LA100" s="8"/>
      <c r="LB100" s="8"/>
      <c r="LC100" s="8"/>
      <c r="LD100" s="8"/>
      <c r="LE100" s="84"/>
      <c r="LF100" s="77">
        <f t="shared" si="280"/>
        <v>0</v>
      </c>
      <c r="LI100" s="100"/>
      <c r="LJ100" s="75" t="s">
        <v>1</v>
      </c>
      <c r="LK100" s="83"/>
      <c r="LL100" s="8"/>
      <c r="LM100" s="8"/>
      <c r="LN100" s="8"/>
      <c r="LO100" s="8"/>
      <c r="LP100" s="8"/>
      <c r="LQ100" s="8"/>
      <c r="LR100" s="8"/>
      <c r="LS100" s="8"/>
      <c r="LT100" s="8"/>
      <c r="LU100" s="8"/>
      <c r="LV100" s="8"/>
      <c r="LW100" s="8"/>
      <c r="LX100" s="8"/>
      <c r="LY100" s="8"/>
      <c r="LZ100" s="8"/>
      <c r="MA100" s="8"/>
      <c r="MB100" s="8"/>
      <c r="MC100" s="8"/>
      <c r="MD100" s="8"/>
      <c r="ME100" s="8"/>
      <c r="MF100" s="8"/>
      <c r="MG100" s="8"/>
      <c r="MH100" s="8"/>
      <c r="MI100" s="8"/>
      <c r="MJ100" s="8"/>
      <c r="MK100" s="8"/>
      <c r="ML100" s="8"/>
      <c r="MM100" s="8"/>
      <c r="MN100" s="8"/>
      <c r="MO100" s="84"/>
      <c r="MP100" s="77">
        <f t="shared" si="402"/>
        <v>0</v>
      </c>
      <c r="MS100" s="100"/>
      <c r="MT100" s="75" t="s">
        <v>1</v>
      </c>
      <c r="MU100" s="83"/>
      <c r="MV100" s="8"/>
      <c r="MW100" s="8"/>
      <c r="MX100" s="8"/>
      <c r="MY100" s="8"/>
      <c r="MZ100" s="8"/>
      <c r="NA100" s="8"/>
      <c r="NB100" s="8"/>
      <c r="NC100" s="8"/>
      <c r="ND100" s="8"/>
      <c r="NE100" s="8"/>
      <c r="NF100" s="8"/>
      <c r="NG100" s="8"/>
      <c r="NH100" s="8"/>
      <c r="NI100" s="8"/>
      <c r="NJ100" s="8"/>
      <c r="NK100" s="8"/>
      <c r="NL100" s="8"/>
      <c r="NM100" s="8"/>
      <c r="NN100" s="8"/>
      <c r="NO100" s="8"/>
      <c r="NP100" s="8"/>
      <c r="NQ100" s="8"/>
      <c r="NR100" s="8"/>
      <c r="NS100" s="8"/>
      <c r="NT100" s="8"/>
      <c r="NU100" s="8"/>
      <c r="NV100" s="8"/>
      <c r="NW100" s="8"/>
      <c r="NX100" s="84"/>
      <c r="NY100" s="77">
        <f t="shared" si="282"/>
        <v>0</v>
      </c>
      <c r="OB100" s="100"/>
      <c r="OC100" s="75" t="s">
        <v>1</v>
      </c>
      <c r="OD100" s="83"/>
      <c r="OE100" s="8"/>
      <c r="OF100" s="8"/>
      <c r="OG100" s="8"/>
      <c r="OH100" s="8"/>
      <c r="OI100" s="8"/>
      <c r="OJ100" s="8"/>
      <c r="OK100" s="8"/>
      <c r="OL100" s="8"/>
      <c r="OM100" s="8"/>
      <c r="ON100" s="8"/>
      <c r="OO100" s="8"/>
      <c r="OP100" s="8"/>
      <c r="OQ100" s="8"/>
      <c r="OR100" s="8"/>
      <c r="OS100" s="8"/>
      <c r="OT100" s="8"/>
      <c r="OU100" s="8"/>
      <c r="OV100" s="8"/>
      <c r="OW100" s="8"/>
      <c r="OX100" s="8"/>
      <c r="OY100" s="8"/>
      <c r="OZ100" s="8"/>
      <c r="PA100" s="8"/>
      <c r="PB100" s="8"/>
      <c r="PC100" s="8"/>
      <c r="PD100" s="8"/>
      <c r="PE100" s="8"/>
      <c r="PF100" s="8"/>
      <c r="PG100" s="8"/>
      <c r="PH100" s="84"/>
      <c r="PI100" s="77">
        <f t="shared" si="403"/>
        <v>0</v>
      </c>
    </row>
    <row r="101" spans="2:425" ht="15" customHeight="1">
      <c r="B101">
        <f ca="1">SUMIF(E$3:AI$3,"&lt;="&amp;B5,E101:AI101)</f>
        <v>0</v>
      </c>
      <c r="C101" s="98" t="str">
        <f>IF(Summary!$B$62&lt;&gt;"",IF(AND(Summary!$D$62&lt;&gt;"",DATE(YEAR(Summary!$D$62),MONTH(Summary!$D$62),1)&lt;DATE(YEAR(E3),MONTH(E3),1)),"not on board",IF(Summary!$B$62&lt;&gt;"",IF(AND(Summary!$C$62&lt;&gt;"",DATE(YEAR(Summary!$C$62),MONTH(Summary!$C$62),1)&lt;=DATE(YEAR(E3),MONTH(E3),1)),Summary!$B$62,"not on board"),"")),"")</f>
        <v/>
      </c>
      <c r="D101" s="74" t="s">
        <v>17</v>
      </c>
      <c r="E101" s="85"/>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86"/>
      <c r="AJ101" s="76">
        <f t="shared" ref="AJ101:AJ102" si="404">SUM(E101:AI101)</f>
        <v>0</v>
      </c>
      <c r="AL101">
        <f ca="1">SUMIF(AO$3:BP$3,"&lt;="&amp;B5,AO101:BP101)</f>
        <v>0</v>
      </c>
      <c r="AM101" s="98" t="str">
        <f>IF(Summary!$B$62&lt;&gt;"",IF(AND(Summary!$D$62&lt;&gt;"",DATE(YEAR(Summary!$D$62),MONTH(Summary!$D$62),1)&lt;DATE(YEAR(AO3),MONTH(AO3),1)),"not on board",IF(Summary!$B$62&lt;&gt;"",IF(AND(Summary!$C$62&lt;&gt;"",DATE(YEAR(Summary!$C$62),MONTH(Summary!$C$62),1)&lt;=DATE(YEAR(AO3),MONTH(AO3),1)),Summary!$B$62,"not on board"),"")),"")</f>
        <v/>
      </c>
      <c r="AN101" s="74" t="s">
        <v>17</v>
      </c>
      <c r="AO101" s="85"/>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86"/>
      <c r="BQ101" s="76">
        <f t="shared" ref="BQ101:BQ124" si="405">SUM(AO101:BP101)</f>
        <v>0</v>
      </c>
      <c r="BS101">
        <f ca="1">SUMIF(BV$3:CZ$3,"&lt;="&amp;B5,BV101:CZ101)</f>
        <v>0</v>
      </c>
      <c r="BT101" s="98" t="str">
        <f>IF(Summary!$B$62&lt;&gt;"",IF(AND(Summary!$D$62&lt;&gt;"",DATE(YEAR(Summary!$D$62),MONTH(Summary!$D$62),1)&lt;DATE(YEAR(BV3),MONTH(BV3),1)),"not on board",IF(Summary!$B$62&lt;&gt;"",IF(AND(Summary!$C$62&lt;&gt;"",DATE(YEAR(Summary!$C$62),MONTH(Summary!$C$62),1)&lt;=DATE(YEAR(BV3),MONTH(BV3),1)),Summary!$B$62,"not on board"),"")),"")</f>
        <v/>
      </c>
      <c r="BU101" s="74" t="s">
        <v>17</v>
      </c>
      <c r="BV101" s="85"/>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86"/>
      <c r="DA101" s="76">
        <f t="shared" ref="DA101:DA102" si="406">SUM(BV101:CZ101)</f>
        <v>0</v>
      </c>
      <c r="DC101">
        <f ca="1">SUMIF(DF$3:EI$3,"&lt;="&amp;B5,DF101:EI101)</f>
        <v>0</v>
      </c>
      <c r="DD101" s="98" t="str">
        <f>IF(Summary!$B$62&lt;&gt;"",IF(AND(Summary!$D$62&lt;&gt;"",DATE(YEAR(Summary!$D$62),MONTH(Summary!$D$62),1)&lt;DATE(YEAR(DF3),MONTH(DF3),1)),"not on board",IF(Summary!$B$62&lt;&gt;"",IF(AND(Summary!$C$62&lt;&gt;"",DATE(YEAR(Summary!$C$62),MONTH(Summary!$C$62),1)&lt;=DATE(YEAR(DF3),MONTH(DF3),1)),Summary!$B$62,"not on board"),"")),"")</f>
        <v/>
      </c>
      <c r="DE101" s="74" t="s">
        <v>17</v>
      </c>
      <c r="DF101" s="85"/>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86"/>
      <c r="EJ101" s="76">
        <f t="shared" ref="EJ101:EJ102" si="407">SUM(DF101:EI101)</f>
        <v>0</v>
      </c>
      <c r="EL101">
        <f ca="1">SUMIF(EO$3:FS$3,"&lt;="&amp;B5,EO101:FS101)</f>
        <v>0</v>
      </c>
      <c r="EM101" s="98" t="str">
        <f>IF(Summary!$B$62&lt;&gt;"",IF(AND(Summary!$D$62&lt;&gt;"",DATE(YEAR(Summary!$D$62),MONTH(Summary!$D$62),1)&lt;DATE(YEAR(EO3),MONTH(EO3),1)),"not on board",IF(Summary!$B$62&lt;&gt;"",IF(AND(Summary!$C$62&lt;&gt;"",DATE(YEAR(Summary!$C$62),MONTH(Summary!$C$62),1)&lt;=DATE(YEAR(EO3),MONTH(EO3),1)),Summary!$B$62,"not on board"),"")),"")</f>
        <v/>
      </c>
      <c r="EN101" s="74" t="s">
        <v>17</v>
      </c>
      <c r="EO101" s="85"/>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86"/>
      <c r="FT101" s="76">
        <f t="shared" ref="FT101:FT102" si="408">SUM(EO101:FS101)</f>
        <v>0</v>
      </c>
      <c r="FV101">
        <f ca="1">SUMIF(FY$3:HB$3,"&lt;="&amp;B5,FY101:HB101)</f>
        <v>0</v>
      </c>
      <c r="FW101" s="98" t="str">
        <f>IF(Summary!$B$62&lt;&gt;"",IF(AND(Summary!$D$62&lt;&gt;"",DATE(YEAR(Summary!$D$62),MONTH(Summary!$D$62),1)&lt;DATE(YEAR(FY3),MONTH(FY3),1)),"not on board",IF(Summary!$B$62&lt;&gt;"",IF(AND(Summary!$C$62&lt;&gt;"",DATE(YEAR(Summary!$C$62),MONTH(Summary!$C$62),1)&lt;=DATE(YEAR(FY3),MONTH(FY3),1)),Summary!$B$62,"not on board"),"")),"")</f>
        <v/>
      </c>
      <c r="FX101" s="74" t="s">
        <v>17</v>
      </c>
      <c r="FY101" s="85"/>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86"/>
      <c r="HC101" s="76">
        <f t="shared" ref="HC101:HC124" si="409">SUM(FY101:HB101)</f>
        <v>0</v>
      </c>
      <c r="HE101">
        <f ca="1">SUMIF(HH$3:IL$3,"&lt;="&amp;B5,HH101:IL101)</f>
        <v>0</v>
      </c>
      <c r="HF101" s="98" t="str">
        <f>IF(Summary!$B$62&lt;&gt;"",IF(AND(Summary!$D$62&lt;&gt;"",DATE(YEAR(Summary!$D$62),MONTH(Summary!$D$62),1)&lt;DATE(YEAR(HH3),MONTH(HH3),1)),"not on board",IF(Summary!$B$62&lt;&gt;"",IF(AND(Summary!$C$62&lt;&gt;"",DATE(YEAR(Summary!$C$62),MONTH(Summary!$C$62),1)&lt;=DATE(YEAR(HH3),MONTH(HH3),1)),Summary!$B$62,"not on board"),"")),"")</f>
        <v/>
      </c>
      <c r="HG101" s="74" t="s">
        <v>17</v>
      </c>
      <c r="HH101" s="85"/>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86"/>
      <c r="IM101" s="76">
        <f t="shared" ref="IM101:IM102" si="410">SUM(HH101:IL101)</f>
        <v>0</v>
      </c>
      <c r="IO101">
        <f ca="1">SUMIF(IR$3:JV$3,"&lt;="&amp;B5,IR101:JV101)</f>
        <v>0</v>
      </c>
      <c r="IP101" s="98" t="str">
        <f>IF(Summary!$B$62&lt;&gt;"",IF(AND(Summary!$D$62&lt;&gt;"",DATE(YEAR(Summary!$D$62),MONTH(Summary!$D$62),1)&lt;DATE(YEAR(IR3),MONTH(IR3),1)),"not on board",IF(Summary!$B$62&lt;&gt;"",IF(AND(Summary!$C$62&lt;&gt;"",DATE(YEAR(Summary!$C$62),MONTH(Summary!$C$62),1)&lt;=DATE(YEAR(IR3),MONTH(IR3),1)),Summary!$B$62,"not on board"),"")),"")</f>
        <v/>
      </c>
      <c r="IQ101" s="74" t="s">
        <v>17</v>
      </c>
      <c r="IR101" s="85"/>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86"/>
      <c r="JW101" s="76">
        <f t="shared" ref="JW101:JW102" si="411">SUM(IR101:JV101)</f>
        <v>0</v>
      </c>
      <c r="JY101">
        <f ca="1">SUMIF(KB$3:LE$3,"&lt;="&amp;B5,KB101:LE101)</f>
        <v>0</v>
      </c>
      <c r="JZ101" s="98" t="str">
        <f>IF(Summary!$B$62&lt;&gt;"",IF(AND(Summary!$D$62&lt;&gt;"",DATE(YEAR(Summary!$D$62),MONTH(Summary!$D$62),1)&lt;DATE(YEAR(KB3),MONTH(KB3),1)),"not on board",IF(Summary!$B$62&lt;&gt;"",IF(AND(Summary!$C$62&lt;&gt;"",DATE(YEAR(Summary!$C$62),MONTH(Summary!$C$62),1)&lt;=DATE(YEAR(KB3),MONTH(KB3),1)),Summary!$B$62,"not on board"),"")),"")</f>
        <v/>
      </c>
      <c r="KA101" s="74" t="s">
        <v>17</v>
      </c>
      <c r="KB101" s="85"/>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86"/>
      <c r="LF101" s="76">
        <f t="shared" ref="LF101:LF124" si="412">SUM(KB101:LE101)</f>
        <v>0</v>
      </c>
      <c r="LH101">
        <f ca="1">SUMIF(LK$3:MO$3,"&lt;="&amp;B5,LK101:MO101)</f>
        <v>0</v>
      </c>
      <c r="LI101" s="98" t="str">
        <f>IF(Summary!$B$62&lt;&gt;"",IF(AND(Summary!$D$62&lt;&gt;"",DATE(YEAR(Summary!$D$62),MONTH(Summary!$D$62),1)&lt;DATE(YEAR(LK3),MONTH(LK3),1)),"not on board",IF(Summary!$B$62&lt;&gt;"",IF(AND(Summary!$C$62&lt;&gt;"",DATE(YEAR(Summary!$C$62),MONTH(Summary!$C$62),1)&lt;=DATE(YEAR(LK3),MONTH(LK3),1)),Summary!$B$62,"not on board"),"")),"")</f>
        <v/>
      </c>
      <c r="LJ101" s="74" t="s">
        <v>17</v>
      </c>
      <c r="LK101" s="85"/>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86"/>
      <c r="MP101" s="76">
        <f t="shared" ref="MP101:MP102" si="413">SUM(LK101:MO101)</f>
        <v>0</v>
      </c>
      <c r="MR101">
        <f ca="1">SUMIF(MU$3:NX$3,"&lt;="&amp;B5,MU101:NX101)</f>
        <v>0</v>
      </c>
      <c r="MS101" s="98" t="str">
        <f>IF(Summary!$B$62&lt;&gt;"",IF(AND(Summary!$D$62&lt;&gt;"",DATE(YEAR(Summary!$D$62),MONTH(Summary!$D$62),1)&lt;DATE(YEAR(MU3),MONTH(MU3),1)),"not on board",IF(Summary!$B$62&lt;&gt;"",IF(AND(Summary!$C$62&lt;&gt;"",DATE(YEAR(Summary!$C$62),MONTH(Summary!$C$62),1)&lt;=DATE(YEAR(MU3),MONTH(MU3),1)),Summary!$B$62,"not on board"),"")),"")</f>
        <v/>
      </c>
      <c r="MT101" s="74" t="s">
        <v>17</v>
      </c>
      <c r="MU101" s="85"/>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86"/>
      <c r="NY101" s="76">
        <f t="shared" ref="NY101:NY124" si="414">SUM(MU101:NX101)</f>
        <v>0</v>
      </c>
      <c r="OA101">
        <f ca="1">SUMIF(OD$3:PH$3,"&lt;="&amp;B5,OD101:PH101)</f>
        <v>0</v>
      </c>
      <c r="OB101" s="98" t="str">
        <f>IF(Summary!$B$62&lt;&gt;"",IF(AND(Summary!$D$62&lt;&gt;"",DATE(YEAR(Summary!$D$62),MONTH(Summary!$D$62),1)&lt;DATE(YEAR(OD3),MONTH(OD3),1)),"not on board",IF(Summary!$B$62&lt;&gt;"",IF(AND(Summary!$C$62&lt;&gt;"",DATE(YEAR(Summary!$C$62),MONTH(Summary!$C$62),1)&lt;=DATE(YEAR(OD3),MONTH(OD3),1)),Summary!$B$62,"not on board"),"")),"")</f>
        <v/>
      </c>
      <c r="OC101" s="74" t="s">
        <v>17</v>
      </c>
      <c r="OD101" s="85"/>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86"/>
      <c r="PI101" s="76">
        <f t="shared" ref="PI101:PI102" si="415">SUM(OD101:PH101)</f>
        <v>0</v>
      </c>
    </row>
    <row r="102" spans="2:425">
      <c r="B102">
        <f ca="1">SUM(B101,BS101,AL101,DC101,EL101,FV101,HE101,IO101,JY101,LH101,MR101,OA101)</f>
        <v>0</v>
      </c>
      <c r="C102" s="100"/>
      <c r="D102" s="75" t="s">
        <v>1</v>
      </c>
      <c r="E102" s="83"/>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4"/>
      <c r="AJ102" s="77">
        <f t="shared" si="404"/>
        <v>0</v>
      </c>
      <c r="AM102" s="100"/>
      <c r="AN102" s="75" t="s">
        <v>1</v>
      </c>
      <c r="AO102" s="83"/>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4"/>
      <c r="BQ102" s="77">
        <f t="shared" si="405"/>
        <v>0</v>
      </c>
      <c r="BT102" s="100"/>
      <c r="BU102" s="75" t="s">
        <v>1</v>
      </c>
      <c r="BV102" s="83"/>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4"/>
      <c r="DA102" s="77">
        <f t="shared" si="406"/>
        <v>0</v>
      </c>
      <c r="DD102" s="100"/>
      <c r="DE102" s="75" t="s">
        <v>1</v>
      </c>
      <c r="DF102" s="83"/>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4"/>
      <c r="EJ102" s="77">
        <f t="shared" si="407"/>
        <v>0</v>
      </c>
      <c r="EM102" s="100"/>
      <c r="EN102" s="75" t="s">
        <v>1</v>
      </c>
      <c r="EO102" s="83"/>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4"/>
      <c r="FT102" s="77">
        <f t="shared" si="408"/>
        <v>0</v>
      </c>
      <c r="FW102" s="100"/>
      <c r="FX102" s="75" t="s">
        <v>1</v>
      </c>
      <c r="FY102" s="83"/>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4"/>
      <c r="HC102" s="77">
        <f t="shared" si="409"/>
        <v>0</v>
      </c>
      <c r="HF102" s="100"/>
      <c r="HG102" s="75" t="s">
        <v>1</v>
      </c>
      <c r="HH102" s="83"/>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4"/>
      <c r="IM102" s="77">
        <f t="shared" si="410"/>
        <v>0</v>
      </c>
      <c r="IP102" s="100"/>
      <c r="IQ102" s="75" t="s">
        <v>1</v>
      </c>
      <c r="IR102" s="83"/>
      <c r="IS102" s="8"/>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4"/>
      <c r="JW102" s="77">
        <f t="shared" si="411"/>
        <v>0</v>
      </c>
      <c r="JZ102" s="100"/>
      <c r="KA102" s="75" t="s">
        <v>1</v>
      </c>
      <c r="KB102" s="83"/>
      <c r="KC102" s="8"/>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4"/>
      <c r="LF102" s="77">
        <f t="shared" si="412"/>
        <v>0</v>
      </c>
      <c r="LI102" s="100"/>
      <c r="LJ102" s="75" t="s">
        <v>1</v>
      </c>
      <c r="LK102" s="83"/>
      <c r="LL102" s="8"/>
      <c r="LM102" s="8"/>
      <c r="LN102" s="8"/>
      <c r="LO102" s="8"/>
      <c r="LP102" s="8"/>
      <c r="LQ102" s="8"/>
      <c r="LR102" s="8"/>
      <c r="LS102" s="8"/>
      <c r="LT102" s="8"/>
      <c r="LU102" s="8"/>
      <c r="LV102" s="8"/>
      <c r="LW102" s="8"/>
      <c r="LX102" s="8"/>
      <c r="LY102" s="8"/>
      <c r="LZ102" s="8"/>
      <c r="MA102" s="8"/>
      <c r="MB102" s="8"/>
      <c r="MC102" s="8"/>
      <c r="MD102" s="8"/>
      <c r="ME102" s="8"/>
      <c r="MF102" s="8"/>
      <c r="MG102" s="8"/>
      <c r="MH102" s="8"/>
      <c r="MI102" s="8"/>
      <c r="MJ102" s="8"/>
      <c r="MK102" s="8"/>
      <c r="ML102" s="8"/>
      <c r="MM102" s="8"/>
      <c r="MN102" s="8"/>
      <c r="MO102" s="84"/>
      <c r="MP102" s="77">
        <f t="shared" si="413"/>
        <v>0</v>
      </c>
      <c r="MS102" s="100"/>
      <c r="MT102" s="75" t="s">
        <v>1</v>
      </c>
      <c r="MU102" s="83"/>
      <c r="MV102" s="8"/>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4"/>
      <c r="NY102" s="77">
        <f t="shared" si="414"/>
        <v>0</v>
      </c>
      <c r="OB102" s="100"/>
      <c r="OC102" s="75" t="s">
        <v>1</v>
      </c>
      <c r="OD102" s="83"/>
      <c r="OE102" s="8"/>
      <c r="OF102" s="8"/>
      <c r="OG102" s="8"/>
      <c r="OH102" s="8"/>
      <c r="OI102" s="8"/>
      <c r="OJ102" s="8"/>
      <c r="OK102" s="8"/>
      <c r="OL102" s="8"/>
      <c r="OM102" s="8"/>
      <c r="ON102" s="8"/>
      <c r="OO102" s="8"/>
      <c r="OP102" s="8"/>
      <c r="OQ102" s="8"/>
      <c r="OR102" s="8"/>
      <c r="OS102" s="8"/>
      <c r="OT102" s="8"/>
      <c r="OU102" s="8"/>
      <c r="OV102" s="8"/>
      <c r="OW102" s="8"/>
      <c r="OX102" s="8"/>
      <c r="OY102" s="8"/>
      <c r="OZ102" s="8"/>
      <c r="PA102" s="8"/>
      <c r="PB102" s="8"/>
      <c r="PC102" s="8"/>
      <c r="PD102" s="8"/>
      <c r="PE102" s="8"/>
      <c r="PF102" s="8"/>
      <c r="PG102" s="8"/>
      <c r="PH102" s="84"/>
      <c r="PI102" s="77">
        <f t="shared" si="415"/>
        <v>0</v>
      </c>
    </row>
    <row r="103" spans="2:425" ht="15" customHeight="1">
      <c r="B103">
        <f ca="1">SUMIF(E$3:AI$3,"&lt;="&amp;B5,E103:AI103)</f>
        <v>0</v>
      </c>
      <c r="C103" s="98" t="str">
        <f>IF(Summary!$B$63&lt;&gt;"",IF(AND(Summary!$D$63&lt;&gt;"",DATE(YEAR(Summary!$D$63),MONTH(Summary!$D$63),1)&lt;DATE(YEAR(E3),MONTH(E3),1)),"not on board",IF(Summary!$B$63&lt;&gt;"",IF(AND(Summary!$C$63&lt;&gt;"",DATE(YEAR(Summary!$C$63),MONTH(Summary!$C$63),1)&lt;=DATE(YEAR(E3),MONTH(E3),1)),Summary!$B$63,"not on board"),"")),"")</f>
        <v/>
      </c>
      <c r="D103" s="74" t="s">
        <v>17</v>
      </c>
      <c r="E103" s="85"/>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86"/>
      <c r="AJ103" s="76">
        <f t="shared" ref="AJ103:AJ104" si="416">SUM(E103:AI103)</f>
        <v>0</v>
      </c>
      <c r="AL103">
        <f ca="1">SUMIF(AO$3:BP$3,"&lt;="&amp;B5,AO103:BP103)</f>
        <v>0</v>
      </c>
      <c r="AM103" s="98" t="str">
        <f>IF(Summary!$B$63&lt;&gt;"",IF(AND(Summary!$D$63&lt;&gt;"",DATE(YEAR(Summary!$D$63),MONTH(Summary!$D$63),1)&lt;DATE(YEAR(AO3),MONTH(AO3),1)),"not on board",IF(Summary!$B$63&lt;&gt;"",IF(AND(Summary!$C$63&lt;&gt;"",DATE(YEAR(Summary!$C$63),MONTH(Summary!$C$63),1)&lt;=DATE(YEAR(AO3),MONTH(AO3),1)),Summary!$B$63,"not on board"),"")),"")</f>
        <v/>
      </c>
      <c r="AN103" s="74" t="s">
        <v>17</v>
      </c>
      <c r="AO103" s="85"/>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86"/>
      <c r="BQ103" s="76">
        <f t="shared" si="405"/>
        <v>0</v>
      </c>
      <c r="BS103">
        <f ca="1">SUMIF(BV$3:CZ$3,"&lt;="&amp;B5,BV103:CZ103)</f>
        <v>0</v>
      </c>
      <c r="BT103" s="98" t="str">
        <f>IF(Summary!$B$63&lt;&gt;"",IF(AND(Summary!$D$63&lt;&gt;"",DATE(YEAR(Summary!$D$63),MONTH(Summary!$D$63),1)&lt;DATE(YEAR(BV3),MONTH(BV3),1)),"not on board",IF(Summary!$B$63&lt;&gt;"",IF(AND(Summary!$C$63&lt;&gt;"",DATE(YEAR(Summary!$C$63),MONTH(Summary!$C$63),1)&lt;=DATE(YEAR(BV3),MONTH(BV3),1)),Summary!$B$63,"not on board"),"")),"")</f>
        <v/>
      </c>
      <c r="BU103" s="74" t="s">
        <v>17</v>
      </c>
      <c r="BV103" s="85"/>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86"/>
      <c r="DA103" s="76">
        <f t="shared" ref="DA103:DA104" si="417">SUM(BV103:CZ103)</f>
        <v>0</v>
      </c>
      <c r="DC103">
        <f ca="1">SUMIF(DF$3:EI$3,"&lt;="&amp;B5,DF103:EI103)</f>
        <v>0</v>
      </c>
      <c r="DD103" s="98" t="str">
        <f>IF(Summary!$B$63&lt;&gt;"",IF(AND(Summary!$D$63&lt;&gt;"",DATE(YEAR(Summary!$D$63),MONTH(Summary!$D$63),1)&lt;DATE(YEAR(DF3),MONTH(DF3),1)),"not on board",IF(Summary!$B$63&lt;&gt;"",IF(AND(Summary!$C$63&lt;&gt;"",DATE(YEAR(Summary!$C$63),MONTH(Summary!$C$63),1)&lt;=DATE(YEAR(DF3),MONTH(DF3),1)),Summary!$B$63,"not on board"),"")),"")</f>
        <v/>
      </c>
      <c r="DE103" s="74" t="s">
        <v>17</v>
      </c>
      <c r="DF103" s="85"/>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86"/>
      <c r="EJ103" s="76">
        <f t="shared" ref="EJ103:EJ104" si="418">SUM(DF103:EI103)</f>
        <v>0</v>
      </c>
      <c r="EL103">
        <f ca="1">SUMIF(EO$3:FS$3,"&lt;="&amp;B5,EO103:FS103)</f>
        <v>0</v>
      </c>
      <c r="EM103" s="98" t="str">
        <f>IF(Summary!$B$63&lt;&gt;"",IF(AND(Summary!$D$63&lt;&gt;"",DATE(YEAR(Summary!$D$63),MONTH(Summary!$D$63),1)&lt;DATE(YEAR(EO3),MONTH(EO3),1)),"not on board",IF(Summary!$B$63&lt;&gt;"",IF(AND(Summary!$C$63&lt;&gt;"",DATE(YEAR(Summary!$C$63),MONTH(Summary!$C$63),1)&lt;=DATE(YEAR(EO3),MONTH(EO3),1)),Summary!$B$63,"not on board"),"")),"")</f>
        <v/>
      </c>
      <c r="EN103" s="74" t="s">
        <v>17</v>
      </c>
      <c r="EO103" s="85"/>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86"/>
      <c r="FT103" s="76">
        <f t="shared" ref="FT103:FT104" si="419">SUM(EO103:FS103)</f>
        <v>0</v>
      </c>
      <c r="FV103">
        <f ca="1">SUMIF(FY$3:HB$3,"&lt;="&amp;B5,FY103:HB103)</f>
        <v>0</v>
      </c>
      <c r="FW103" s="98" t="str">
        <f>IF(Summary!$B$63&lt;&gt;"",IF(AND(Summary!$D$63&lt;&gt;"",DATE(YEAR(Summary!$D$63),MONTH(Summary!$D$63),1)&lt;DATE(YEAR(FY3),MONTH(FY3),1)),"not on board",IF(Summary!$B$63&lt;&gt;"",IF(AND(Summary!$C$63&lt;&gt;"",DATE(YEAR(Summary!$C$63),MONTH(Summary!$C$63),1)&lt;=DATE(YEAR(FY3),MONTH(FY3),1)),Summary!$B$63,"not on board"),"")),"")</f>
        <v/>
      </c>
      <c r="FX103" s="74" t="s">
        <v>17</v>
      </c>
      <c r="FY103" s="85"/>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86"/>
      <c r="HC103" s="76">
        <f t="shared" si="409"/>
        <v>0</v>
      </c>
      <c r="HE103">
        <f ca="1">SUMIF(HH$3:IL$3,"&lt;="&amp;B5,HH103:IL103)</f>
        <v>0</v>
      </c>
      <c r="HF103" s="98" t="str">
        <f>IF(Summary!$B$63&lt;&gt;"",IF(AND(Summary!$D$63&lt;&gt;"",DATE(YEAR(Summary!$D$63),MONTH(Summary!$D$63),1)&lt;DATE(YEAR(HH3),MONTH(HH3),1)),"not on board",IF(Summary!$B$63&lt;&gt;"",IF(AND(Summary!$C$63&lt;&gt;"",DATE(YEAR(Summary!$C$63),MONTH(Summary!$C$63),1)&lt;=DATE(YEAR(HH3),MONTH(HH3),1)),Summary!$B$63,"not on board"),"")),"")</f>
        <v/>
      </c>
      <c r="HG103" s="74" t="s">
        <v>17</v>
      </c>
      <c r="HH103" s="85"/>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86"/>
      <c r="IM103" s="76">
        <f t="shared" ref="IM103:IM104" si="420">SUM(HH103:IL103)</f>
        <v>0</v>
      </c>
      <c r="IO103">
        <f ca="1">SUMIF(IR$3:JV$3,"&lt;="&amp;B5,IR103:JV103)</f>
        <v>0</v>
      </c>
      <c r="IP103" s="98" t="str">
        <f>IF(Summary!$B$63&lt;&gt;"",IF(AND(Summary!$D$63&lt;&gt;"",DATE(YEAR(Summary!$D$63),MONTH(Summary!$D$63),1)&lt;DATE(YEAR(IR3),MONTH(IR3),1)),"not on board",IF(Summary!$B$63&lt;&gt;"",IF(AND(Summary!$C$63&lt;&gt;"",DATE(YEAR(Summary!$C$63),MONTH(Summary!$C$63),1)&lt;=DATE(YEAR(IR3),MONTH(IR3),1)),Summary!$B$63,"not on board"),"")),"")</f>
        <v/>
      </c>
      <c r="IQ103" s="74" t="s">
        <v>17</v>
      </c>
      <c r="IR103" s="85"/>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86"/>
      <c r="JW103" s="76">
        <f t="shared" ref="JW103:JW104" si="421">SUM(IR103:JV103)</f>
        <v>0</v>
      </c>
      <c r="JY103">
        <f ca="1">SUMIF(KB$3:LE$3,"&lt;="&amp;B5,KB103:LE103)</f>
        <v>0</v>
      </c>
      <c r="JZ103" s="98" t="str">
        <f>IF(Summary!$B$63&lt;&gt;"",IF(AND(Summary!$D$63&lt;&gt;"",DATE(YEAR(Summary!$D$63),MONTH(Summary!$D$63),1)&lt;DATE(YEAR(KB3),MONTH(KB3),1)),"not on board",IF(Summary!$B$63&lt;&gt;"",IF(AND(Summary!$C$63&lt;&gt;"",DATE(YEAR(Summary!$C$63),MONTH(Summary!$C$63),1)&lt;=DATE(YEAR(KB3),MONTH(KB3),1)),Summary!$B$63,"not on board"),"")),"")</f>
        <v/>
      </c>
      <c r="KA103" s="74" t="s">
        <v>17</v>
      </c>
      <c r="KB103" s="85"/>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86"/>
      <c r="LF103" s="76">
        <f t="shared" si="412"/>
        <v>0</v>
      </c>
      <c r="LH103">
        <f ca="1">SUMIF(LK$3:MO$3,"&lt;="&amp;B5,LK103:MO103)</f>
        <v>0</v>
      </c>
      <c r="LI103" s="98" t="str">
        <f>IF(Summary!$B$63&lt;&gt;"",IF(AND(Summary!$D$63&lt;&gt;"",DATE(YEAR(Summary!$D$63),MONTH(Summary!$D$63),1)&lt;DATE(YEAR(LK3),MONTH(LK3),1)),"not on board",IF(Summary!$B$63&lt;&gt;"",IF(AND(Summary!$C$63&lt;&gt;"",DATE(YEAR(Summary!$C$63),MONTH(Summary!$C$63),1)&lt;=DATE(YEAR(LK3),MONTH(LK3),1)),Summary!$B$63,"not on board"),"")),"")</f>
        <v/>
      </c>
      <c r="LJ103" s="74" t="s">
        <v>17</v>
      </c>
      <c r="LK103" s="85"/>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86"/>
      <c r="MP103" s="76">
        <f t="shared" ref="MP103:MP104" si="422">SUM(LK103:MO103)</f>
        <v>0</v>
      </c>
      <c r="MR103">
        <f ca="1">SUMIF(MU$3:NX$3,"&lt;="&amp;B5,MU103:NX103)</f>
        <v>0</v>
      </c>
      <c r="MS103" s="98" t="str">
        <f>IF(Summary!$B$63&lt;&gt;"",IF(AND(Summary!$D$63&lt;&gt;"",DATE(YEAR(Summary!$D$63),MONTH(Summary!$D$63),1)&lt;DATE(YEAR(MU3),MONTH(MU3),1)),"not on board",IF(Summary!$B$63&lt;&gt;"",IF(AND(Summary!$C$63&lt;&gt;"",DATE(YEAR(Summary!$C$63),MONTH(Summary!$C$63),1)&lt;=DATE(YEAR(MU3),MONTH(MU3),1)),Summary!$B$63,"not on board"),"")),"")</f>
        <v/>
      </c>
      <c r="MT103" s="74" t="s">
        <v>17</v>
      </c>
      <c r="MU103" s="85"/>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86"/>
      <c r="NY103" s="76">
        <f t="shared" si="414"/>
        <v>0</v>
      </c>
      <c r="OA103">
        <f ca="1">SUMIF(OD$3:PH$3,"&lt;="&amp;B5,OD103:PH103)</f>
        <v>0</v>
      </c>
      <c r="OB103" s="98" t="str">
        <f>IF(Summary!$B$63&lt;&gt;"",IF(AND(Summary!$D$63&lt;&gt;"",DATE(YEAR(Summary!$D$63),MONTH(Summary!$D$63),1)&lt;DATE(YEAR(OD3),MONTH(OD3),1)),"not on board",IF(Summary!$B$63&lt;&gt;"",IF(AND(Summary!$C$63&lt;&gt;"",DATE(YEAR(Summary!$C$63),MONTH(Summary!$C$63),1)&lt;=DATE(YEAR(OD3),MONTH(OD3),1)),Summary!$B$63,"not on board"),"")),"")</f>
        <v/>
      </c>
      <c r="OC103" s="74" t="s">
        <v>17</v>
      </c>
      <c r="OD103" s="85"/>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86"/>
      <c r="PI103" s="76">
        <f t="shared" ref="PI103:PI104" si="423">SUM(OD103:PH103)</f>
        <v>0</v>
      </c>
    </row>
    <row r="104" spans="2:425">
      <c r="B104">
        <f ca="1">SUM(B103,BS103,AL103,DC103,EL103,FV103,HE103,IO103,JY103,LH103,MR103,OA103)</f>
        <v>0</v>
      </c>
      <c r="C104" s="100"/>
      <c r="D104" s="75" t="s">
        <v>1</v>
      </c>
      <c r="E104" s="83"/>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4"/>
      <c r="AJ104" s="77">
        <f t="shared" si="416"/>
        <v>0</v>
      </c>
      <c r="AM104" s="100"/>
      <c r="AN104" s="75" t="s">
        <v>1</v>
      </c>
      <c r="AO104" s="83"/>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4"/>
      <c r="BQ104" s="77">
        <f t="shared" si="405"/>
        <v>0</v>
      </c>
      <c r="BT104" s="100"/>
      <c r="BU104" s="75" t="s">
        <v>1</v>
      </c>
      <c r="BV104" s="83"/>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4"/>
      <c r="DA104" s="77">
        <f t="shared" si="417"/>
        <v>0</v>
      </c>
      <c r="DD104" s="100"/>
      <c r="DE104" s="75" t="s">
        <v>1</v>
      </c>
      <c r="DF104" s="83"/>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4"/>
      <c r="EJ104" s="77">
        <f t="shared" si="418"/>
        <v>0</v>
      </c>
      <c r="EM104" s="100"/>
      <c r="EN104" s="75" t="s">
        <v>1</v>
      </c>
      <c r="EO104" s="83"/>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4"/>
      <c r="FT104" s="77">
        <f t="shared" si="419"/>
        <v>0</v>
      </c>
      <c r="FW104" s="100"/>
      <c r="FX104" s="75" t="s">
        <v>1</v>
      </c>
      <c r="FY104" s="83"/>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4"/>
      <c r="HC104" s="77">
        <f t="shared" si="409"/>
        <v>0</v>
      </c>
      <c r="HF104" s="100"/>
      <c r="HG104" s="75" t="s">
        <v>1</v>
      </c>
      <c r="HH104" s="83"/>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4"/>
      <c r="IM104" s="77">
        <f t="shared" si="420"/>
        <v>0</v>
      </c>
      <c r="IP104" s="100"/>
      <c r="IQ104" s="75" t="s">
        <v>1</v>
      </c>
      <c r="IR104" s="83"/>
      <c r="IS104" s="8"/>
      <c r="IT104" s="8"/>
      <c r="IU104" s="8"/>
      <c r="IV104" s="8"/>
      <c r="IW104" s="8"/>
      <c r="IX104" s="8"/>
      <c r="IY104" s="8"/>
      <c r="IZ104" s="8"/>
      <c r="JA104" s="8"/>
      <c r="JB104" s="8"/>
      <c r="JC104" s="8"/>
      <c r="JD104" s="8"/>
      <c r="JE104" s="8"/>
      <c r="JF104" s="8"/>
      <c r="JG104" s="8"/>
      <c r="JH104" s="8"/>
      <c r="JI104" s="8"/>
      <c r="JJ104" s="8"/>
      <c r="JK104" s="8"/>
      <c r="JL104" s="8"/>
      <c r="JM104" s="8"/>
      <c r="JN104" s="8"/>
      <c r="JO104" s="8"/>
      <c r="JP104" s="8"/>
      <c r="JQ104" s="8"/>
      <c r="JR104" s="8"/>
      <c r="JS104" s="8"/>
      <c r="JT104" s="8"/>
      <c r="JU104" s="8"/>
      <c r="JV104" s="84"/>
      <c r="JW104" s="77">
        <f t="shared" si="421"/>
        <v>0</v>
      </c>
      <c r="JZ104" s="100"/>
      <c r="KA104" s="75" t="s">
        <v>1</v>
      </c>
      <c r="KB104" s="83"/>
      <c r="KC104" s="8"/>
      <c r="KD104" s="8"/>
      <c r="KE104" s="8"/>
      <c r="KF104" s="8"/>
      <c r="KG104" s="8"/>
      <c r="KH104" s="8"/>
      <c r="KI104" s="8"/>
      <c r="KJ104" s="8"/>
      <c r="KK104" s="8"/>
      <c r="KL104" s="8"/>
      <c r="KM104" s="8"/>
      <c r="KN104" s="8"/>
      <c r="KO104" s="8"/>
      <c r="KP104" s="8"/>
      <c r="KQ104" s="8"/>
      <c r="KR104" s="8"/>
      <c r="KS104" s="8"/>
      <c r="KT104" s="8"/>
      <c r="KU104" s="8"/>
      <c r="KV104" s="8"/>
      <c r="KW104" s="8"/>
      <c r="KX104" s="8"/>
      <c r="KY104" s="8"/>
      <c r="KZ104" s="8"/>
      <c r="LA104" s="8"/>
      <c r="LB104" s="8"/>
      <c r="LC104" s="8"/>
      <c r="LD104" s="8"/>
      <c r="LE104" s="84"/>
      <c r="LF104" s="77">
        <f t="shared" si="412"/>
        <v>0</v>
      </c>
      <c r="LI104" s="100"/>
      <c r="LJ104" s="75" t="s">
        <v>1</v>
      </c>
      <c r="LK104" s="83"/>
      <c r="LL104" s="8"/>
      <c r="LM104" s="8"/>
      <c r="LN104" s="8"/>
      <c r="LO104" s="8"/>
      <c r="LP104" s="8"/>
      <c r="LQ104" s="8"/>
      <c r="LR104" s="8"/>
      <c r="LS104" s="8"/>
      <c r="LT104" s="8"/>
      <c r="LU104" s="8"/>
      <c r="LV104" s="8"/>
      <c r="LW104" s="8"/>
      <c r="LX104" s="8"/>
      <c r="LY104" s="8"/>
      <c r="LZ104" s="8"/>
      <c r="MA104" s="8"/>
      <c r="MB104" s="8"/>
      <c r="MC104" s="8"/>
      <c r="MD104" s="8"/>
      <c r="ME104" s="8"/>
      <c r="MF104" s="8"/>
      <c r="MG104" s="8"/>
      <c r="MH104" s="8"/>
      <c r="MI104" s="8"/>
      <c r="MJ104" s="8"/>
      <c r="MK104" s="8"/>
      <c r="ML104" s="8"/>
      <c r="MM104" s="8"/>
      <c r="MN104" s="8"/>
      <c r="MO104" s="84"/>
      <c r="MP104" s="77">
        <f t="shared" si="422"/>
        <v>0</v>
      </c>
      <c r="MS104" s="100"/>
      <c r="MT104" s="75" t="s">
        <v>1</v>
      </c>
      <c r="MU104" s="83"/>
      <c r="MV104" s="8"/>
      <c r="MW104" s="8"/>
      <c r="MX104" s="8"/>
      <c r="MY104" s="8"/>
      <c r="MZ104" s="8"/>
      <c r="NA104" s="8"/>
      <c r="NB104" s="8"/>
      <c r="NC104" s="8"/>
      <c r="ND104" s="8"/>
      <c r="NE104" s="8"/>
      <c r="NF104" s="8"/>
      <c r="NG104" s="8"/>
      <c r="NH104" s="8"/>
      <c r="NI104" s="8"/>
      <c r="NJ104" s="8"/>
      <c r="NK104" s="8"/>
      <c r="NL104" s="8"/>
      <c r="NM104" s="8"/>
      <c r="NN104" s="8"/>
      <c r="NO104" s="8"/>
      <c r="NP104" s="8"/>
      <c r="NQ104" s="8"/>
      <c r="NR104" s="8"/>
      <c r="NS104" s="8"/>
      <c r="NT104" s="8"/>
      <c r="NU104" s="8"/>
      <c r="NV104" s="8"/>
      <c r="NW104" s="8"/>
      <c r="NX104" s="84"/>
      <c r="NY104" s="77">
        <f t="shared" si="414"/>
        <v>0</v>
      </c>
      <c r="OB104" s="100"/>
      <c r="OC104" s="75" t="s">
        <v>1</v>
      </c>
      <c r="OD104" s="83"/>
      <c r="OE104" s="8"/>
      <c r="OF104" s="8"/>
      <c r="OG104" s="8"/>
      <c r="OH104" s="8"/>
      <c r="OI104" s="8"/>
      <c r="OJ104" s="8"/>
      <c r="OK104" s="8"/>
      <c r="OL104" s="8"/>
      <c r="OM104" s="8"/>
      <c r="ON104" s="8"/>
      <c r="OO104" s="8"/>
      <c r="OP104" s="8"/>
      <c r="OQ104" s="8"/>
      <c r="OR104" s="8"/>
      <c r="OS104" s="8"/>
      <c r="OT104" s="8"/>
      <c r="OU104" s="8"/>
      <c r="OV104" s="8"/>
      <c r="OW104" s="8"/>
      <c r="OX104" s="8"/>
      <c r="OY104" s="8"/>
      <c r="OZ104" s="8"/>
      <c r="PA104" s="8"/>
      <c r="PB104" s="8"/>
      <c r="PC104" s="8"/>
      <c r="PD104" s="8"/>
      <c r="PE104" s="8"/>
      <c r="PF104" s="8"/>
      <c r="PG104" s="8"/>
      <c r="PH104" s="84"/>
      <c r="PI104" s="77">
        <f t="shared" si="423"/>
        <v>0</v>
      </c>
    </row>
    <row r="105" spans="2:425" ht="15" customHeight="1">
      <c r="B105">
        <f ca="1">SUMIF(E$3:AI$3,"&lt;="&amp;B5,E105:AI105)</f>
        <v>0</v>
      </c>
      <c r="C105" s="98" t="str">
        <f>IF(Summary!$B$64&lt;&gt;"",IF(AND(Summary!$D$64&lt;&gt;"",DATE(YEAR(Summary!$D$64),MONTH(Summary!$D$64),1)&lt;DATE(YEAR(E3),MONTH(E3),1)),"not on board",IF(Summary!$B$64&lt;&gt;"",IF(AND(Summary!$C$64&lt;&gt;"",DATE(YEAR(Summary!$C$64),MONTH(Summary!$C$64),1)&lt;=DATE(YEAR(E3),MONTH(E3),1)),Summary!$B$64,"not on board"),"")),"")</f>
        <v/>
      </c>
      <c r="D105" s="74" t="s">
        <v>17</v>
      </c>
      <c r="E105" s="85"/>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86"/>
      <c r="AJ105" s="76">
        <f t="shared" ref="AJ105:AJ106" si="424">SUM(E105:AI105)</f>
        <v>0</v>
      </c>
      <c r="AL105">
        <f ca="1">SUMIF(AO$3:BP$3,"&lt;="&amp;B5,AO105:BP105)</f>
        <v>0</v>
      </c>
      <c r="AM105" s="98" t="str">
        <f>IF(Summary!$B$64&lt;&gt;"",IF(AND(Summary!$D$64&lt;&gt;"",DATE(YEAR(Summary!$D$64),MONTH(Summary!$D$64),1)&lt;DATE(YEAR(AO3),MONTH(AO3),1)),"not on board",IF(Summary!$B$64&lt;&gt;"",IF(AND(Summary!$C$64&lt;&gt;"",DATE(YEAR(Summary!$C$64),MONTH(Summary!$C$64),1)&lt;=DATE(YEAR(AO3),MONTH(AO3),1)),Summary!$B$64,"not on board"),"")),"")</f>
        <v/>
      </c>
      <c r="AN105" s="74" t="s">
        <v>17</v>
      </c>
      <c r="AO105" s="85"/>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86"/>
      <c r="BQ105" s="76">
        <f t="shared" si="405"/>
        <v>0</v>
      </c>
      <c r="BS105">
        <f ca="1">SUMIF(BV$3:CZ$3,"&lt;="&amp;B5,BV105:CZ105)</f>
        <v>0</v>
      </c>
      <c r="BT105" s="98" t="str">
        <f>IF(Summary!$B$64&lt;&gt;"",IF(AND(Summary!$D$64&lt;&gt;"",DATE(YEAR(Summary!$D$64),MONTH(Summary!$D$64),1)&lt;DATE(YEAR(BV3),MONTH(BV3),1)),"not on board",IF(Summary!$B$64&lt;&gt;"",IF(AND(Summary!$C$64&lt;&gt;"",DATE(YEAR(Summary!$C$64),MONTH(Summary!$C$64),1)&lt;=DATE(YEAR(BV3),MONTH(BV3),1)),Summary!$B$64,"not on board"),"")),"")</f>
        <v/>
      </c>
      <c r="BU105" s="74" t="s">
        <v>17</v>
      </c>
      <c r="BV105" s="85"/>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86"/>
      <c r="DA105" s="76">
        <f t="shared" ref="DA105:DA106" si="425">SUM(BV105:CZ105)</f>
        <v>0</v>
      </c>
      <c r="DC105">
        <f ca="1">SUMIF(DF$3:EI$3,"&lt;="&amp;B5,DF105:EI105)</f>
        <v>0</v>
      </c>
      <c r="DD105" s="98" t="str">
        <f>IF(Summary!$B$64&lt;&gt;"",IF(AND(Summary!$D$64&lt;&gt;"",DATE(YEAR(Summary!$D$64),MONTH(Summary!$D$64),1)&lt;DATE(YEAR(DF3),MONTH(DF3),1)),"not on board",IF(Summary!$B$64&lt;&gt;"",IF(AND(Summary!$C$64&lt;&gt;"",DATE(YEAR(Summary!$C$64),MONTH(Summary!$C$64),1)&lt;=DATE(YEAR(DF3),MONTH(DF3),1)),Summary!$B$64,"not on board"),"")),"")</f>
        <v/>
      </c>
      <c r="DE105" s="74" t="s">
        <v>17</v>
      </c>
      <c r="DF105" s="85"/>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86"/>
      <c r="EJ105" s="76">
        <f t="shared" ref="EJ105:EJ106" si="426">SUM(DF105:EI105)</f>
        <v>0</v>
      </c>
      <c r="EL105">
        <f ca="1">SUMIF(EO$3:FS$3,"&lt;="&amp;B5,EO105:FS105)</f>
        <v>0</v>
      </c>
      <c r="EM105" s="98" t="str">
        <f>IF(Summary!$B$64&lt;&gt;"",IF(AND(Summary!$D$64&lt;&gt;"",DATE(YEAR(Summary!$D$64),MONTH(Summary!$D$64),1)&lt;DATE(YEAR(EO3),MONTH(EO3),1)),"not on board",IF(Summary!$B$64&lt;&gt;"",IF(AND(Summary!$C$64&lt;&gt;"",DATE(YEAR(Summary!$C$64),MONTH(Summary!$C$64),1)&lt;=DATE(YEAR(EO3),MONTH(EO3),1)),Summary!$B$64,"not on board"),"")),"")</f>
        <v/>
      </c>
      <c r="EN105" s="74" t="s">
        <v>17</v>
      </c>
      <c r="EO105" s="85"/>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86"/>
      <c r="FT105" s="76">
        <f t="shared" ref="FT105:FT106" si="427">SUM(EO105:FS105)</f>
        <v>0</v>
      </c>
      <c r="FV105">
        <f ca="1">SUMIF(FY$3:HB$3,"&lt;="&amp;B5,FY105:HB105)</f>
        <v>0</v>
      </c>
      <c r="FW105" s="98" t="str">
        <f>IF(Summary!$B$64&lt;&gt;"",IF(AND(Summary!$D$64&lt;&gt;"",DATE(YEAR(Summary!$D$64),MONTH(Summary!$D$64),1)&lt;DATE(YEAR(FY3),MONTH(FY3),1)),"not on board",IF(Summary!$B$64&lt;&gt;"",IF(AND(Summary!$C$64&lt;&gt;"",DATE(YEAR(Summary!$C$64),MONTH(Summary!$C$64),1)&lt;=DATE(YEAR(FY3),MONTH(FY3),1)),Summary!$B$64,"not on board"),"")),"")</f>
        <v/>
      </c>
      <c r="FX105" s="74" t="s">
        <v>17</v>
      </c>
      <c r="FY105" s="85"/>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86"/>
      <c r="HC105" s="76">
        <f t="shared" si="409"/>
        <v>0</v>
      </c>
      <c r="HE105">
        <f ca="1">SUMIF(HH$3:IL$3,"&lt;="&amp;B5,HH105:IL105)</f>
        <v>0</v>
      </c>
      <c r="HF105" s="98" t="str">
        <f>IF(Summary!$B$64&lt;&gt;"",IF(AND(Summary!$D$64&lt;&gt;"",DATE(YEAR(Summary!$D$64),MONTH(Summary!$D$64),1)&lt;DATE(YEAR(HH3),MONTH(HH3),1)),"not on board",IF(Summary!$B$64&lt;&gt;"",IF(AND(Summary!$C$64&lt;&gt;"",DATE(YEAR(Summary!$C$64),MONTH(Summary!$C$64),1)&lt;=DATE(YEAR(HH3),MONTH(HH3),1)),Summary!$B$64,"not on board"),"")),"")</f>
        <v/>
      </c>
      <c r="HG105" s="74" t="s">
        <v>17</v>
      </c>
      <c r="HH105" s="85"/>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86"/>
      <c r="IM105" s="76">
        <f t="shared" ref="IM105:IM106" si="428">SUM(HH105:IL105)</f>
        <v>0</v>
      </c>
      <c r="IO105">
        <f ca="1">SUMIF(IR$3:JV$3,"&lt;="&amp;B5,IR105:JV105)</f>
        <v>0</v>
      </c>
      <c r="IP105" s="98" t="str">
        <f>IF(Summary!$B$64&lt;&gt;"",IF(AND(Summary!$D$64&lt;&gt;"",DATE(YEAR(Summary!$D$64),MONTH(Summary!$D$64),1)&lt;DATE(YEAR(IR3),MONTH(IR3),1)),"not on board",IF(Summary!$B$64&lt;&gt;"",IF(AND(Summary!$C$64&lt;&gt;"",DATE(YEAR(Summary!$C$64),MONTH(Summary!$C$64),1)&lt;=DATE(YEAR(IR3),MONTH(IR3),1)),Summary!$B$64,"not on board"),"")),"")</f>
        <v/>
      </c>
      <c r="IQ105" s="74" t="s">
        <v>17</v>
      </c>
      <c r="IR105" s="85"/>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86"/>
      <c r="JW105" s="76">
        <f t="shared" ref="JW105:JW106" si="429">SUM(IR105:JV105)</f>
        <v>0</v>
      </c>
      <c r="JY105">
        <f ca="1">SUMIF(KB$3:LE$3,"&lt;="&amp;B5,KB105:LE105)</f>
        <v>0</v>
      </c>
      <c r="JZ105" s="98" t="str">
        <f>IF(Summary!$B$64&lt;&gt;"",IF(AND(Summary!$D$64&lt;&gt;"",DATE(YEAR(Summary!$D$64),MONTH(Summary!$D$64),1)&lt;DATE(YEAR(KB3),MONTH(KB3),1)),"not on board",IF(Summary!$B$64&lt;&gt;"",IF(AND(Summary!$C$64&lt;&gt;"",DATE(YEAR(Summary!$C$64),MONTH(Summary!$C$64),1)&lt;=DATE(YEAR(KB3),MONTH(KB3),1)),Summary!$B$64,"not on board"),"")),"")</f>
        <v/>
      </c>
      <c r="KA105" s="74" t="s">
        <v>17</v>
      </c>
      <c r="KB105" s="85"/>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86"/>
      <c r="LF105" s="76">
        <f t="shared" si="412"/>
        <v>0</v>
      </c>
      <c r="LH105">
        <f ca="1">SUMIF(LK$3:MO$3,"&lt;="&amp;B5,LK105:MO105)</f>
        <v>0</v>
      </c>
      <c r="LI105" s="98" t="str">
        <f>IF(Summary!$B$64&lt;&gt;"",IF(AND(Summary!$D$64&lt;&gt;"",DATE(YEAR(Summary!$D$64),MONTH(Summary!$D$64),1)&lt;DATE(YEAR(LK3),MONTH(LK3),1)),"not on board",IF(Summary!$B$64&lt;&gt;"",IF(AND(Summary!$C$64&lt;&gt;"",DATE(YEAR(Summary!$C$64),MONTH(Summary!$C$64),1)&lt;=DATE(YEAR(LK3),MONTH(LK3),1)),Summary!$B$64,"not on board"),"")),"")</f>
        <v/>
      </c>
      <c r="LJ105" s="74" t="s">
        <v>17</v>
      </c>
      <c r="LK105" s="85"/>
      <c r="LL105" s="9"/>
      <c r="LM105" s="9"/>
      <c r="LN105" s="9"/>
      <c r="LO105" s="9"/>
      <c r="LP105" s="9"/>
      <c r="LQ105" s="9"/>
      <c r="LR105" s="9"/>
      <c r="LS105" s="9"/>
      <c r="LT105" s="9"/>
      <c r="LU105" s="9"/>
      <c r="LV105" s="9"/>
      <c r="LW105" s="9"/>
      <c r="LX105" s="9"/>
      <c r="LY105" s="9"/>
      <c r="LZ105" s="9"/>
      <c r="MA105" s="9"/>
      <c r="MB105" s="9"/>
      <c r="MC105" s="9"/>
      <c r="MD105" s="9"/>
      <c r="ME105" s="9"/>
      <c r="MF105" s="9"/>
      <c r="MG105" s="9"/>
      <c r="MH105" s="9"/>
      <c r="MI105" s="9"/>
      <c r="MJ105" s="9"/>
      <c r="MK105" s="9"/>
      <c r="ML105" s="9"/>
      <c r="MM105" s="9"/>
      <c r="MN105" s="9"/>
      <c r="MO105" s="86"/>
      <c r="MP105" s="76">
        <f t="shared" ref="MP105:MP106" si="430">SUM(LK105:MO105)</f>
        <v>0</v>
      </c>
      <c r="MR105">
        <f ca="1">SUMIF(MU$3:NX$3,"&lt;="&amp;B5,MU105:NX105)</f>
        <v>0</v>
      </c>
      <c r="MS105" s="98" t="str">
        <f>IF(Summary!$B$64&lt;&gt;"",IF(AND(Summary!$D$64&lt;&gt;"",DATE(YEAR(Summary!$D$64),MONTH(Summary!$D$64),1)&lt;DATE(YEAR(MU3),MONTH(MU3),1)),"not on board",IF(Summary!$B$64&lt;&gt;"",IF(AND(Summary!$C$64&lt;&gt;"",DATE(YEAR(Summary!$C$64),MONTH(Summary!$C$64),1)&lt;=DATE(YEAR(MU3),MONTH(MU3),1)),Summary!$B$64,"not on board"),"")),"")</f>
        <v/>
      </c>
      <c r="MT105" s="74" t="s">
        <v>17</v>
      </c>
      <c r="MU105" s="85"/>
      <c r="MV105" s="9"/>
      <c r="MW105" s="9"/>
      <c r="MX105" s="9"/>
      <c r="MY105" s="9"/>
      <c r="MZ105" s="9"/>
      <c r="NA105" s="9"/>
      <c r="NB105" s="9"/>
      <c r="NC105" s="9"/>
      <c r="ND105" s="9"/>
      <c r="NE105" s="9"/>
      <c r="NF105" s="9"/>
      <c r="NG105" s="9"/>
      <c r="NH105" s="9"/>
      <c r="NI105" s="9"/>
      <c r="NJ105" s="9"/>
      <c r="NK105" s="9"/>
      <c r="NL105" s="9"/>
      <c r="NM105" s="9"/>
      <c r="NN105" s="9"/>
      <c r="NO105" s="9"/>
      <c r="NP105" s="9"/>
      <c r="NQ105" s="9"/>
      <c r="NR105" s="9"/>
      <c r="NS105" s="9"/>
      <c r="NT105" s="9"/>
      <c r="NU105" s="9"/>
      <c r="NV105" s="9"/>
      <c r="NW105" s="9"/>
      <c r="NX105" s="86"/>
      <c r="NY105" s="76">
        <f t="shared" si="414"/>
        <v>0</v>
      </c>
      <c r="OA105">
        <f ca="1">SUMIF(OD$3:PH$3,"&lt;="&amp;B5,OD105:PH105)</f>
        <v>0</v>
      </c>
      <c r="OB105" s="98" t="str">
        <f>IF(Summary!$B$64&lt;&gt;"",IF(AND(Summary!$D$64&lt;&gt;"",DATE(YEAR(Summary!$D$64),MONTH(Summary!$D$64),1)&lt;DATE(YEAR(OD3),MONTH(OD3),1)),"not on board",IF(Summary!$B$64&lt;&gt;"",IF(AND(Summary!$C$64&lt;&gt;"",DATE(YEAR(Summary!$C$64),MONTH(Summary!$C$64),1)&lt;=DATE(YEAR(OD3),MONTH(OD3),1)),Summary!$B$64,"not on board"),"")),"")</f>
        <v/>
      </c>
      <c r="OC105" s="74" t="s">
        <v>17</v>
      </c>
      <c r="OD105" s="85"/>
      <c r="OE105" s="9"/>
      <c r="OF105" s="9"/>
      <c r="OG105" s="9"/>
      <c r="OH105" s="9"/>
      <c r="OI105" s="9"/>
      <c r="OJ105" s="9"/>
      <c r="OK105" s="9"/>
      <c r="OL105" s="9"/>
      <c r="OM105" s="9"/>
      <c r="ON105" s="9"/>
      <c r="OO105" s="9"/>
      <c r="OP105" s="9"/>
      <c r="OQ105" s="9"/>
      <c r="OR105" s="9"/>
      <c r="OS105" s="9"/>
      <c r="OT105" s="9"/>
      <c r="OU105" s="9"/>
      <c r="OV105" s="9"/>
      <c r="OW105" s="9"/>
      <c r="OX105" s="9"/>
      <c r="OY105" s="9"/>
      <c r="OZ105" s="9"/>
      <c r="PA105" s="9"/>
      <c r="PB105" s="9"/>
      <c r="PC105" s="9"/>
      <c r="PD105" s="9"/>
      <c r="PE105" s="9"/>
      <c r="PF105" s="9"/>
      <c r="PG105" s="9"/>
      <c r="PH105" s="86"/>
      <c r="PI105" s="76">
        <f t="shared" ref="PI105:PI106" si="431">SUM(OD105:PH105)</f>
        <v>0</v>
      </c>
    </row>
    <row r="106" spans="2:425">
      <c r="B106">
        <f ca="1">SUM(B105,BS105,AL105,DC105,EL105,FV105,HE105,IO105,JY105,LH105,MR105,OA105)</f>
        <v>0</v>
      </c>
      <c r="C106" s="100"/>
      <c r="D106" s="75" t="s">
        <v>1</v>
      </c>
      <c r="E106" s="83"/>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4"/>
      <c r="AJ106" s="77">
        <f t="shared" si="424"/>
        <v>0</v>
      </c>
      <c r="AM106" s="100"/>
      <c r="AN106" s="75" t="s">
        <v>1</v>
      </c>
      <c r="AO106" s="83"/>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4"/>
      <c r="BQ106" s="77">
        <f t="shared" si="405"/>
        <v>0</v>
      </c>
      <c r="BT106" s="100"/>
      <c r="BU106" s="75" t="s">
        <v>1</v>
      </c>
      <c r="BV106" s="83"/>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4"/>
      <c r="DA106" s="77">
        <f t="shared" si="425"/>
        <v>0</v>
      </c>
      <c r="DD106" s="100"/>
      <c r="DE106" s="75" t="s">
        <v>1</v>
      </c>
      <c r="DF106" s="83"/>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4"/>
      <c r="EJ106" s="77">
        <f t="shared" si="426"/>
        <v>0</v>
      </c>
      <c r="EM106" s="100"/>
      <c r="EN106" s="75" t="s">
        <v>1</v>
      </c>
      <c r="EO106" s="83"/>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4"/>
      <c r="FT106" s="77">
        <f t="shared" si="427"/>
        <v>0</v>
      </c>
      <c r="FW106" s="100"/>
      <c r="FX106" s="75" t="s">
        <v>1</v>
      </c>
      <c r="FY106" s="83"/>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4"/>
      <c r="HC106" s="77">
        <f t="shared" si="409"/>
        <v>0</v>
      </c>
      <c r="HF106" s="100"/>
      <c r="HG106" s="75" t="s">
        <v>1</v>
      </c>
      <c r="HH106" s="83"/>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4"/>
      <c r="IM106" s="77">
        <f t="shared" si="428"/>
        <v>0</v>
      </c>
      <c r="IP106" s="100"/>
      <c r="IQ106" s="75" t="s">
        <v>1</v>
      </c>
      <c r="IR106" s="83"/>
      <c r="IS106" s="8"/>
      <c r="IT106" s="8"/>
      <c r="IU106" s="8"/>
      <c r="IV106" s="8"/>
      <c r="IW106" s="8"/>
      <c r="IX106" s="8"/>
      <c r="IY106" s="8"/>
      <c r="IZ106" s="8"/>
      <c r="JA106" s="8"/>
      <c r="JB106" s="8"/>
      <c r="JC106" s="8"/>
      <c r="JD106" s="8"/>
      <c r="JE106" s="8"/>
      <c r="JF106" s="8"/>
      <c r="JG106" s="8"/>
      <c r="JH106" s="8"/>
      <c r="JI106" s="8"/>
      <c r="JJ106" s="8"/>
      <c r="JK106" s="8"/>
      <c r="JL106" s="8"/>
      <c r="JM106" s="8"/>
      <c r="JN106" s="8"/>
      <c r="JO106" s="8"/>
      <c r="JP106" s="8"/>
      <c r="JQ106" s="8"/>
      <c r="JR106" s="8"/>
      <c r="JS106" s="8"/>
      <c r="JT106" s="8"/>
      <c r="JU106" s="8"/>
      <c r="JV106" s="84"/>
      <c r="JW106" s="77">
        <f t="shared" si="429"/>
        <v>0</v>
      </c>
      <c r="JZ106" s="100"/>
      <c r="KA106" s="75" t="s">
        <v>1</v>
      </c>
      <c r="KB106" s="83"/>
      <c r="KC106" s="8"/>
      <c r="KD106" s="8"/>
      <c r="KE106" s="8"/>
      <c r="KF106" s="8"/>
      <c r="KG106" s="8"/>
      <c r="KH106" s="8"/>
      <c r="KI106" s="8"/>
      <c r="KJ106" s="8"/>
      <c r="KK106" s="8"/>
      <c r="KL106" s="8"/>
      <c r="KM106" s="8"/>
      <c r="KN106" s="8"/>
      <c r="KO106" s="8"/>
      <c r="KP106" s="8"/>
      <c r="KQ106" s="8"/>
      <c r="KR106" s="8"/>
      <c r="KS106" s="8"/>
      <c r="KT106" s="8"/>
      <c r="KU106" s="8"/>
      <c r="KV106" s="8"/>
      <c r="KW106" s="8"/>
      <c r="KX106" s="8"/>
      <c r="KY106" s="8"/>
      <c r="KZ106" s="8"/>
      <c r="LA106" s="8"/>
      <c r="LB106" s="8"/>
      <c r="LC106" s="8"/>
      <c r="LD106" s="8"/>
      <c r="LE106" s="84"/>
      <c r="LF106" s="77">
        <f t="shared" si="412"/>
        <v>0</v>
      </c>
      <c r="LI106" s="100"/>
      <c r="LJ106" s="75" t="s">
        <v>1</v>
      </c>
      <c r="LK106" s="83"/>
      <c r="LL106" s="8"/>
      <c r="LM106" s="8"/>
      <c r="LN106" s="8"/>
      <c r="LO106" s="8"/>
      <c r="LP106" s="8"/>
      <c r="LQ106" s="8"/>
      <c r="LR106" s="8"/>
      <c r="LS106" s="8"/>
      <c r="LT106" s="8"/>
      <c r="LU106" s="8"/>
      <c r="LV106" s="8"/>
      <c r="LW106" s="8"/>
      <c r="LX106" s="8"/>
      <c r="LY106" s="8"/>
      <c r="LZ106" s="8"/>
      <c r="MA106" s="8"/>
      <c r="MB106" s="8"/>
      <c r="MC106" s="8"/>
      <c r="MD106" s="8"/>
      <c r="ME106" s="8"/>
      <c r="MF106" s="8"/>
      <c r="MG106" s="8"/>
      <c r="MH106" s="8"/>
      <c r="MI106" s="8"/>
      <c r="MJ106" s="8"/>
      <c r="MK106" s="8"/>
      <c r="ML106" s="8"/>
      <c r="MM106" s="8"/>
      <c r="MN106" s="8"/>
      <c r="MO106" s="84"/>
      <c r="MP106" s="77">
        <f t="shared" si="430"/>
        <v>0</v>
      </c>
      <c r="MS106" s="100"/>
      <c r="MT106" s="75" t="s">
        <v>1</v>
      </c>
      <c r="MU106" s="83"/>
      <c r="MV106" s="8"/>
      <c r="MW106" s="8"/>
      <c r="MX106" s="8"/>
      <c r="MY106" s="8"/>
      <c r="MZ106" s="8"/>
      <c r="NA106" s="8"/>
      <c r="NB106" s="8"/>
      <c r="NC106" s="8"/>
      <c r="ND106" s="8"/>
      <c r="NE106" s="8"/>
      <c r="NF106" s="8"/>
      <c r="NG106" s="8"/>
      <c r="NH106" s="8"/>
      <c r="NI106" s="8"/>
      <c r="NJ106" s="8"/>
      <c r="NK106" s="8"/>
      <c r="NL106" s="8"/>
      <c r="NM106" s="8"/>
      <c r="NN106" s="8"/>
      <c r="NO106" s="8"/>
      <c r="NP106" s="8"/>
      <c r="NQ106" s="8"/>
      <c r="NR106" s="8"/>
      <c r="NS106" s="8"/>
      <c r="NT106" s="8"/>
      <c r="NU106" s="8"/>
      <c r="NV106" s="8"/>
      <c r="NW106" s="8"/>
      <c r="NX106" s="84"/>
      <c r="NY106" s="77">
        <f t="shared" si="414"/>
        <v>0</v>
      </c>
      <c r="OB106" s="100"/>
      <c r="OC106" s="75" t="s">
        <v>1</v>
      </c>
      <c r="OD106" s="83"/>
      <c r="OE106" s="8"/>
      <c r="OF106" s="8"/>
      <c r="OG106" s="8"/>
      <c r="OH106" s="8"/>
      <c r="OI106" s="8"/>
      <c r="OJ106" s="8"/>
      <c r="OK106" s="8"/>
      <c r="OL106" s="8"/>
      <c r="OM106" s="8"/>
      <c r="ON106" s="8"/>
      <c r="OO106" s="8"/>
      <c r="OP106" s="8"/>
      <c r="OQ106" s="8"/>
      <c r="OR106" s="8"/>
      <c r="OS106" s="8"/>
      <c r="OT106" s="8"/>
      <c r="OU106" s="8"/>
      <c r="OV106" s="8"/>
      <c r="OW106" s="8"/>
      <c r="OX106" s="8"/>
      <c r="OY106" s="8"/>
      <c r="OZ106" s="8"/>
      <c r="PA106" s="8"/>
      <c r="PB106" s="8"/>
      <c r="PC106" s="8"/>
      <c r="PD106" s="8"/>
      <c r="PE106" s="8"/>
      <c r="PF106" s="8"/>
      <c r="PG106" s="8"/>
      <c r="PH106" s="84"/>
      <c r="PI106" s="77">
        <f t="shared" si="431"/>
        <v>0</v>
      </c>
    </row>
    <row r="107" spans="2:425" ht="15" customHeight="1">
      <c r="B107">
        <f ca="1">SUMIF(E$3:AI$3,"&lt;="&amp;B5,E107:AI107)</f>
        <v>0</v>
      </c>
      <c r="C107" s="98" t="str">
        <f>IF(Summary!$B$65&lt;&gt;"",IF(AND(Summary!$D$65&lt;&gt;"",DATE(YEAR(Summary!$D$65),MONTH(Summary!$D$65),1)&lt;DATE(YEAR(E3),MONTH(E3),1)),"not on board",IF(Summary!$B$65&lt;&gt;"",IF(AND(Summary!$C$65&lt;&gt;"",DATE(YEAR(Summary!$C$65),MONTH(Summary!$C$65),1)&lt;=DATE(YEAR(E3),MONTH(E3),1)),Summary!$B$65,"not on board"),"")),"")</f>
        <v/>
      </c>
      <c r="D107" s="74" t="s">
        <v>17</v>
      </c>
      <c r="E107" s="85"/>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86"/>
      <c r="AJ107" s="76">
        <f t="shared" ref="AJ107:AJ108" si="432">SUM(E107:AI107)</f>
        <v>0</v>
      </c>
      <c r="AL107">
        <f ca="1">SUMIF(AO$3:BP$3,"&lt;="&amp;B5,AO107:BP107)</f>
        <v>0</v>
      </c>
      <c r="AM107" s="98" t="str">
        <f>IF(Summary!$B$65&lt;&gt;"",IF(AND(Summary!$D$65&lt;&gt;"",DATE(YEAR(Summary!$D$65),MONTH(Summary!$D$65),1)&lt;DATE(YEAR(AO3),MONTH(AO3),1)),"not on board",IF(Summary!$B$65&lt;&gt;"",IF(AND(Summary!$C$65&lt;&gt;"",DATE(YEAR(Summary!$C$65),MONTH(Summary!$C$65),1)&lt;=DATE(YEAR(AO3),MONTH(AO3),1)),Summary!$B$65,"not on board"),"")),"")</f>
        <v/>
      </c>
      <c r="AN107" s="74" t="s">
        <v>17</v>
      </c>
      <c r="AO107" s="85"/>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86"/>
      <c r="BQ107" s="76">
        <f t="shared" si="405"/>
        <v>0</v>
      </c>
      <c r="BS107">
        <f ca="1">SUMIF(BV$3:CZ$3,"&lt;="&amp;B5,BV107:CZ107)</f>
        <v>0</v>
      </c>
      <c r="BT107" s="98" t="str">
        <f>IF(Summary!$B$65&lt;&gt;"",IF(AND(Summary!$D$65&lt;&gt;"",DATE(YEAR(Summary!$D$65),MONTH(Summary!$D$65),1)&lt;DATE(YEAR(BV3),MONTH(BV3),1)),"not on board",IF(Summary!$B$65&lt;&gt;"",IF(AND(Summary!$C$65&lt;&gt;"",DATE(YEAR(Summary!$C$65),MONTH(Summary!$C$65),1)&lt;=DATE(YEAR(BV3),MONTH(BV3),1)),Summary!$B$65,"not on board"),"")),"")</f>
        <v/>
      </c>
      <c r="BU107" s="74" t="s">
        <v>17</v>
      </c>
      <c r="BV107" s="85"/>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86"/>
      <c r="DA107" s="76">
        <f t="shared" ref="DA107:DA108" si="433">SUM(BV107:CZ107)</f>
        <v>0</v>
      </c>
      <c r="DC107">
        <f ca="1">SUMIF(DF$3:EI$3,"&lt;="&amp;B5,DF107:EI107)</f>
        <v>0</v>
      </c>
      <c r="DD107" s="98" t="str">
        <f>IF(Summary!$B$65&lt;&gt;"",IF(AND(Summary!$D$65&lt;&gt;"",DATE(YEAR(Summary!$D$65),MONTH(Summary!$D$65),1)&lt;DATE(YEAR(DF3),MONTH(DF3),1)),"not on board",IF(Summary!$B$65&lt;&gt;"",IF(AND(Summary!$C$65&lt;&gt;"",DATE(YEAR(Summary!$C$65),MONTH(Summary!$C$65),1)&lt;=DATE(YEAR(DF3),MONTH(DF3),1)),Summary!$B$65,"not on board"),"")),"")</f>
        <v/>
      </c>
      <c r="DE107" s="74" t="s">
        <v>17</v>
      </c>
      <c r="DF107" s="85"/>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86"/>
      <c r="EJ107" s="76">
        <f t="shared" ref="EJ107:EJ108" si="434">SUM(DF107:EI107)</f>
        <v>0</v>
      </c>
      <c r="EL107">
        <f ca="1">SUMIF(EO$3:FS$3,"&lt;="&amp;B5,EO107:FS107)</f>
        <v>0</v>
      </c>
      <c r="EM107" s="98" t="str">
        <f>IF(Summary!$B$65&lt;&gt;"",IF(AND(Summary!$D$65&lt;&gt;"",DATE(YEAR(Summary!$D$65),MONTH(Summary!$D$65),1)&lt;DATE(YEAR(EO3),MONTH(EO3),1)),"not on board",IF(Summary!$B$65&lt;&gt;"",IF(AND(Summary!$C$65&lt;&gt;"",DATE(YEAR(Summary!$C$65),MONTH(Summary!$C$65),1)&lt;=DATE(YEAR(EO3),MONTH(EO3),1)),Summary!$B$65,"not on board"),"")),"")</f>
        <v/>
      </c>
      <c r="EN107" s="74" t="s">
        <v>17</v>
      </c>
      <c r="EO107" s="85"/>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86"/>
      <c r="FT107" s="76">
        <f t="shared" ref="FT107:FT108" si="435">SUM(EO107:FS107)</f>
        <v>0</v>
      </c>
      <c r="FV107">
        <f ca="1">SUMIF(FY$3:HB$3,"&lt;="&amp;B5,FY107:HB107)</f>
        <v>0</v>
      </c>
      <c r="FW107" s="98" t="str">
        <f>IF(Summary!$B$65&lt;&gt;"",IF(AND(Summary!$D$65&lt;&gt;"",DATE(YEAR(Summary!$D$65),MONTH(Summary!$D$65),1)&lt;DATE(YEAR(FY3),MONTH(FY3),1)),"not on board",IF(Summary!$B$65&lt;&gt;"",IF(AND(Summary!$C$65&lt;&gt;"",DATE(YEAR(Summary!$C$65),MONTH(Summary!$C$65),1)&lt;=DATE(YEAR(FY3),MONTH(FY3),1)),Summary!$B$65,"not on board"),"")),"")</f>
        <v/>
      </c>
      <c r="FX107" s="74" t="s">
        <v>17</v>
      </c>
      <c r="FY107" s="85"/>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86"/>
      <c r="HC107" s="76">
        <f t="shared" si="409"/>
        <v>0</v>
      </c>
      <c r="HE107">
        <f ca="1">SUMIF(HH$3:IL$3,"&lt;="&amp;B5,HH107:IL107)</f>
        <v>0</v>
      </c>
      <c r="HF107" s="98" t="str">
        <f>IF(Summary!$B$65&lt;&gt;"",IF(AND(Summary!$D$65&lt;&gt;"",DATE(YEAR(Summary!$D$65),MONTH(Summary!$D$65),1)&lt;DATE(YEAR(HH3),MONTH(HH3),1)),"not on board",IF(Summary!$B$65&lt;&gt;"",IF(AND(Summary!$C$65&lt;&gt;"",DATE(YEAR(Summary!$C$65),MONTH(Summary!$C$65),1)&lt;=DATE(YEAR(HH3),MONTH(HH3),1)),Summary!$B$65,"not on board"),"")),"")</f>
        <v/>
      </c>
      <c r="HG107" s="74" t="s">
        <v>17</v>
      </c>
      <c r="HH107" s="85"/>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86"/>
      <c r="IM107" s="76">
        <f t="shared" ref="IM107:IM108" si="436">SUM(HH107:IL107)</f>
        <v>0</v>
      </c>
      <c r="IO107">
        <f ca="1">SUMIF(IR$3:JV$3,"&lt;="&amp;B5,IR107:JV107)</f>
        <v>0</v>
      </c>
      <c r="IP107" s="98" t="str">
        <f>IF(Summary!$B$65&lt;&gt;"",IF(AND(Summary!$D$65&lt;&gt;"",DATE(YEAR(Summary!$D$65),MONTH(Summary!$D$65),1)&lt;DATE(YEAR(IR3),MONTH(IR3),1)),"not on board",IF(Summary!$B$65&lt;&gt;"",IF(AND(Summary!$C$65&lt;&gt;"",DATE(YEAR(Summary!$C$65),MONTH(Summary!$C$65),1)&lt;=DATE(YEAR(IR3),MONTH(IR3),1)),Summary!$B$65,"not on board"),"")),"")</f>
        <v/>
      </c>
      <c r="IQ107" s="74" t="s">
        <v>17</v>
      </c>
      <c r="IR107" s="85"/>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86"/>
      <c r="JW107" s="76">
        <f t="shared" ref="JW107:JW108" si="437">SUM(IR107:JV107)</f>
        <v>0</v>
      </c>
      <c r="JY107">
        <f ca="1">SUMIF(KB$3:LE$3,"&lt;="&amp;B5,KB107:LE107)</f>
        <v>0</v>
      </c>
      <c r="JZ107" s="98" t="str">
        <f>IF(Summary!$B$65&lt;&gt;"",IF(AND(Summary!$D$65&lt;&gt;"",DATE(YEAR(Summary!$D$65),MONTH(Summary!$D$65),1)&lt;DATE(YEAR(KB3),MONTH(KB3),1)),"not on board",IF(Summary!$B$65&lt;&gt;"",IF(AND(Summary!$C$65&lt;&gt;"",DATE(YEAR(Summary!$C$65),MONTH(Summary!$C$65),1)&lt;=DATE(YEAR(KB3),MONTH(KB3),1)),Summary!$B$65,"not on board"),"")),"")</f>
        <v/>
      </c>
      <c r="KA107" s="74" t="s">
        <v>17</v>
      </c>
      <c r="KB107" s="85"/>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86"/>
      <c r="LF107" s="76">
        <f t="shared" si="412"/>
        <v>0</v>
      </c>
      <c r="LH107">
        <f ca="1">SUMIF(LK$3:MO$3,"&lt;="&amp;B5,LK107:MO107)</f>
        <v>0</v>
      </c>
      <c r="LI107" s="98" t="str">
        <f>IF(Summary!$B$65&lt;&gt;"",IF(AND(Summary!$D$65&lt;&gt;"",DATE(YEAR(Summary!$D$65),MONTH(Summary!$D$65),1)&lt;DATE(YEAR(LK3),MONTH(LK3),1)),"not on board",IF(Summary!$B$65&lt;&gt;"",IF(AND(Summary!$C$65&lt;&gt;"",DATE(YEAR(Summary!$C$65),MONTH(Summary!$C$65),1)&lt;=DATE(YEAR(LK3),MONTH(LK3),1)),Summary!$B$65,"not on board"),"")),"")</f>
        <v/>
      </c>
      <c r="LJ107" s="74" t="s">
        <v>17</v>
      </c>
      <c r="LK107" s="85"/>
      <c r="LL107" s="9"/>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86"/>
      <c r="MP107" s="76">
        <f t="shared" ref="MP107:MP108" si="438">SUM(LK107:MO107)</f>
        <v>0</v>
      </c>
      <c r="MR107">
        <f ca="1">SUMIF(MU$3:NX$3,"&lt;="&amp;B5,MU107:NX107)</f>
        <v>0</v>
      </c>
      <c r="MS107" s="98" t="str">
        <f>IF(Summary!$B$65&lt;&gt;"",IF(AND(Summary!$D$65&lt;&gt;"",DATE(YEAR(Summary!$D$65),MONTH(Summary!$D$65),1)&lt;DATE(YEAR(MU3),MONTH(MU3),1)),"not on board",IF(Summary!$B$65&lt;&gt;"",IF(AND(Summary!$C$65&lt;&gt;"",DATE(YEAR(Summary!$C$65),MONTH(Summary!$C$65),1)&lt;=DATE(YEAR(MU3),MONTH(MU3),1)),Summary!$B$65,"not on board"),"")),"")</f>
        <v/>
      </c>
      <c r="MT107" s="74" t="s">
        <v>17</v>
      </c>
      <c r="MU107" s="85"/>
      <c r="MV107" s="9"/>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86"/>
      <c r="NY107" s="76">
        <f t="shared" si="414"/>
        <v>0</v>
      </c>
      <c r="OA107">
        <f ca="1">SUMIF(OD$3:PH$3,"&lt;="&amp;B5,OD107:PH107)</f>
        <v>0</v>
      </c>
      <c r="OB107" s="98" t="str">
        <f>IF(Summary!$B$65&lt;&gt;"",IF(AND(Summary!$D$65&lt;&gt;"",DATE(YEAR(Summary!$D$65),MONTH(Summary!$D$65),1)&lt;DATE(YEAR(OD3),MONTH(OD3),1)),"not on board",IF(Summary!$B$65&lt;&gt;"",IF(AND(Summary!$C$65&lt;&gt;"",DATE(YEAR(Summary!$C$65),MONTH(Summary!$C$65),1)&lt;=DATE(YEAR(OD3),MONTH(OD3),1)),Summary!$B$65,"not on board"),"")),"")</f>
        <v/>
      </c>
      <c r="OC107" s="74" t="s">
        <v>17</v>
      </c>
      <c r="OD107" s="85"/>
      <c r="OE107" s="9"/>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86"/>
      <c r="PI107" s="76">
        <f t="shared" ref="PI107:PI108" si="439">SUM(OD107:PH107)</f>
        <v>0</v>
      </c>
    </row>
    <row r="108" spans="2:425">
      <c r="B108">
        <f ca="1">SUM(B107,BS107,AL107,DC107,EL107,FV107,HE107,IO107,JY107,LH107,MR107,OA107)</f>
        <v>0</v>
      </c>
      <c r="C108" s="100"/>
      <c r="D108" s="75" t="s">
        <v>1</v>
      </c>
      <c r="E108" s="83"/>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4"/>
      <c r="AJ108" s="77">
        <f t="shared" si="432"/>
        <v>0</v>
      </c>
      <c r="AM108" s="100"/>
      <c r="AN108" s="75" t="s">
        <v>1</v>
      </c>
      <c r="AO108" s="83"/>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4"/>
      <c r="BQ108" s="77">
        <f t="shared" si="405"/>
        <v>0</v>
      </c>
      <c r="BT108" s="100"/>
      <c r="BU108" s="75" t="s">
        <v>1</v>
      </c>
      <c r="BV108" s="83"/>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4"/>
      <c r="DA108" s="77">
        <f t="shared" si="433"/>
        <v>0</v>
      </c>
      <c r="DD108" s="100"/>
      <c r="DE108" s="75" t="s">
        <v>1</v>
      </c>
      <c r="DF108" s="83"/>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4"/>
      <c r="EJ108" s="77">
        <f t="shared" si="434"/>
        <v>0</v>
      </c>
      <c r="EM108" s="100"/>
      <c r="EN108" s="75" t="s">
        <v>1</v>
      </c>
      <c r="EO108" s="83"/>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4"/>
      <c r="FT108" s="77">
        <f t="shared" si="435"/>
        <v>0</v>
      </c>
      <c r="FW108" s="100"/>
      <c r="FX108" s="75" t="s">
        <v>1</v>
      </c>
      <c r="FY108" s="83"/>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4"/>
      <c r="HC108" s="77">
        <f t="shared" si="409"/>
        <v>0</v>
      </c>
      <c r="HF108" s="100"/>
      <c r="HG108" s="75" t="s">
        <v>1</v>
      </c>
      <c r="HH108" s="83"/>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4"/>
      <c r="IM108" s="77">
        <f t="shared" si="436"/>
        <v>0</v>
      </c>
      <c r="IP108" s="100"/>
      <c r="IQ108" s="75" t="s">
        <v>1</v>
      </c>
      <c r="IR108" s="83"/>
      <c r="IS108" s="8"/>
      <c r="IT108" s="8"/>
      <c r="IU108" s="8"/>
      <c r="IV108" s="8"/>
      <c r="IW108" s="8"/>
      <c r="IX108" s="8"/>
      <c r="IY108" s="8"/>
      <c r="IZ108" s="8"/>
      <c r="JA108" s="8"/>
      <c r="JB108" s="8"/>
      <c r="JC108" s="8"/>
      <c r="JD108" s="8"/>
      <c r="JE108" s="8"/>
      <c r="JF108" s="8"/>
      <c r="JG108" s="8"/>
      <c r="JH108" s="8"/>
      <c r="JI108" s="8"/>
      <c r="JJ108" s="8"/>
      <c r="JK108" s="8"/>
      <c r="JL108" s="8"/>
      <c r="JM108" s="8"/>
      <c r="JN108" s="8"/>
      <c r="JO108" s="8"/>
      <c r="JP108" s="8"/>
      <c r="JQ108" s="8"/>
      <c r="JR108" s="8"/>
      <c r="JS108" s="8"/>
      <c r="JT108" s="8"/>
      <c r="JU108" s="8"/>
      <c r="JV108" s="84"/>
      <c r="JW108" s="77">
        <f t="shared" si="437"/>
        <v>0</v>
      </c>
      <c r="JZ108" s="100"/>
      <c r="KA108" s="75" t="s">
        <v>1</v>
      </c>
      <c r="KB108" s="83"/>
      <c r="KC108" s="8"/>
      <c r="KD108" s="8"/>
      <c r="KE108" s="8"/>
      <c r="KF108" s="8"/>
      <c r="KG108" s="8"/>
      <c r="KH108" s="8"/>
      <c r="KI108" s="8"/>
      <c r="KJ108" s="8"/>
      <c r="KK108" s="8"/>
      <c r="KL108" s="8"/>
      <c r="KM108" s="8"/>
      <c r="KN108" s="8"/>
      <c r="KO108" s="8"/>
      <c r="KP108" s="8"/>
      <c r="KQ108" s="8"/>
      <c r="KR108" s="8"/>
      <c r="KS108" s="8"/>
      <c r="KT108" s="8"/>
      <c r="KU108" s="8"/>
      <c r="KV108" s="8"/>
      <c r="KW108" s="8"/>
      <c r="KX108" s="8"/>
      <c r="KY108" s="8"/>
      <c r="KZ108" s="8"/>
      <c r="LA108" s="8"/>
      <c r="LB108" s="8"/>
      <c r="LC108" s="8"/>
      <c r="LD108" s="8"/>
      <c r="LE108" s="84"/>
      <c r="LF108" s="77">
        <f t="shared" si="412"/>
        <v>0</v>
      </c>
      <c r="LI108" s="100"/>
      <c r="LJ108" s="75" t="s">
        <v>1</v>
      </c>
      <c r="LK108" s="83"/>
      <c r="LL108" s="8"/>
      <c r="LM108" s="8"/>
      <c r="LN108" s="8"/>
      <c r="LO108" s="8"/>
      <c r="LP108" s="8"/>
      <c r="LQ108" s="8"/>
      <c r="LR108" s="8"/>
      <c r="LS108" s="8"/>
      <c r="LT108" s="8"/>
      <c r="LU108" s="8"/>
      <c r="LV108" s="8"/>
      <c r="LW108" s="8"/>
      <c r="LX108" s="8"/>
      <c r="LY108" s="8"/>
      <c r="LZ108" s="8"/>
      <c r="MA108" s="8"/>
      <c r="MB108" s="8"/>
      <c r="MC108" s="8"/>
      <c r="MD108" s="8"/>
      <c r="ME108" s="8"/>
      <c r="MF108" s="8"/>
      <c r="MG108" s="8"/>
      <c r="MH108" s="8"/>
      <c r="MI108" s="8"/>
      <c r="MJ108" s="8"/>
      <c r="MK108" s="8"/>
      <c r="ML108" s="8"/>
      <c r="MM108" s="8"/>
      <c r="MN108" s="8"/>
      <c r="MO108" s="84"/>
      <c r="MP108" s="77">
        <f t="shared" si="438"/>
        <v>0</v>
      </c>
      <c r="MS108" s="100"/>
      <c r="MT108" s="75" t="s">
        <v>1</v>
      </c>
      <c r="MU108" s="83"/>
      <c r="MV108" s="8"/>
      <c r="MW108" s="8"/>
      <c r="MX108" s="8"/>
      <c r="MY108" s="8"/>
      <c r="MZ108" s="8"/>
      <c r="NA108" s="8"/>
      <c r="NB108" s="8"/>
      <c r="NC108" s="8"/>
      <c r="ND108" s="8"/>
      <c r="NE108" s="8"/>
      <c r="NF108" s="8"/>
      <c r="NG108" s="8"/>
      <c r="NH108" s="8"/>
      <c r="NI108" s="8"/>
      <c r="NJ108" s="8"/>
      <c r="NK108" s="8"/>
      <c r="NL108" s="8"/>
      <c r="NM108" s="8"/>
      <c r="NN108" s="8"/>
      <c r="NO108" s="8"/>
      <c r="NP108" s="8"/>
      <c r="NQ108" s="8"/>
      <c r="NR108" s="8"/>
      <c r="NS108" s="8"/>
      <c r="NT108" s="8"/>
      <c r="NU108" s="8"/>
      <c r="NV108" s="8"/>
      <c r="NW108" s="8"/>
      <c r="NX108" s="84"/>
      <c r="NY108" s="77">
        <f t="shared" si="414"/>
        <v>0</v>
      </c>
      <c r="OB108" s="100"/>
      <c r="OC108" s="75" t="s">
        <v>1</v>
      </c>
      <c r="OD108" s="83"/>
      <c r="OE108" s="8"/>
      <c r="OF108" s="8"/>
      <c r="OG108" s="8"/>
      <c r="OH108" s="8"/>
      <c r="OI108" s="8"/>
      <c r="OJ108" s="8"/>
      <c r="OK108" s="8"/>
      <c r="OL108" s="8"/>
      <c r="OM108" s="8"/>
      <c r="ON108" s="8"/>
      <c r="OO108" s="8"/>
      <c r="OP108" s="8"/>
      <c r="OQ108" s="8"/>
      <c r="OR108" s="8"/>
      <c r="OS108" s="8"/>
      <c r="OT108" s="8"/>
      <c r="OU108" s="8"/>
      <c r="OV108" s="8"/>
      <c r="OW108" s="8"/>
      <c r="OX108" s="8"/>
      <c r="OY108" s="8"/>
      <c r="OZ108" s="8"/>
      <c r="PA108" s="8"/>
      <c r="PB108" s="8"/>
      <c r="PC108" s="8"/>
      <c r="PD108" s="8"/>
      <c r="PE108" s="8"/>
      <c r="PF108" s="8"/>
      <c r="PG108" s="8"/>
      <c r="PH108" s="84"/>
      <c r="PI108" s="77">
        <f t="shared" si="439"/>
        <v>0</v>
      </c>
    </row>
    <row r="109" spans="2:425" ht="15" customHeight="1">
      <c r="B109">
        <f ca="1">SUMIF(E$3:AI$3,"&lt;="&amp;B5,E109:AI109)</f>
        <v>0</v>
      </c>
      <c r="C109" s="98" t="str">
        <f>IF(Summary!$B$66&lt;&gt;"",IF(AND(Summary!$D$66&lt;&gt;"",DATE(YEAR(Summary!$D$66),MONTH(Summary!$D$66),1)&lt;DATE(YEAR(E3),MONTH(E3),1)),"not on board",IF(Summary!$B$66&lt;&gt;"",IF(AND(Summary!$C$66&lt;&gt;"",DATE(YEAR(Summary!$C$66),MONTH(Summary!$C$66),1)&lt;=DATE(YEAR(E3),MONTH(E3),1)),Summary!$B$66,"not on board"),"")),"")</f>
        <v/>
      </c>
      <c r="D109" s="74" t="s">
        <v>17</v>
      </c>
      <c r="E109" s="85"/>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86"/>
      <c r="AJ109" s="76">
        <f t="shared" ref="AJ109:AJ110" si="440">SUM(E109:AI109)</f>
        <v>0</v>
      </c>
      <c r="AL109">
        <f ca="1">SUMIF(AO$3:BP$3,"&lt;="&amp;B5,AO109:BP109)</f>
        <v>0</v>
      </c>
      <c r="AM109" s="98" t="str">
        <f>IF(Summary!$B$66&lt;&gt;"",IF(AND(Summary!$D$66&lt;&gt;"",DATE(YEAR(Summary!$D$66),MONTH(Summary!$D$66),1)&lt;DATE(YEAR(AO3),MONTH(AO3),1)),"not on board",IF(Summary!$B$66&lt;&gt;"",IF(AND(Summary!$C$66&lt;&gt;"",DATE(YEAR(Summary!$C$66),MONTH(Summary!$C$66),1)&lt;=DATE(YEAR(AO3),MONTH(AO3),1)),Summary!$B$66,"not on board"),"")),"")</f>
        <v/>
      </c>
      <c r="AN109" s="74" t="s">
        <v>17</v>
      </c>
      <c r="AO109" s="85"/>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86"/>
      <c r="BQ109" s="76">
        <f t="shared" si="405"/>
        <v>0</v>
      </c>
      <c r="BS109">
        <f ca="1">SUMIF(BV$3:CZ$3,"&lt;="&amp;B5,BV109:CZ109)</f>
        <v>0</v>
      </c>
      <c r="BT109" s="98" t="str">
        <f>IF(Summary!$B$66&lt;&gt;"",IF(AND(Summary!$D$66&lt;&gt;"",DATE(YEAR(Summary!$D$66),MONTH(Summary!$D$66),1)&lt;DATE(YEAR(BV3),MONTH(BV3),1)),"not on board",IF(Summary!$B$66&lt;&gt;"",IF(AND(Summary!$C$66&lt;&gt;"",DATE(YEAR(Summary!$C$66),MONTH(Summary!$C$66),1)&lt;=DATE(YEAR(BV3),MONTH(BV3),1)),Summary!$B$66,"not on board"),"")),"")</f>
        <v/>
      </c>
      <c r="BU109" s="74" t="s">
        <v>17</v>
      </c>
      <c r="BV109" s="85"/>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86"/>
      <c r="DA109" s="76">
        <f t="shared" ref="DA109:DA110" si="441">SUM(BV109:CZ109)</f>
        <v>0</v>
      </c>
      <c r="DC109">
        <f ca="1">SUMIF(DF$3:EI$3,"&lt;="&amp;B5,DF109:EI109)</f>
        <v>0</v>
      </c>
      <c r="DD109" s="98" t="str">
        <f>IF(Summary!$B$66&lt;&gt;"",IF(AND(Summary!$D$66&lt;&gt;"",DATE(YEAR(Summary!$D$66),MONTH(Summary!$D$66),1)&lt;DATE(YEAR(DF3),MONTH(DF3),1)),"not on board",IF(Summary!$B$66&lt;&gt;"",IF(AND(Summary!$C$66&lt;&gt;"",DATE(YEAR(Summary!$C$66),MONTH(Summary!$C$66),1)&lt;=DATE(YEAR(DF3),MONTH(DF3),1)),Summary!$B$66,"not on board"),"")),"")</f>
        <v/>
      </c>
      <c r="DE109" s="74" t="s">
        <v>17</v>
      </c>
      <c r="DF109" s="85"/>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86"/>
      <c r="EJ109" s="76">
        <f t="shared" ref="EJ109:EJ110" si="442">SUM(DF109:EI109)</f>
        <v>0</v>
      </c>
      <c r="EL109">
        <f ca="1">SUMIF(EO$3:FS$3,"&lt;="&amp;B5,EO109:FS109)</f>
        <v>0</v>
      </c>
      <c r="EM109" s="98" t="str">
        <f>IF(Summary!$B$66&lt;&gt;"",IF(AND(Summary!$D$66&lt;&gt;"",DATE(YEAR(Summary!$D$66),MONTH(Summary!$D$66),1)&lt;DATE(YEAR(EO3),MONTH(EO3),1)),"not on board",IF(Summary!$B$66&lt;&gt;"",IF(AND(Summary!$C$66&lt;&gt;"",DATE(YEAR(Summary!$C$66),MONTH(Summary!$C$66),1)&lt;=DATE(YEAR(EO3),MONTH(EO3),1)),Summary!$B$66,"not on board"),"")),"")</f>
        <v/>
      </c>
      <c r="EN109" s="74" t="s">
        <v>17</v>
      </c>
      <c r="EO109" s="85"/>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86"/>
      <c r="FT109" s="76">
        <f t="shared" ref="FT109:FT110" si="443">SUM(EO109:FS109)</f>
        <v>0</v>
      </c>
      <c r="FV109">
        <f ca="1">SUMIF(FY$3:HB$3,"&lt;="&amp;B5,FY109:HB109)</f>
        <v>0</v>
      </c>
      <c r="FW109" s="98" t="str">
        <f>IF(Summary!$B$66&lt;&gt;"",IF(AND(Summary!$D$66&lt;&gt;"",DATE(YEAR(Summary!$D$66),MONTH(Summary!$D$66),1)&lt;DATE(YEAR(FY3),MONTH(FY3),1)),"not on board",IF(Summary!$B$66&lt;&gt;"",IF(AND(Summary!$C$66&lt;&gt;"",DATE(YEAR(Summary!$C$66),MONTH(Summary!$C$66),1)&lt;=DATE(YEAR(FY3),MONTH(FY3),1)),Summary!$B$66,"not on board"),"")),"")</f>
        <v/>
      </c>
      <c r="FX109" s="74" t="s">
        <v>17</v>
      </c>
      <c r="FY109" s="85"/>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86"/>
      <c r="HC109" s="76">
        <f t="shared" si="409"/>
        <v>0</v>
      </c>
      <c r="HE109">
        <f ca="1">SUMIF(HH$3:IL$3,"&lt;="&amp;B5,HH109:IL109)</f>
        <v>0</v>
      </c>
      <c r="HF109" s="98" t="str">
        <f>IF(Summary!$B$66&lt;&gt;"",IF(AND(Summary!$D$66&lt;&gt;"",DATE(YEAR(Summary!$D$66),MONTH(Summary!$D$66),1)&lt;DATE(YEAR(HH3),MONTH(HH3),1)),"not on board",IF(Summary!$B$66&lt;&gt;"",IF(AND(Summary!$C$66&lt;&gt;"",DATE(YEAR(Summary!$C$66),MONTH(Summary!$C$66),1)&lt;=DATE(YEAR(HH3),MONTH(HH3),1)),Summary!$B$66,"not on board"),"")),"")</f>
        <v/>
      </c>
      <c r="HG109" s="74" t="s">
        <v>17</v>
      </c>
      <c r="HH109" s="85"/>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86"/>
      <c r="IM109" s="76">
        <f t="shared" ref="IM109:IM110" si="444">SUM(HH109:IL109)</f>
        <v>0</v>
      </c>
      <c r="IO109">
        <f ca="1">SUMIF(IR$3:JV$3,"&lt;="&amp;B5,IR109:JV109)</f>
        <v>0</v>
      </c>
      <c r="IP109" s="98" t="str">
        <f>IF(Summary!$B$66&lt;&gt;"",IF(AND(Summary!$D$66&lt;&gt;"",DATE(YEAR(Summary!$D$66),MONTH(Summary!$D$66),1)&lt;DATE(YEAR(IR3),MONTH(IR3),1)),"not on board",IF(Summary!$B$66&lt;&gt;"",IF(AND(Summary!$C$66&lt;&gt;"",DATE(YEAR(Summary!$C$66),MONTH(Summary!$C$66),1)&lt;=DATE(YEAR(IR3),MONTH(IR3),1)),Summary!$B$66,"not on board"),"")),"")</f>
        <v/>
      </c>
      <c r="IQ109" s="74" t="s">
        <v>17</v>
      </c>
      <c r="IR109" s="85"/>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86"/>
      <c r="JW109" s="76">
        <f t="shared" ref="JW109:JW110" si="445">SUM(IR109:JV109)</f>
        <v>0</v>
      </c>
      <c r="JY109">
        <f ca="1">SUMIF(KB$3:LE$3,"&lt;="&amp;B5,KB109:LE109)</f>
        <v>0</v>
      </c>
      <c r="JZ109" s="98" t="str">
        <f>IF(Summary!$B$66&lt;&gt;"",IF(AND(Summary!$D$66&lt;&gt;"",DATE(YEAR(Summary!$D$66),MONTH(Summary!$D$66),1)&lt;DATE(YEAR(KB3),MONTH(KB3),1)),"not on board",IF(Summary!$B$66&lt;&gt;"",IF(AND(Summary!$C$66&lt;&gt;"",DATE(YEAR(Summary!$C$66),MONTH(Summary!$C$66),1)&lt;=DATE(YEAR(KB3),MONTH(KB3),1)),Summary!$B$66,"not on board"),"")),"")</f>
        <v/>
      </c>
      <c r="KA109" s="74" t="s">
        <v>17</v>
      </c>
      <c r="KB109" s="85"/>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86"/>
      <c r="LF109" s="76">
        <f t="shared" si="412"/>
        <v>0</v>
      </c>
      <c r="LH109">
        <f ca="1">SUMIF(LK$3:MO$3,"&lt;="&amp;B5,LK109:MO109)</f>
        <v>0</v>
      </c>
      <c r="LI109" s="98" t="str">
        <f>IF(Summary!$B$66&lt;&gt;"",IF(AND(Summary!$D$66&lt;&gt;"",DATE(YEAR(Summary!$D$66),MONTH(Summary!$D$66),1)&lt;DATE(YEAR(LK3),MONTH(LK3),1)),"not on board",IF(Summary!$B$66&lt;&gt;"",IF(AND(Summary!$C$66&lt;&gt;"",DATE(YEAR(Summary!$C$66),MONTH(Summary!$C$66),1)&lt;=DATE(YEAR(LK3),MONTH(LK3),1)),Summary!$B$66,"not on board"),"")),"")</f>
        <v/>
      </c>
      <c r="LJ109" s="74" t="s">
        <v>17</v>
      </c>
      <c r="LK109" s="85"/>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86"/>
      <c r="MP109" s="76">
        <f t="shared" ref="MP109:MP110" si="446">SUM(LK109:MO109)</f>
        <v>0</v>
      </c>
      <c r="MR109">
        <f ca="1">SUMIF(MU$3:NX$3,"&lt;="&amp;B5,MU109:NX109)</f>
        <v>0</v>
      </c>
      <c r="MS109" s="98" t="str">
        <f>IF(Summary!$B$66&lt;&gt;"",IF(AND(Summary!$D$66&lt;&gt;"",DATE(YEAR(Summary!$D$66),MONTH(Summary!$D$66),1)&lt;DATE(YEAR(MU3),MONTH(MU3),1)),"not on board",IF(Summary!$B$66&lt;&gt;"",IF(AND(Summary!$C$66&lt;&gt;"",DATE(YEAR(Summary!$C$66),MONTH(Summary!$C$66),1)&lt;=DATE(YEAR(MU3),MONTH(MU3),1)),Summary!$B$66,"not on board"),"")),"")</f>
        <v/>
      </c>
      <c r="MT109" s="74" t="s">
        <v>17</v>
      </c>
      <c r="MU109" s="85"/>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86"/>
      <c r="NY109" s="76">
        <f t="shared" si="414"/>
        <v>0</v>
      </c>
      <c r="OA109">
        <f ca="1">SUMIF(OD$3:PH$3,"&lt;="&amp;B5,OD109:PH109)</f>
        <v>0</v>
      </c>
      <c r="OB109" s="98" t="str">
        <f>IF(Summary!$B$66&lt;&gt;"",IF(AND(Summary!$D$66&lt;&gt;"",DATE(YEAR(Summary!$D$66),MONTH(Summary!$D$66),1)&lt;DATE(YEAR(OD3),MONTH(OD3),1)),"not on board",IF(Summary!$B$66&lt;&gt;"",IF(AND(Summary!$C$66&lt;&gt;"",DATE(YEAR(Summary!$C$66),MONTH(Summary!$C$66),1)&lt;=DATE(YEAR(OD3),MONTH(OD3),1)),Summary!$B$66,"not on board"),"")),"")</f>
        <v/>
      </c>
      <c r="OC109" s="74" t="s">
        <v>17</v>
      </c>
      <c r="OD109" s="85"/>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86"/>
      <c r="PI109" s="76">
        <f t="shared" ref="PI109:PI110" si="447">SUM(OD109:PH109)</f>
        <v>0</v>
      </c>
    </row>
    <row r="110" spans="2:425">
      <c r="B110">
        <f ca="1">SUM(B109,BS109,AL109,DC109,EL109,FV109,HE109,IO109,JY109,LH109,MR109,OA109)</f>
        <v>0</v>
      </c>
      <c r="C110" s="100"/>
      <c r="D110" s="75" t="s">
        <v>1</v>
      </c>
      <c r="E110" s="83"/>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4"/>
      <c r="AJ110" s="77">
        <f t="shared" si="440"/>
        <v>0</v>
      </c>
      <c r="AM110" s="100"/>
      <c r="AN110" s="75" t="s">
        <v>1</v>
      </c>
      <c r="AO110" s="83"/>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4"/>
      <c r="BQ110" s="77">
        <f t="shared" si="405"/>
        <v>0</v>
      </c>
      <c r="BT110" s="100"/>
      <c r="BU110" s="75" t="s">
        <v>1</v>
      </c>
      <c r="BV110" s="83"/>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4"/>
      <c r="DA110" s="77">
        <f t="shared" si="441"/>
        <v>0</v>
      </c>
      <c r="DD110" s="100"/>
      <c r="DE110" s="75" t="s">
        <v>1</v>
      </c>
      <c r="DF110" s="83"/>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4"/>
      <c r="EJ110" s="77">
        <f t="shared" si="442"/>
        <v>0</v>
      </c>
      <c r="EM110" s="100"/>
      <c r="EN110" s="75" t="s">
        <v>1</v>
      </c>
      <c r="EO110" s="83"/>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4"/>
      <c r="FT110" s="77">
        <f t="shared" si="443"/>
        <v>0</v>
      </c>
      <c r="FW110" s="100"/>
      <c r="FX110" s="75" t="s">
        <v>1</v>
      </c>
      <c r="FY110" s="83"/>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4"/>
      <c r="HC110" s="77">
        <f t="shared" si="409"/>
        <v>0</v>
      </c>
      <c r="HF110" s="100"/>
      <c r="HG110" s="75" t="s">
        <v>1</v>
      </c>
      <c r="HH110" s="83"/>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4"/>
      <c r="IM110" s="77">
        <f t="shared" si="444"/>
        <v>0</v>
      </c>
      <c r="IP110" s="100"/>
      <c r="IQ110" s="75" t="s">
        <v>1</v>
      </c>
      <c r="IR110" s="83"/>
      <c r="IS110" s="8"/>
      <c r="IT110" s="8"/>
      <c r="IU110" s="8"/>
      <c r="IV110" s="8"/>
      <c r="IW110" s="8"/>
      <c r="IX110" s="8"/>
      <c r="IY110" s="8"/>
      <c r="IZ110" s="8"/>
      <c r="JA110" s="8"/>
      <c r="JB110" s="8"/>
      <c r="JC110" s="8"/>
      <c r="JD110" s="8"/>
      <c r="JE110" s="8"/>
      <c r="JF110" s="8"/>
      <c r="JG110" s="8"/>
      <c r="JH110" s="8"/>
      <c r="JI110" s="8"/>
      <c r="JJ110" s="8"/>
      <c r="JK110" s="8"/>
      <c r="JL110" s="8"/>
      <c r="JM110" s="8"/>
      <c r="JN110" s="8"/>
      <c r="JO110" s="8"/>
      <c r="JP110" s="8"/>
      <c r="JQ110" s="8"/>
      <c r="JR110" s="8"/>
      <c r="JS110" s="8"/>
      <c r="JT110" s="8"/>
      <c r="JU110" s="8"/>
      <c r="JV110" s="84"/>
      <c r="JW110" s="77">
        <f t="shared" si="445"/>
        <v>0</v>
      </c>
      <c r="JZ110" s="100"/>
      <c r="KA110" s="75" t="s">
        <v>1</v>
      </c>
      <c r="KB110" s="83"/>
      <c r="KC110" s="8"/>
      <c r="KD110" s="8"/>
      <c r="KE110" s="8"/>
      <c r="KF110" s="8"/>
      <c r="KG110" s="8"/>
      <c r="KH110" s="8"/>
      <c r="KI110" s="8"/>
      <c r="KJ110" s="8"/>
      <c r="KK110" s="8"/>
      <c r="KL110" s="8"/>
      <c r="KM110" s="8"/>
      <c r="KN110" s="8"/>
      <c r="KO110" s="8"/>
      <c r="KP110" s="8"/>
      <c r="KQ110" s="8"/>
      <c r="KR110" s="8"/>
      <c r="KS110" s="8"/>
      <c r="KT110" s="8"/>
      <c r="KU110" s="8"/>
      <c r="KV110" s="8"/>
      <c r="KW110" s="8"/>
      <c r="KX110" s="8"/>
      <c r="KY110" s="8"/>
      <c r="KZ110" s="8"/>
      <c r="LA110" s="8"/>
      <c r="LB110" s="8"/>
      <c r="LC110" s="8"/>
      <c r="LD110" s="8"/>
      <c r="LE110" s="84"/>
      <c r="LF110" s="77">
        <f t="shared" si="412"/>
        <v>0</v>
      </c>
      <c r="LI110" s="100"/>
      <c r="LJ110" s="75" t="s">
        <v>1</v>
      </c>
      <c r="LK110" s="83"/>
      <c r="LL110" s="8"/>
      <c r="LM110" s="8"/>
      <c r="LN110" s="8"/>
      <c r="LO110" s="8"/>
      <c r="LP110" s="8"/>
      <c r="LQ110" s="8"/>
      <c r="LR110" s="8"/>
      <c r="LS110" s="8"/>
      <c r="LT110" s="8"/>
      <c r="LU110" s="8"/>
      <c r="LV110" s="8"/>
      <c r="LW110" s="8"/>
      <c r="LX110" s="8"/>
      <c r="LY110" s="8"/>
      <c r="LZ110" s="8"/>
      <c r="MA110" s="8"/>
      <c r="MB110" s="8"/>
      <c r="MC110" s="8"/>
      <c r="MD110" s="8"/>
      <c r="ME110" s="8"/>
      <c r="MF110" s="8"/>
      <c r="MG110" s="8"/>
      <c r="MH110" s="8"/>
      <c r="MI110" s="8"/>
      <c r="MJ110" s="8"/>
      <c r="MK110" s="8"/>
      <c r="ML110" s="8"/>
      <c r="MM110" s="8"/>
      <c r="MN110" s="8"/>
      <c r="MO110" s="84"/>
      <c r="MP110" s="77">
        <f t="shared" si="446"/>
        <v>0</v>
      </c>
      <c r="MS110" s="100"/>
      <c r="MT110" s="75" t="s">
        <v>1</v>
      </c>
      <c r="MU110" s="83"/>
      <c r="MV110" s="8"/>
      <c r="MW110" s="8"/>
      <c r="MX110" s="8"/>
      <c r="MY110" s="8"/>
      <c r="MZ110" s="8"/>
      <c r="NA110" s="8"/>
      <c r="NB110" s="8"/>
      <c r="NC110" s="8"/>
      <c r="ND110" s="8"/>
      <c r="NE110" s="8"/>
      <c r="NF110" s="8"/>
      <c r="NG110" s="8"/>
      <c r="NH110" s="8"/>
      <c r="NI110" s="8"/>
      <c r="NJ110" s="8"/>
      <c r="NK110" s="8"/>
      <c r="NL110" s="8"/>
      <c r="NM110" s="8"/>
      <c r="NN110" s="8"/>
      <c r="NO110" s="8"/>
      <c r="NP110" s="8"/>
      <c r="NQ110" s="8"/>
      <c r="NR110" s="8"/>
      <c r="NS110" s="8"/>
      <c r="NT110" s="8"/>
      <c r="NU110" s="8"/>
      <c r="NV110" s="8"/>
      <c r="NW110" s="8"/>
      <c r="NX110" s="84"/>
      <c r="NY110" s="77">
        <f t="shared" si="414"/>
        <v>0</v>
      </c>
      <c r="OB110" s="100"/>
      <c r="OC110" s="75" t="s">
        <v>1</v>
      </c>
      <c r="OD110" s="83"/>
      <c r="OE110" s="8"/>
      <c r="OF110" s="8"/>
      <c r="OG110" s="8"/>
      <c r="OH110" s="8"/>
      <c r="OI110" s="8"/>
      <c r="OJ110" s="8"/>
      <c r="OK110" s="8"/>
      <c r="OL110" s="8"/>
      <c r="OM110" s="8"/>
      <c r="ON110" s="8"/>
      <c r="OO110" s="8"/>
      <c r="OP110" s="8"/>
      <c r="OQ110" s="8"/>
      <c r="OR110" s="8"/>
      <c r="OS110" s="8"/>
      <c r="OT110" s="8"/>
      <c r="OU110" s="8"/>
      <c r="OV110" s="8"/>
      <c r="OW110" s="8"/>
      <c r="OX110" s="8"/>
      <c r="OY110" s="8"/>
      <c r="OZ110" s="8"/>
      <c r="PA110" s="8"/>
      <c r="PB110" s="8"/>
      <c r="PC110" s="8"/>
      <c r="PD110" s="8"/>
      <c r="PE110" s="8"/>
      <c r="PF110" s="8"/>
      <c r="PG110" s="8"/>
      <c r="PH110" s="84"/>
      <c r="PI110" s="77">
        <f t="shared" si="447"/>
        <v>0</v>
      </c>
    </row>
    <row r="111" spans="2:425" ht="15" customHeight="1">
      <c r="B111">
        <f ca="1">SUMIF(E$3:AI$3,"&lt;="&amp;B5,E111:AI111)</f>
        <v>0</v>
      </c>
      <c r="C111" s="98" t="str">
        <f>IF(Summary!$B$67&lt;&gt;"",IF(AND(Summary!$D$67&lt;&gt;"",DATE(YEAR(Summary!$D$67),MONTH(Summary!$D$67),1)&lt;DATE(YEAR(E3),MONTH(E3),1)),"not on board",IF(Summary!$B$67&lt;&gt;"",IF(AND(Summary!$C$67&lt;&gt;"",DATE(YEAR(Summary!$C$67),MONTH(Summary!$C$67),1)&lt;=DATE(YEAR(E3),MONTH(E3),1)),Summary!$B$67,"not on board"),"")),"")</f>
        <v/>
      </c>
      <c r="D111" s="74" t="s">
        <v>17</v>
      </c>
      <c r="E111" s="85"/>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86"/>
      <c r="AJ111" s="76">
        <f t="shared" ref="AJ111:AJ112" si="448">SUM(E111:AI111)</f>
        <v>0</v>
      </c>
      <c r="AL111">
        <f ca="1">SUMIF(AO$3:BP$3,"&lt;="&amp;B5,AO111:BP111)</f>
        <v>0</v>
      </c>
      <c r="AM111" s="98" t="str">
        <f>IF(Summary!$B$67&lt;&gt;"",IF(AND(Summary!$D$67&lt;&gt;"",DATE(YEAR(Summary!$D$67),MONTH(Summary!$D$67),1)&lt;DATE(YEAR(AO3),MONTH(AO3),1)),"not on board",IF(Summary!$B$67&lt;&gt;"",IF(AND(Summary!$C$67&lt;&gt;"",DATE(YEAR(Summary!$C$67),MONTH(Summary!$C$67),1)&lt;=DATE(YEAR(AO3),MONTH(AO3),1)),Summary!$B$67,"not on board"),"")),"")</f>
        <v/>
      </c>
      <c r="AN111" s="74" t="s">
        <v>17</v>
      </c>
      <c r="AO111" s="85"/>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86"/>
      <c r="BQ111" s="76">
        <f t="shared" si="405"/>
        <v>0</v>
      </c>
      <c r="BS111">
        <f ca="1">SUMIF(BV$3:CZ$3,"&lt;="&amp;B5,BV111:CZ111)</f>
        <v>0</v>
      </c>
      <c r="BT111" s="98" t="str">
        <f>IF(Summary!$B$67&lt;&gt;"",IF(AND(Summary!$D$67&lt;&gt;"",DATE(YEAR(Summary!$D$67),MONTH(Summary!$D$67),1)&lt;DATE(YEAR(BV3),MONTH(BV3),1)),"not on board",IF(Summary!$B$67&lt;&gt;"",IF(AND(Summary!$C$67&lt;&gt;"",DATE(YEAR(Summary!$C$67),MONTH(Summary!$C$67),1)&lt;=DATE(YEAR(BV3),MONTH(BV3),1)),Summary!$B$67,"not on board"),"")),"")</f>
        <v/>
      </c>
      <c r="BU111" s="74" t="s">
        <v>17</v>
      </c>
      <c r="BV111" s="85"/>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86"/>
      <c r="DA111" s="76">
        <f t="shared" ref="DA111:DA112" si="449">SUM(BV111:CZ111)</f>
        <v>0</v>
      </c>
      <c r="DC111">
        <f ca="1">SUMIF(DF$3:EI$3,"&lt;="&amp;B5,DF111:EI111)</f>
        <v>0</v>
      </c>
      <c r="DD111" s="98" t="str">
        <f>IF(Summary!$B$67&lt;&gt;"",IF(AND(Summary!$D$67&lt;&gt;"",DATE(YEAR(Summary!$D$67),MONTH(Summary!$D$67),1)&lt;DATE(YEAR(DF3),MONTH(DF3),1)),"not on board",IF(Summary!$B$67&lt;&gt;"",IF(AND(Summary!$C$67&lt;&gt;"",DATE(YEAR(Summary!$C$67),MONTH(Summary!$C$67),1)&lt;=DATE(YEAR(DF3),MONTH(DF3),1)),Summary!$B$67,"not on board"),"")),"")</f>
        <v/>
      </c>
      <c r="DE111" s="74" t="s">
        <v>17</v>
      </c>
      <c r="DF111" s="85"/>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86"/>
      <c r="EJ111" s="76">
        <f t="shared" ref="EJ111:EJ112" si="450">SUM(DF111:EI111)</f>
        <v>0</v>
      </c>
      <c r="EL111">
        <f ca="1">SUMIF(EO$3:FS$3,"&lt;="&amp;B5,EO111:FS111)</f>
        <v>0</v>
      </c>
      <c r="EM111" s="98" t="str">
        <f>IF(Summary!$B$67&lt;&gt;"",IF(AND(Summary!$D$67&lt;&gt;"",DATE(YEAR(Summary!$D$67),MONTH(Summary!$D$67),1)&lt;DATE(YEAR(EO3),MONTH(EO3),1)),"not on board",IF(Summary!$B$67&lt;&gt;"",IF(AND(Summary!$C$67&lt;&gt;"",DATE(YEAR(Summary!$C$67),MONTH(Summary!$C$67),1)&lt;=DATE(YEAR(EO3),MONTH(EO3),1)),Summary!$B$67,"not on board"),"")),"")</f>
        <v/>
      </c>
      <c r="EN111" s="74" t="s">
        <v>17</v>
      </c>
      <c r="EO111" s="85"/>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86"/>
      <c r="FT111" s="76">
        <f t="shared" ref="FT111:FT112" si="451">SUM(EO111:FS111)</f>
        <v>0</v>
      </c>
      <c r="FV111">
        <f ca="1">SUMIF(FY$3:HB$3,"&lt;="&amp;B5,FY111:HB111)</f>
        <v>0</v>
      </c>
      <c r="FW111" s="98" t="str">
        <f>IF(Summary!$B$67&lt;&gt;"",IF(AND(Summary!$D$67&lt;&gt;"",DATE(YEAR(Summary!$D$67),MONTH(Summary!$D$67),1)&lt;DATE(YEAR(FY3),MONTH(FY3),1)),"not on board",IF(Summary!$B$67&lt;&gt;"",IF(AND(Summary!$C$67&lt;&gt;"",DATE(YEAR(Summary!$C$67),MONTH(Summary!$C$67),1)&lt;=DATE(YEAR(FY3),MONTH(FY3),1)),Summary!$B$67,"not on board"),"")),"")</f>
        <v/>
      </c>
      <c r="FX111" s="74" t="s">
        <v>17</v>
      </c>
      <c r="FY111" s="85"/>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86"/>
      <c r="HC111" s="76">
        <f t="shared" si="409"/>
        <v>0</v>
      </c>
      <c r="HE111">
        <f ca="1">SUMIF(HH$3:IL$3,"&lt;="&amp;B5,HH111:IL111)</f>
        <v>0</v>
      </c>
      <c r="HF111" s="98" t="str">
        <f>IF(Summary!$B$67&lt;&gt;"",IF(AND(Summary!$D$67&lt;&gt;"",DATE(YEAR(Summary!$D$67),MONTH(Summary!$D$67),1)&lt;DATE(YEAR(HH3),MONTH(HH3),1)),"not on board",IF(Summary!$B$67&lt;&gt;"",IF(AND(Summary!$C$67&lt;&gt;"",DATE(YEAR(Summary!$C$67),MONTH(Summary!$C$67),1)&lt;=DATE(YEAR(HH3),MONTH(HH3),1)),Summary!$B$67,"not on board"),"")),"")</f>
        <v/>
      </c>
      <c r="HG111" s="74" t="s">
        <v>17</v>
      </c>
      <c r="HH111" s="85"/>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86"/>
      <c r="IM111" s="76">
        <f t="shared" ref="IM111:IM112" si="452">SUM(HH111:IL111)</f>
        <v>0</v>
      </c>
      <c r="IO111">
        <f ca="1">SUMIF(IR$3:JV$3,"&lt;="&amp;B5,IR111:JV111)</f>
        <v>0</v>
      </c>
      <c r="IP111" s="98" t="str">
        <f>IF(Summary!$B$67&lt;&gt;"",IF(AND(Summary!$D$67&lt;&gt;"",DATE(YEAR(Summary!$D$67),MONTH(Summary!$D$67),1)&lt;DATE(YEAR(IR3),MONTH(IR3),1)),"not on board",IF(Summary!$B$67&lt;&gt;"",IF(AND(Summary!$C$67&lt;&gt;"",DATE(YEAR(Summary!$C$67),MONTH(Summary!$C$67),1)&lt;=DATE(YEAR(IR3),MONTH(IR3),1)),Summary!$B$67,"not on board"),"")),"")</f>
        <v/>
      </c>
      <c r="IQ111" s="74" t="s">
        <v>17</v>
      </c>
      <c r="IR111" s="85"/>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86"/>
      <c r="JW111" s="76">
        <f t="shared" ref="JW111:JW112" si="453">SUM(IR111:JV111)</f>
        <v>0</v>
      </c>
      <c r="JY111">
        <f ca="1">SUMIF(KB$3:LE$3,"&lt;="&amp;B5,KB111:LE111)</f>
        <v>0</v>
      </c>
      <c r="JZ111" s="98" t="str">
        <f>IF(Summary!$B$67&lt;&gt;"",IF(AND(Summary!$D$67&lt;&gt;"",DATE(YEAR(Summary!$D$67),MONTH(Summary!$D$67),1)&lt;DATE(YEAR(KB3),MONTH(KB3),1)),"not on board",IF(Summary!$B$67&lt;&gt;"",IF(AND(Summary!$C$67&lt;&gt;"",DATE(YEAR(Summary!$C$67),MONTH(Summary!$C$67),1)&lt;=DATE(YEAR(KB3),MONTH(KB3),1)),Summary!$B$67,"not on board"),"")),"")</f>
        <v/>
      </c>
      <c r="KA111" s="74" t="s">
        <v>17</v>
      </c>
      <c r="KB111" s="85"/>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86"/>
      <c r="LF111" s="76">
        <f t="shared" si="412"/>
        <v>0</v>
      </c>
      <c r="LH111">
        <f ca="1">SUMIF(LK$3:MO$3,"&lt;="&amp;B5,LK111:MO111)</f>
        <v>0</v>
      </c>
      <c r="LI111" s="98" t="str">
        <f>IF(Summary!$B$67&lt;&gt;"",IF(AND(Summary!$D$67&lt;&gt;"",DATE(YEAR(Summary!$D$67),MONTH(Summary!$D$67),1)&lt;DATE(YEAR(LK3),MONTH(LK3),1)),"not on board",IF(Summary!$B$67&lt;&gt;"",IF(AND(Summary!$C$67&lt;&gt;"",DATE(YEAR(Summary!$C$67),MONTH(Summary!$C$67),1)&lt;=DATE(YEAR(LK3),MONTH(LK3),1)),Summary!$B$67,"not on board"),"")),"")</f>
        <v/>
      </c>
      <c r="LJ111" s="74" t="s">
        <v>17</v>
      </c>
      <c r="LK111" s="85"/>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86"/>
      <c r="MP111" s="76">
        <f t="shared" ref="MP111:MP112" si="454">SUM(LK111:MO111)</f>
        <v>0</v>
      </c>
      <c r="MR111">
        <f ca="1">SUMIF(MU$3:NX$3,"&lt;="&amp;B5,MU111:NX111)</f>
        <v>0</v>
      </c>
      <c r="MS111" s="98" t="str">
        <f>IF(Summary!$B$67&lt;&gt;"",IF(AND(Summary!$D$67&lt;&gt;"",DATE(YEAR(Summary!$D$67),MONTH(Summary!$D$67),1)&lt;DATE(YEAR(MU3),MONTH(MU3),1)),"not on board",IF(Summary!$B$67&lt;&gt;"",IF(AND(Summary!$C$67&lt;&gt;"",DATE(YEAR(Summary!$C$67),MONTH(Summary!$C$67),1)&lt;=DATE(YEAR(MU3),MONTH(MU3),1)),Summary!$B$67,"not on board"),"")),"")</f>
        <v/>
      </c>
      <c r="MT111" s="74" t="s">
        <v>17</v>
      </c>
      <c r="MU111" s="85"/>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86"/>
      <c r="NY111" s="76">
        <f t="shared" si="414"/>
        <v>0</v>
      </c>
      <c r="OA111">
        <f ca="1">SUMIF(OD$3:PH$3,"&lt;="&amp;B5,OD111:PH111)</f>
        <v>0</v>
      </c>
      <c r="OB111" s="98" t="str">
        <f>IF(Summary!$B$67&lt;&gt;"",IF(AND(Summary!$D$67&lt;&gt;"",DATE(YEAR(Summary!$D$67),MONTH(Summary!$D$67),1)&lt;DATE(YEAR(OD3),MONTH(OD3),1)),"not on board",IF(Summary!$B$67&lt;&gt;"",IF(AND(Summary!$C$67&lt;&gt;"",DATE(YEAR(Summary!$C$67),MONTH(Summary!$C$67),1)&lt;=DATE(YEAR(OD3),MONTH(OD3),1)),Summary!$B$67,"not on board"),"")),"")</f>
        <v/>
      </c>
      <c r="OC111" s="74" t="s">
        <v>17</v>
      </c>
      <c r="OD111" s="85"/>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86"/>
      <c r="PI111" s="76">
        <f t="shared" ref="PI111:PI112" si="455">SUM(OD111:PH111)</f>
        <v>0</v>
      </c>
    </row>
    <row r="112" spans="2:425">
      <c r="B112">
        <f ca="1">SUM(B111,BS111,AL111,DC111,EL111,FV111,HE111,IO111,JY111,LH111,MR111,OA111)</f>
        <v>0</v>
      </c>
      <c r="C112" s="100"/>
      <c r="D112" s="75" t="s">
        <v>1</v>
      </c>
      <c r="E112" s="83"/>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4"/>
      <c r="AJ112" s="77">
        <f t="shared" si="448"/>
        <v>0</v>
      </c>
      <c r="AM112" s="100"/>
      <c r="AN112" s="75" t="s">
        <v>1</v>
      </c>
      <c r="AO112" s="83"/>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4"/>
      <c r="BQ112" s="77">
        <f t="shared" si="405"/>
        <v>0</v>
      </c>
      <c r="BT112" s="100"/>
      <c r="BU112" s="75" t="s">
        <v>1</v>
      </c>
      <c r="BV112" s="83"/>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4"/>
      <c r="DA112" s="77">
        <f t="shared" si="449"/>
        <v>0</v>
      </c>
      <c r="DD112" s="100"/>
      <c r="DE112" s="75" t="s">
        <v>1</v>
      </c>
      <c r="DF112" s="83"/>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4"/>
      <c r="EJ112" s="77">
        <f t="shared" si="450"/>
        <v>0</v>
      </c>
      <c r="EM112" s="100"/>
      <c r="EN112" s="75" t="s">
        <v>1</v>
      </c>
      <c r="EO112" s="83"/>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4"/>
      <c r="FT112" s="77">
        <f t="shared" si="451"/>
        <v>0</v>
      </c>
      <c r="FW112" s="100"/>
      <c r="FX112" s="75" t="s">
        <v>1</v>
      </c>
      <c r="FY112" s="83"/>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4"/>
      <c r="HC112" s="77">
        <f t="shared" si="409"/>
        <v>0</v>
      </c>
      <c r="HF112" s="100"/>
      <c r="HG112" s="75" t="s">
        <v>1</v>
      </c>
      <c r="HH112" s="83"/>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4"/>
      <c r="IM112" s="77">
        <f t="shared" si="452"/>
        <v>0</v>
      </c>
      <c r="IP112" s="100"/>
      <c r="IQ112" s="75" t="s">
        <v>1</v>
      </c>
      <c r="IR112" s="83"/>
      <c r="IS112" s="8"/>
      <c r="IT112" s="8"/>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4"/>
      <c r="JW112" s="77">
        <f t="shared" si="453"/>
        <v>0</v>
      </c>
      <c r="JZ112" s="100"/>
      <c r="KA112" s="75" t="s">
        <v>1</v>
      </c>
      <c r="KB112" s="83"/>
      <c r="KC112" s="8"/>
      <c r="KD112" s="8"/>
      <c r="KE112" s="8"/>
      <c r="KF112" s="8"/>
      <c r="KG112" s="8"/>
      <c r="KH112" s="8"/>
      <c r="KI112" s="8"/>
      <c r="KJ112" s="8"/>
      <c r="KK112" s="8"/>
      <c r="KL112" s="8"/>
      <c r="KM112" s="8"/>
      <c r="KN112" s="8"/>
      <c r="KO112" s="8"/>
      <c r="KP112" s="8"/>
      <c r="KQ112" s="8"/>
      <c r="KR112" s="8"/>
      <c r="KS112" s="8"/>
      <c r="KT112" s="8"/>
      <c r="KU112" s="8"/>
      <c r="KV112" s="8"/>
      <c r="KW112" s="8"/>
      <c r="KX112" s="8"/>
      <c r="KY112" s="8"/>
      <c r="KZ112" s="8"/>
      <c r="LA112" s="8"/>
      <c r="LB112" s="8"/>
      <c r="LC112" s="8"/>
      <c r="LD112" s="8"/>
      <c r="LE112" s="84"/>
      <c r="LF112" s="77">
        <f t="shared" si="412"/>
        <v>0</v>
      </c>
      <c r="LI112" s="100"/>
      <c r="LJ112" s="75" t="s">
        <v>1</v>
      </c>
      <c r="LK112" s="83"/>
      <c r="LL112" s="8"/>
      <c r="LM112" s="8"/>
      <c r="LN112" s="8"/>
      <c r="LO112" s="8"/>
      <c r="LP112" s="8"/>
      <c r="LQ112" s="8"/>
      <c r="LR112" s="8"/>
      <c r="LS112" s="8"/>
      <c r="LT112" s="8"/>
      <c r="LU112" s="8"/>
      <c r="LV112" s="8"/>
      <c r="LW112" s="8"/>
      <c r="LX112" s="8"/>
      <c r="LY112" s="8"/>
      <c r="LZ112" s="8"/>
      <c r="MA112" s="8"/>
      <c r="MB112" s="8"/>
      <c r="MC112" s="8"/>
      <c r="MD112" s="8"/>
      <c r="ME112" s="8"/>
      <c r="MF112" s="8"/>
      <c r="MG112" s="8"/>
      <c r="MH112" s="8"/>
      <c r="MI112" s="8"/>
      <c r="MJ112" s="8"/>
      <c r="MK112" s="8"/>
      <c r="ML112" s="8"/>
      <c r="MM112" s="8"/>
      <c r="MN112" s="8"/>
      <c r="MO112" s="84"/>
      <c r="MP112" s="77">
        <f t="shared" si="454"/>
        <v>0</v>
      </c>
      <c r="MS112" s="100"/>
      <c r="MT112" s="75" t="s">
        <v>1</v>
      </c>
      <c r="MU112" s="83"/>
      <c r="MV112" s="8"/>
      <c r="MW112" s="8"/>
      <c r="MX112" s="8"/>
      <c r="MY112" s="8"/>
      <c r="MZ112" s="8"/>
      <c r="NA112" s="8"/>
      <c r="NB112" s="8"/>
      <c r="NC112" s="8"/>
      <c r="ND112" s="8"/>
      <c r="NE112" s="8"/>
      <c r="NF112" s="8"/>
      <c r="NG112" s="8"/>
      <c r="NH112" s="8"/>
      <c r="NI112" s="8"/>
      <c r="NJ112" s="8"/>
      <c r="NK112" s="8"/>
      <c r="NL112" s="8"/>
      <c r="NM112" s="8"/>
      <c r="NN112" s="8"/>
      <c r="NO112" s="8"/>
      <c r="NP112" s="8"/>
      <c r="NQ112" s="8"/>
      <c r="NR112" s="8"/>
      <c r="NS112" s="8"/>
      <c r="NT112" s="8"/>
      <c r="NU112" s="8"/>
      <c r="NV112" s="8"/>
      <c r="NW112" s="8"/>
      <c r="NX112" s="84"/>
      <c r="NY112" s="77">
        <f t="shared" si="414"/>
        <v>0</v>
      </c>
      <c r="OB112" s="100"/>
      <c r="OC112" s="75" t="s">
        <v>1</v>
      </c>
      <c r="OD112" s="83"/>
      <c r="OE112" s="8"/>
      <c r="OF112" s="8"/>
      <c r="OG112" s="8"/>
      <c r="OH112" s="8"/>
      <c r="OI112" s="8"/>
      <c r="OJ112" s="8"/>
      <c r="OK112" s="8"/>
      <c r="OL112" s="8"/>
      <c r="OM112" s="8"/>
      <c r="ON112" s="8"/>
      <c r="OO112" s="8"/>
      <c r="OP112" s="8"/>
      <c r="OQ112" s="8"/>
      <c r="OR112" s="8"/>
      <c r="OS112" s="8"/>
      <c r="OT112" s="8"/>
      <c r="OU112" s="8"/>
      <c r="OV112" s="8"/>
      <c r="OW112" s="8"/>
      <c r="OX112" s="8"/>
      <c r="OY112" s="8"/>
      <c r="OZ112" s="8"/>
      <c r="PA112" s="8"/>
      <c r="PB112" s="8"/>
      <c r="PC112" s="8"/>
      <c r="PD112" s="8"/>
      <c r="PE112" s="8"/>
      <c r="PF112" s="8"/>
      <c r="PG112" s="8"/>
      <c r="PH112" s="84"/>
      <c r="PI112" s="77">
        <f t="shared" si="455"/>
        <v>0</v>
      </c>
    </row>
    <row r="113" spans="2:425" ht="15" customHeight="1">
      <c r="B113">
        <f ca="1">SUMIF(E$3:AI$3,"&lt;="&amp;B5,E113:AI113)</f>
        <v>0</v>
      </c>
      <c r="C113" s="98" t="str">
        <f>IF(Summary!$B$68&lt;&gt;"",IF(AND(Summary!$D$68&lt;&gt;"",DATE(YEAR(Summary!$D$68),MONTH(Summary!$D$68),1)&lt;DATE(YEAR(E3),MONTH(E3),1)),"not on board",IF(Summary!$B$68&lt;&gt;"",IF(AND(Summary!$C$68&lt;&gt;"",DATE(YEAR(Summary!$C$68),MONTH(Summary!$C$68),1)&lt;=DATE(YEAR(E3),MONTH(E3),1)),Summary!$B$68,"not on board"),"")),"")</f>
        <v/>
      </c>
      <c r="D113" s="74" t="s">
        <v>17</v>
      </c>
      <c r="E113" s="85"/>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86"/>
      <c r="AJ113" s="76">
        <f t="shared" ref="AJ113:AJ114" si="456">SUM(E113:AI113)</f>
        <v>0</v>
      </c>
      <c r="AL113">
        <f ca="1">SUMIF(AO$3:BP$3,"&lt;="&amp;B5,AO113:BP113)</f>
        <v>0</v>
      </c>
      <c r="AM113" s="98" t="str">
        <f>IF(Summary!$B$68&lt;&gt;"",IF(AND(Summary!$D$68&lt;&gt;"",DATE(YEAR(Summary!$D$68),MONTH(Summary!$D$68),1)&lt;DATE(YEAR(AO3),MONTH(AO3),1)),"not on board",IF(Summary!$B$68&lt;&gt;"",IF(AND(Summary!$C$68&lt;&gt;"",DATE(YEAR(Summary!$C$68),MONTH(Summary!$C$68),1)&lt;=DATE(YEAR(AO3),MONTH(AO3),1)),Summary!$B$68,"not on board"),"")),"")</f>
        <v/>
      </c>
      <c r="AN113" s="74" t="s">
        <v>17</v>
      </c>
      <c r="AO113" s="85"/>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86"/>
      <c r="BQ113" s="76">
        <f t="shared" si="405"/>
        <v>0</v>
      </c>
      <c r="BS113">
        <f ca="1">SUMIF(BV$3:CZ$3,"&lt;="&amp;B5,BV113:CZ113)</f>
        <v>0</v>
      </c>
      <c r="BT113" s="98" t="str">
        <f>IF(Summary!$B$68&lt;&gt;"",IF(AND(Summary!$D$68&lt;&gt;"",DATE(YEAR(Summary!$D$68),MONTH(Summary!$D$68),1)&lt;DATE(YEAR(BV3),MONTH(BV3),1)),"not on board",IF(Summary!$B$68&lt;&gt;"",IF(AND(Summary!$C$68&lt;&gt;"",DATE(YEAR(Summary!$C$68),MONTH(Summary!$C$68),1)&lt;=DATE(YEAR(BV3),MONTH(BV3),1)),Summary!$B$68,"not on board"),"")),"")</f>
        <v/>
      </c>
      <c r="BU113" s="74" t="s">
        <v>17</v>
      </c>
      <c r="BV113" s="85"/>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86"/>
      <c r="DA113" s="76">
        <f t="shared" ref="DA113:DA114" si="457">SUM(BV113:CZ113)</f>
        <v>0</v>
      </c>
      <c r="DC113">
        <f ca="1">SUMIF(DF$3:EI$3,"&lt;="&amp;B5,DF113:EI113)</f>
        <v>0</v>
      </c>
      <c r="DD113" s="98" t="str">
        <f>IF(Summary!$B$68&lt;&gt;"",IF(AND(Summary!$D$68&lt;&gt;"",DATE(YEAR(Summary!$D$68),MONTH(Summary!$D$68),1)&lt;DATE(YEAR(DF3),MONTH(DF3),1)),"not on board",IF(Summary!$B$68&lt;&gt;"",IF(AND(Summary!$C$68&lt;&gt;"",DATE(YEAR(Summary!$C$68),MONTH(Summary!$C$68),1)&lt;=DATE(YEAR(DF3),MONTH(DF3),1)),Summary!$B$68,"not on board"),"")),"")</f>
        <v/>
      </c>
      <c r="DE113" s="74" t="s">
        <v>17</v>
      </c>
      <c r="DF113" s="85"/>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86"/>
      <c r="EJ113" s="76">
        <f t="shared" ref="EJ113:EJ114" si="458">SUM(DF113:EI113)</f>
        <v>0</v>
      </c>
      <c r="EL113">
        <f ca="1">SUMIF(EO$3:FS$3,"&lt;="&amp;B5,EO113:FS113)</f>
        <v>0</v>
      </c>
      <c r="EM113" s="98" t="str">
        <f>IF(Summary!$B$68&lt;&gt;"",IF(AND(Summary!$D$68&lt;&gt;"",DATE(YEAR(Summary!$D$68),MONTH(Summary!$D$68),1)&lt;DATE(YEAR(EO3),MONTH(EO3),1)),"not on board",IF(Summary!$B$68&lt;&gt;"",IF(AND(Summary!$C$68&lt;&gt;"",DATE(YEAR(Summary!$C$68),MONTH(Summary!$C$68),1)&lt;=DATE(YEAR(EO3),MONTH(EO3),1)),Summary!$B$68,"not on board"),"")),"")</f>
        <v/>
      </c>
      <c r="EN113" s="74" t="s">
        <v>17</v>
      </c>
      <c r="EO113" s="85"/>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86"/>
      <c r="FT113" s="76">
        <f t="shared" ref="FT113:FT114" si="459">SUM(EO113:FS113)</f>
        <v>0</v>
      </c>
      <c r="FV113">
        <f ca="1">SUMIF(FY$3:HB$3,"&lt;="&amp;B5,FY113:HB113)</f>
        <v>0</v>
      </c>
      <c r="FW113" s="98" t="str">
        <f>IF(Summary!$B$68&lt;&gt;"",IF(AND(Summary!$D$68&lt;&gt;"",DATE(YEAR(Summary!$D$68),MONTH(Summary!$D$68),1)&lt;DATE(YEAR(FY3),MONTH(FY3),1)),"not on board",IF(Summary!$B$68&lt;&gt;"",IF(AND(Summary!$C$68&lt;&gt;"",DATE(YEAR(Summary!$C$68),MONTH(Summary!$C$68),1)&lt;=DATE(YEAR(FY3),MONTH(FY3),1)),Summary!$B$68,"not on board"),"")),"")</f>
        <v/>
      </c>
      <c r="FX113" s="74" t="s">
        <v>17</v>
      </c>
      <c r="FY113" s="85"/>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86"/>
      <c r="HC113" s="76">
        <f t="shared" si="409"/>
        <v>0</v>
      </c>
      <c r="HE113">
        <f ca="1">SUMIF(HH$3:IL$3,"&lt;="&amp;B5,HH113:IL113)</f>
        <v>0</v>
      </c>
      <c r="HF113" s="98" t="str">
        <f>IF(Summary!$B$68&lt;&gt;"",IF(AND(Summary!$D$68&lt;&gt;"",DATE(YEAR(Summary!$D$68),MONTH(Summary!$D$68),1)&lt;DATE(YEAR(HH3),MONTH(HH3),1)),"not on board",IF(Summary!$B$68&lt;&gt;"",IF(AND(Summary!$C$68&lt;&gt;"",DATE(YEAR(Summary!$C$68),MONTH(Summary!$C$68),1)&lt;=DATE(YEAR(HH3),MONTH(HH3),1)),Summary!$B$68,"not on board"),"")),"")</f>
        <v/>
      </c>
      <c r="HG113" s="74" t="s">
        <v>17</v>
      </c>
      <c r="HH113" s="85"/>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86"/>
      <c r="IM113" s="76">
        <f t="shared" ref="IM113:IM114" si="460">SUM(HH113:IL113)</f>
        <v>0</v>
      </c>
      <c r="IO113">
        <f ca="1">SUMIF(IR$3:JV$3,"&lt;="&amp;B5,IR113:JV113)</f>
        <v>0</v>
      </c>
      <c r="IP113" s="98" t="str">
        <f>IF(Summary!$B$68&lt;&gt;"",IF(AND(Summary!$D$68&lt;&gt;"",DATE(YEAR(Summary!$D$68),MONTH(Summary!$D$68),1)&lt;DATE(YEAR(IR3),MONTH(IR3),1)),"not on board",IF(Summary!$B$68&lt;&gt;"",IF(AND(Summary!$C$68&lt;&gt;"",DATE(YEAR(Summary!$C$68),MONTH(Summary!$C$68),1)&lt;=DATE(YEAR(IR3),MONTH(IR3),1)),Summary!$B$68,"not on board"),"")),"")</f>
        <v/>
      </c>
      <c r="IQ113" s="74" t="s">
        <v>17</v>
      </c>
      <c r="IR113" s="85"/>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86"/>
      <c r="JW113" s="76">
        <f t="shared" ref="JW113:JW114" si="461">SUM(IR113:JV113)</f>
        <v>0</v>
      </c>
      <c r="JY113">
        <f ca="1">SUMIF(KB$3:LE$3,"&lt;="&amp;B5,KB113:LE113)</f>
        <v>0</v>
      </c>
      <c r="JZ113" s="98" t="str">
        <f>IF(Summary!$B$68&lt;&gt;"",IF(AND(Summary!$D$68&lt;&gt;"",DATE(YEAR(Summary!$D$68),MONTH(Summary!$D$68),1)&lt;DATE(YEAR(KB3),MONTH(KB3),1)),"not on board",IF(Summary!$B$68&lt;&gt;"",IF(AND(Summary!$C$68&lt;&gt;"",DATE(YEAR(Summary!$C$68),MONTH(Summary!$C$68),1)&lt;=DATE(YEAR(KB3),MONTH(KB3),1)),Summary!$B$68,"not on board"),"")),"")</f>
        <v/>
      </c>
      <c r="KA113" s="74" t="s">
        <v>17</v>
      </c>
      <c r="KB113" s="85"/>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86"/>
      <c r="LF113" s="76">
        <f t="shared" si="412"/>
        <v>0</v>
      </c>
      <c r="LH113">
        <f ca="1">SUMIF(LK$3:MO$3,"&lt;="&amp;B5,LK113:MO113)</f>
        <v>0</v>
      </c>
      <c r="LI113" s="98" t="str">
        <f>IF(Summary!$B$68&lt;&gt;"",IF(AND(Summary!$D$68&lt;&gt;"",DATE(YEAR(Summary!$D$68),MONTH(Summary!$D$68),1)&lt;DATE(YEAR(LK3),MONTH(LK3),1)),"not on board",IF(Summary!$B$68&lt;&gt;"",IF(AND(Summary!$C$68&lt;&gt;"",DATE(YEAR(Summary!$C$68),MONTH(Summary!$C$68),1)&lt;=DATE(YEAR(LK3),MONTH(LK3),1)),Summary!$B$68,"not on board"),"")),"")</f>
        <v/>
      </c>
      <c r="LJ113" s="74" t="s">
        <v>17</v>
      </c>
      <c r="LK113" s="85"/>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86"/>
      <c r="MP113" s="76">
        <f t="shared" ref="MP113:MP114" si="462">SUM(LK113:MO113)</f>
        <v>0</v>
      </c>
      <c r="MR113">
        <f ca="1">SUMIF(MU$3:NX$3,"&lt;="&amp;B5,MU113:NX113)</f>
        <v>0</v>
      </c>
      <c r="MS113" s="98" t="str">
        <f>IF(Summary!$B$68&lt;&gt;"",IF(AND(Summary!$D$68&lt;&gt;"",DATE(YEAR(Summary!$D$68),MONTH(Summary!$D$68),1)&lt;DATE(YEAR(MU3),MONTH(MU3),1)),"not on board",IF(Summary!$B$68&lt;&gt;"",IF(AND(Summary!$C$68&lt;&gt;"",DATE(YEAR(Summary!$C$68),MONTH(Summary!$C$68),1)&lt;=DATE(YEAR(MU3),MONTH(MU3),1)),Summary!$B$68,"not on board"),"")),"")</f>
        <v/>
      </c>
      <c r="MT113" s="74" t="s">
        <v>17</v>
      </c>
      <c r="MU113" s="85"/>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86"/>
      <c r="NY113" s="76">
        <f t="shared" si="414"/>
        <v>0</v>
      </c>
      <c r="OA113">
        <f ca="1">SUMIF(OD$3:PH$3,"&lt;="&amp;B5,OD113:PH113)</f>
        <v>0</v>
      </c>
      <c r="OB113" s="98" t="str">
        <f>IF(Summary!$B$68&lt;&gt;"",IF(AND(Summary!$D$68&lt;&gt;"",DATE(YEAR(Summary!$D$68),MONTH(Summary!$D$68),1)&lt;DATE(YEAR(OD3),MONTH(OD3),1)),"not on board",IF(Summary!$B$68&lt;&gt;"",IF(AND(Summary!$C$68&lt;&gt;"",DATE(YEAR(Summary!$C$68),MONTH(Summary!$C$68),1)&lt;=DATE(YEAR(OD3),MONTH(OD3),1)),Summary!$B$68,"not on board"),"")),"")</f>
        <v/>
      </c>
      <c r="OC113" s="74" t="s">
        <v>17</v>
      </c>
      <c r="OD113" s="85"/>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86"/>
      <c r="PI113" s="76">
        <f t="shared" ref="PI113:PI114" si="463">SUM(OD113:PH113)</f>
        <v>0</v>
      </c>
    </row>
    <row r="114" spans="2:425">
      <c r="B114">
        <f ca="1">SUM(B113,BS113,AL113,DC113,EL113,FV113,HE113,IO113,JY113,LH113,MR113,OA113)</f>
        <v>0</v>
      </c>
      <c r="C114" s="100"/>
      <c r="D114" s="75" t="s">
        <v>1</v>
      </c>
      <c r="E114" s="83"/>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4"/>
      <c r="AJ114" s="77">
        <f t="shared" si="456"/>
        <v>0</v>
      </c>
      <c r="AM114" s="100"/>
      <c r="AN114" s="75" t="s">
        <v>1</v>
      </c>
      <c r="AO114" s="83"/>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4"/>
      <c r="BQ114" s="77">
        <f t="shared" si="405"/>
        <v>0</v>
      </c>
      <c r="BT114" s="100"/>
      <c r="BU114" s="75" t="s">
        <v>1</v>
      </c>
      <c r="BV114" s="83"/>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4"/>
      <c r="DA114" s="77">
        <f t="shared" si="457"/>
        <v>0</v>
      </c>
      <c r="DD114" s="100"/>
      <c r="DE114" s="75" t="s">
        <v>1</v>
      </c>
      <c r="DF114" s="83"/>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4"/>
      <c r="EJ114" s="77">
        <f t="shared" si="458"/>
        <v>0</v>
      </c>
      <c r="EM114" s="100"/>
      <c r="EN114" s="75" t="s">
        <v>1</v>
      </c>
      <c r="EO114" s="83"/>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4"/>
      <c r="FT114" s="77">
        <f t="shared" si="459"/>
        <v>0</v>
      </c>
      <c r="FW114" s="100"/>
      <c r="FX114" s="75" t="s">
        <v>1</v>
      </c>
      <c r="FY114" s="83"/>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4"/>
      <c r="HC114" s="77">
        <f t="shared" si="409"/>
        <v>0</v>
      </c>
      <c r="HF114" s="100"/>
      <c r="HG114" s="75" t="s">
        <v>1</v>
      </c>
      <c r="HH114" s="83"/>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4"/>
      <c r="IM114" s="77">
        <f t="shared" si="460"/>
        <v>0</v>
      </c>
      <c r="IP114" s="100"/>
      <c r="IQ114" s="75" t="s">
        <v>1</v>
      </c>
      <c r="IR114" s="83"/>
      <c r="IS114" s="8"/>
      <c r="IT114" s="8"/>
      <c r="IU114" s="8"/>
      <c r="IV114" s="8"/>
      <c r="IW114" s="8"/>
      <c r="IX114" s="8"/>
      <c r="IY114" s="8"/>
      <c r="IZ114" s="8"/>
      <c r="JA114" s="8"/>
      <c r="JB114" s="8"/>
      <c r="JC114" s="8"/>
      <c r="JD114" s="8"/>
      <c r="JE114" s="8"/>
      <c r="JF114" s="8"/>
      <c r="JG114" s="8"/>
      <c r="JH114" s="8"/>
      <c r="JI114" s="8"/>
      <c r="JJ114" s="8"/>
      <c r="JK114" s="8"/>
      <c r="JL114" s="8"/>
      <c r="JM114" s="8"/>
      <c r="JN114" s="8"/>
      <c r="JO114" s="8"/>
      <c r="JP114" s="8"/>
      <c r="JQ114" s="8"/>
      <c r="JR114" s="8"/>
      <c r="JS114" s="8"/>
      <c r="JT114" s="8"/>
      <c r="JU114" s="8"/>
      <c r="JV114" s="84"/>
      <c r="JW114" s="77">
        <f t="shared" si="461"/>
        <v>0</v>
      </c>
      <c r="JZ114" s="100"/>
      <c r="KA114" s="75" t="s">
        <v>1</v>
      </c>
      <c r="KB114" s="83"/>
      <c r="KC114" s="8"/>
      <c r="KD114" s="8"/>
      <c r="KE114" s="8"/>
      <c r="KF114" s="8"/>
      <c r="KG114" s="8"/>
      <c r="KH114" s="8"/>
      <c r="KI114" s="8"/>
      <c r="KJ114" s="8"/>
      <c r="KK114" s="8"/>
      <c r="KL114" s="8"/>
      <c r="KM114" s="8"/>
      <c r="KN114" s="8"/>
      <c r="KO114" s="8"/>
      <c r="KP114" s="8"/>
      <c r="KQ114" s="8"/>
      <c r="KR114" s="8"/>
      <c r="KS114" s="8"/>
      <c r="KT114" s="8"/>
      <c r="KU114" s="8"/>
      <c r="KV114" s="8"/>
      <c r="KW114" s="8"/>
      <c r="KX114" s="8"/>
      <c r="KY114" s="8"/>
      <c r="KZ114" s="8"/>
      <c r="LA114" s="8"/>
      <c r="LB114" s="8"/>
      <c r="LC114" s="8"/>
      <c r="LD114" s="8"/>
      <c r="LE114" s="84"/>
      <c r="LF114" s="77">
        <f t="shared" si="412"/>
        <v>0</v>
      </c>
      <c r="LI114" s="100"/>
      <c r="LJ114" s="75" t="s">
        <v>1</v>
      </c>
      <c r="LK114" s="83"/>
      <c r="LL114" s="8"/>
      <c r="LM114" s="8"/>
      <c r="LN114" s="8"/>
      <c r="LO114" s="8"/>
      <c r="LP114" s="8"/>
      <c r="LQ114" s="8"/>
      <c r="LR114" s="8"/>
      <c r="LS114" s="8"/>
      <c r="LT114" s="8"/>
      <c r="LU114" s="8"/>
      <c r="LV114" s="8"/>
      <c r="LW114" s="8"/>
      <c r="LX114" s="8"/>
      <c r="LY114" s="8"/>
      <c r="LZ114" s="8"/>
      <c r="MA114" s="8"/>
      <c r="MB114" s="8"/>
      <c r="MC114" s="8"/>
      <c r="MD114" s="8"/>
      <c r="ME114" s="8"/>
      <c r="MF114" s="8"/>
      <c r="MG114" s="8"/>
      <c r="MH114" s="8"/>
      <c r="MI114" s="8"/>
      <c r="MJ114" s="8"/>
      <c r="MK114" s="8"/>
      <c r="ML114" s="8"/>
      <c r="MM114" s="8"/>
      <c r="MN114" s="8"/>
      <c r="MO114" s="84"/>
      <c r="MP114" s="77">
        <f t="shared" si="462"/>
        <v>0</v>
      </c>
      <c r="MS114" s="100"/>
      <c r="MT114" s="75" t="s">
        <v>1</v>
      </c>
      <c r="MU114" s="83"/>
      <c r="MV114" s="8"/>
      <c r="MW114" s="8"/>
      <c r="MX114" s="8"/>
      <c r="MY114" s="8"/>
      <c r="MZ114" s="8"/>
      <c r="NA114" s="8"/>
      <c r="NB114" s="8"/>
      <c r="NC114" s="8"/>
      <c r="ND114" s="8"/>
      <c r="NE114" s="8"/>
      <c r="NF114" s="8"/>
      <c r="NG114" s="8"/>
      <c r="NH114" s="8"/>
      <c r="NI114" s="8"/>
      <c r="NJ114" s="8"/>
      <c r="NK114" s="8"/>
      <c r="NL114" s="8"/>
      <c r="NM114" s="8"/>
      <c r="NN114" s="8"/>
      <c r="NO114" s="8"/>
      <c r="NP114" s="8"/>
      <c r="NQ114" s="8"/>
      <c r="NR114" s="8"/>
      <c r="NS114" s="8"/>
      <c r="NT114" s="8"/>
      <c r="NU114" s="8"/>
      <c r="NV114" s="8"/>
      <c r="NW114" s="8"/>
      <c r="NX114" s="84"/>
      <c r="NY114" s="77">
        <f t="shared" si="414"/>
        <v>0</v>
      </c>
      <c r="OB114" s="100"/>
      <c r="OC114" s="75" t="s">
        <v>1</v>
      </c>
      <c r="OD114" s="83"/>
      <c r="OE114" s="8"/>
      <c r="OF114" s="8"/>
      <c r="OG114" s="8"/>
      <c r="OH114" s="8"/>
      <c r="OI114" s="8"/>
      <c r="OJ114" s="8"/>
      <c r="OK114" s="8"/>
      <c r="OL114" s="8"/>
      <c r="OM114" s="8"/>
      <c r="ON114" s="8"/>
      <c r="OO114" s="8"/>
      <c r="OP114" s="8"/>
      <c r="OQ114" s="8"/>
      <c r="OR114" s="8"/>
      <c r="OS114" s="8"/>
      <c r="OT114" s="8"/>
      <c r="OU114" s="8"/>
      <c r="OV114" s="8"/>
      <c r="OW114" s="8"/>
      <c r="OX114" s="8"/>
      <c r="OY114" s="8"/>
      <c r="OZ114" s="8"/>
      <c r="PA114" s="8"/>
      <c r="PB114" s="8"/>
      <c r="PC114" s="8"/>
      <c r="PD114" s="8"/>
      <c r="PE114" s="8"/>
      <c r="PF114" s="8"/>
      <c r="PG114" s="8"/>
      <c r="PH114" s="84"/>
      <c r="PI114" s="77">
        <f t="shared" si="463"/>
        <v>0</v>
      </c>
    </row>
    <row r="115" spans="2:425" ht="15" customHeight="1">
      <c r="B115">
        <f ca="1">SUMIF(E$3:AI$3,"&lt;="&amp;B5,E115:AI115)</f>
        <v>0</v>
      </c>
      <c r="C115" s="98" t="str">
        <f>IF(Summary!$B$69&lt;&gt;"",IF(AND(Summary!$D$69&lt;&gt;"",DATE(YEAR(Summary!$D$69),MONTH(Summary!$D$69),1)&lt;DATE(YEAR(E3),MONTH(E3),1)),"not on board",IF(Summary!$B$69&lt;&gt;"",IF(AND(Summary!$C$69&lt;&gt;"",DATE(YEAR(Summary!$C$69),MONTH(Summary!$C$69),1)&lt;=DATE(YEAR(E3),MONTH(E3),1)),Summary!$B$69,"not on board"),"")),"")</f>
        <v/>
      </c>
      <c r="D115" s="74" t="s">
        <v>17</v>
      </c>
      <c r="E115" s="85"/>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86"/>
      <c r="AJ115" s="76">
        <f t="shared" ref="AJ115:AJ116" si="464">SUM(E115:AI115)</f>
        <v>0</v>
      </c>
      <c r="AL115">
        <f ca="1">SUMIF(AO$3:BP$3,"&lt;="&amp;B5,AO115:BP115)</f>
        <v>0</v>
      </c>
      <c r="AM115" s="98" t="str">
        <f>IF(Summary!$B$69&lt;&gt;"",IF(AND(Summary!$D$69&lt;&gt;"",DATE(YEAR(Summary!$D$69),MONTH(Summary!$D$69),1)&lt;DATE(YEAR(AO3),MONTH(AO3),1)),"not on board",IF(Summary!$B$69&lt;&gt;"",IF(AND(Summary!$C$69&lt;&gt;"",DATE(YEAR(Summary!$C$69),MONTH(Summary!$C$69),1)&lt;=DATE(YEAR(AO3),MONTH(AO3),1)),Summary!$B$69,"not on board"),"")),"")</f>
        <v/>
      </c>
      <c r="AN115" s="74" t="s">
        <v>17</v>
      </c>
      <c r="AO115" s="85"/>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86"/>
      <c r="BQ115" s="76">
        <f t="shared" si="405"/>
        <v>0</v>
      </c>
      <c r="BS115">
        <f ca="1">SUMIF(BV$3:CZ$3,"&lt;="&amp;B5,BV115:CZ115)</f>
        <v>0</v>
      </c>
      <c r="BT115" s="98" t="str">
        <f>IF(Summary!$B$69&lt;&gt;"",IF(AND(Summary!$D$69&lt;&gt;"",DATE(YEAR(Summary!$D$69),MONTH(Summary!$D$69),1)&lt;DATE(YEAR(BV3),MONTH(BV3),1)),"not on board",IF(Summary!$B$69&lt;&gt;"",IF(AND(Summary!$C$69&lt;&gt;"",DATE(YEAR(Summary!$C$69),MONTH(Summary!$C$69),1)&lt;=DATE(YEAR(BV3),MONTH(BV3),1)),Summary!$B$69,"not on board"),"")),"")</f>
        <v/>
      </c>
      <c r="BU115" s="74" t="s">
        <v>17</v>
      </c>
      <c r="BV115" s="85"/>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86"/>
      <c r="DA115" s="76">
        <f t="shared" ref="DA115:DA116" si="465">SUM(BV115:CZ115)</f>
        <v>0</v>
      </c>
      <c r="DC115">
        <f ca="1">SUMIF(DF$3:EI$3,"&lt;="&amp;B5,DF115:EI115)</f>
        <v>0</v>
      </c>
      <c r="DD115" s="98" t="str">
        <f>IF(Summary!$B$69&lt;&gt;"",IF(AND(Summary!$D$69&lt;&gt;"",DATE(YEAR(Summary!$D$69),MONTH(Summary!$D$69),1)&lt;DATE(YEAR(DF3),MONTH(DF3),1)),"not on board",IF(Summary!$B$69&lt;&gt;"",IF(AND(Summary!$C$69&lt;&gt;"",DATE(YEAR(Summary!$C$69),MONTH(Summary!$C$69),1)&lt;=DATE(YEAR(DF3),MONTH(DF3),1)),Summary!$B$69,"not on board"),"")),"")</f>
        <v/>
      </c>
      <c r="DE115" s="74" t="s">
        <v>17</v>
      </c>
      <c r="DF115" s="85"/>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86"/>
      <c r="EJ115" s="76">
        <f t="shared" ref="EJ115:EJ116" si="466">SUM(DF115:EI115)</f>
        <v>0</v>
      </c>
      <c r="EL115">
        <f ca="1">SUMIF(EO$3:FS$3,"&lt;="&amp;B5,EO115:FS115)</f>
        <v>0</v>
      </c>
      <c r="EM115" s="98" t="str">
        <f>IF(Summary!$B$69&lt;&gt;"",IF(AND(Summary!$D$69&lt;&gt;"",DATE(YEAR(Summary!$D$69),MONTH(Summary!$D$69),1)&lt;DATE(YEAR(EO3),MONTH(EO3),1)),"not on board",IF(Summary!$B$69&lt;&gt;"",IF(AND(Summary!$C$69&lt;&gt;"",DATE(YEAR(Summary!$C$69),MONTH(Summary!$C$69),1)&lt;=DATE(YEAR(EO3),MONTH(EO3),1)),Summary!$B$69,"not on board"),"")),"")</f>
        <v/>
      </c>
      <c r="EN115" s="74" t="s">
        <v>17</v>
      </c>
      <c r="EO115" s="85"/>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86"/>
      <c r="FT115" s="76">
        <f t="shared" ref="FT115:FT116" si="467">SUM(EO115:FS115)</f>
        <v>0</v>
      </c>
      <c r="FV115">
        <f ca="1">SUMIF(FY$3:HB$3,"&lt;="&amp;B5,FY115:HB115)</f>
        <v>0</v>
      </c>
      <c r="FW115" s="98" t="str">
        <f>IF(Summary!$B$69&lt;&gt;"",IF(AND(Summary!$D$69&lt;&gt;"",DATE(YEAR(Summary!$D$69),MONTH(Summary!$D$69),1)&lt;DATE(YEAR(FY3),MONTH(FY3),1)),"not on board",IF(Summary!$B$69&lt;&gt;"",IF(AND(Summary!$C$69&lt;&gt;"",DATE(YEAR(Summary!$C$69),MONTH(Summary!$C$69),1)&lt;=DATE(YEAR(FY3),MONTH(FY3),1)),Summary!$B$69,"not on board"),"")),"")</f>
        <v/>
      </c>
      <c r="FX115" s="74" t="s">
        <v>17</v>
      </c>
      <c r="FY115" s="85"/>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86"/>
      <c r="HC115" s="76">
        <f t="shared" si="409"/>
        <v>0</v>
      </c>
      <c r="HE115">
        <f ca="1">SUMIF(HH$3:IL$3,"&lt;="&amp;B5,HH115:IL115)</f>
        <v>0</v>
      </c>
      <c r="HF115" s="98" t="str">
        <f>IF(Summary!$B$69&lt;&gt;"",IF(AND(Summary!$D$69&lt;&gt;"",DATE(YEAR(Summary!$D$69),MONTH(Summary!$D$69),1)&lt;DATE(YEAR(HH3),MONTH(HH3),1)),"not on board",IF(Summary!$B$69&lt;&gt;"",IF(AND(Summary!$C$69&lt;&gt;"",DATE(YEAR(Summary!$C$69),MONTH(Summary!$C$69),1)&lt;=DATE(YEAR(HH3),MONTH(HH3),1)),Summary!$B$69,"not on board"),"")),"")</f>
        <v/>
      </c>
      <c r="HG115" s="74" t="s">
        <v>17</v>
      </c>
      <c r="HH115" s="85"/>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86"/>
      <c r="IM115" s="76">
        <f t="shared" ref="IM115:IM116" si="468">SUM(HH115:IL115)</f>
        <v>0</v>
      </c>
      <c r="IO115">
        <f ca="1">SUMIF(IR$3:JV$3,"&lt;="&amp;B5,IR115:JV115)</f>
        <v>0</v>
      </c>
      <c r="IP115" s="98" t="str">
        <f>IF(Summary!$B$69&lt;&gt;"",IF(AND(Summary!$D$69&lt;&gt;"",DATE(YEAR(Summary!$D$69),MONTH(Summary!$D$69),1)&lt;DATE(YEAR(IR3),MONTH(IR3),1)),"not on board",IF(Summary!$B$69&lt;&gt;"",IF(AND(Summary!$C$69&lt;&gt;"",DATE(YEAR(Summary!$C$69),MONTH(Summary!$C$69),1)&lt;=DATE(YEAR(IR3),MONTH(IR3),1)),Summary!$B$69,"not on board"),"")),"")</f>
        <v/>
      </c>
      <c r="IQ115" s="74" t="s">
        <v>17</v>
      </c>
      <c r="IR115" s="85"/>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86"/>
      <c r="JW115" s="76">
        <f t="shared" ref="JW115:JW116" si="469">SUM(IR115:JV115)</f>
        <v>0</v>
      </c>
      <c r="JY115">
        <f ca="1">SUMIF(KB$3:LE$3,"&lt;="&amp;B5,KB115:LE115)</f>
        <v>0</v>
      </c>
      <c r="JZ115" s="98" t="str">
        <f>IF(Summary!$B$69&lt;&gt;"",IF(AND(Summary!$D$69&lt;&gt;"",DATE(YEAR(Summary!$D$69),MONTH(Summary!$D$69),1)&lt;DATE(YEAR(KB3),MONTH(KB3),1)),"not on board",IF(Summary!$B$69&lt;&gt;"",IF(AND(Summary!$C$69&lt;&gt;"",DATE(YEAR(Summary!$C$69),MONTH(Summary!$C$69),1)&lt;=DATE(YEAR(KB3),MONTH(KB3),1)),Summary!$B$69,"not on board"),"")),"")</f>
        <v/>
      </c>
      <c r="KA115" s="74" t="s">
        <v>17</v>
      </c>
      <c r="KB115" s="85"/>
      <c r="KC115" s="9"/>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86"/>
      <c r="LF115" s="76">
        <f t="shared" si="412"/>
        <v>0</v>
      </c>
      <c r="LH115">
        <f ca="1">SUMIF(LK$3:MO$3,"&lt;="&amp;B5,LK115:MO115)</f>
        <v>0</v>
      </c>
      <c r="LI115" s="98" t="str">
        <f>IF(Summary!$B$69&lt;&gt;"",IF(AND(Summary!$D$69&lt;&gt;"",DATE(YEAR(Summary!$D$69),MONTH(Summary!$D$69),1)&lt;DATE(YEAR(LK3),MONTH(LK3),1)),"not on board",IF(Summary!$B$69&lt;&gt;"",IF(AND(Summary!$C$69&lt;&gt;"",DATE(YEAR(Summary!$C$69),MONTH(Summary!$C$69),1)&lt;=DATE(YEAR(LK3),MONTH(LK3),1)),Summary!$B$69,"not on board"),"")),"")</f>
        <v/>
      </c>
      <c r="LJ115" s="74" t="s">
        <v>17</v>
      </c>
      <c r="LK115" s="85"/>
      <c r="LL115" s="9"/>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86"/>
      <c r="MP115" s="76">
        <f t="shared" ref="MP115:MP116" si="470">SUM(LK115:MO115)</f>
        <v>0</v>
      </c>
      <c r="MR115">
        <f ca="1">SUMIF(MU$3:NX$3,"&lt;="&amp;B5,MU115:NX115)</f>
        <v>0</v>
      </c>
      <c r="MS115" s="98" t="str">
        <f>IF(Summary!$B$69&lt;&gt;"",IF(AND(Summary!$D$69&lt;&gt;"",DATE(YEAR(Summary!$D$69),MONTH(Summary!$D$69),1)&lt;DATE(YEAR(MU3),MONTH(MU3),1)),"not on board",IF(Summary!$B$69&lt;&gt;"",IF(AND(Summary!$C$69&lt;&gt;"",DATE(YEAR(Summary!$C$69),MONTH(Summary!$C$69),1)&lt;=DATE(YEAR(MU3),MONTH(MU3),1)),Summary!$B$69,"not on board"),"")),"")</f>
        <v/>
      </c>
      <c r="MT115" s="74" t="s">
        <v>17</v>
      </c>
      <c r="MU115" s="85"/>
      <c r="MV115" s="9"/>
      <c r="MW115" s="9"/>
      <c r="MX115" s="9"/>
      <c r="MY115" s="9"/>
      <c r="MZ115" s="9"/>
      <c r="NA115" s="9"/>
      <c r="NB115" s="9"/>
      <c r="NC115" s="9"/>
      <c r="ND115" s="9"/>
      <c r="NE115" s="9"/>
      <c r="NF115" s="9"/>
      <c r="NG115" s="9"/>
      <c r="NH115" s="9"/>
      <c r="NI115" s="9"/>
      <c r="NJ115" s="9"/>
      <c r="NK115" s="9"/>
      <c r="NL115" s="9"/>
      <c r="NM115" s="9"/>
      <c r="NN115" s="9"/>
      <c r="NO115" s="9"/>
      <c r="NP115" s="9"/>
      <c r="NQ115" s="9"/>
      <c r="NR115" s="9"/>
      <c r="NS115" s="9"/>
      <c r="NT115" s="9"/>
      <c r="NU115" s="9"/>
      <c r="NV115" s="9"/>
      <c r="NW115" s="9"/>
      <c r="NX115" s="86"/>
      <c r="NY115" s="76">
        <f t="shared" si="414"/>
        <v>0</v>
      </c>
      <c r="OA115">
        <f ca="1">SUMIF(OD$3:PH$3,"&lt;="&amp;B5,OD115:PH115)</f>
        <v>0</v>
      </c>
      <c r="OB115" s="98" t="str">
        <f>IF(Summary!$B$69&lt;&gt;"",IF(AND(Summary!$D$69&lt;&gt;"",DATE(YEAR(Summary!$D$69),MONTH(Summary!$D$69),1)&lt;DATE(YEAR(OD3),MONTH(OD3),1)),"not on board",IF(Summary!$B$69&lt;&gt;"",IF(AND(Summary!$C$69&lt;&gt;"",DATE(YEAR(Summary!$C$69),MONTH(Summary!$C$69),1)&lt;=DATE(YEAR(OD3),MONTH(OD3),1)),Summary!$B$69,"not on board"),"")),"")</f>
        <v/>
      </c>
      <c r="OC115" s="74" t="s">
        <v>17</v>
      </c>
      <c r="OD115" s="85"/>
      <c r="OE115" s="9"/>
      <c r="OF115" s="9"/>
      <c r="OG115" s="9"/>
      <c r="OH115" s="9"/>
      <c r="OI115" s="9"/>
      <c r="OJ115" s="9"/>
      <c r="OK115" s="9"/>
      <c r="OL115" s="9"/>
      <c r="OM115" s="9"/>
      <c r="ON115" s="9"/>
      <c r="OO115" s="9"/>
      <c r="OP115" s="9"/>
      <c r="OQ115" s="9"/>
      <c r="OR115" s="9"/>
      <c r="OS115" s="9"/>
      <c r="OT115" s="9"/>
      <c r="OU115" s="9"/>
      <c r="OV115" s="9"/>
      <c r="OW115" s="9"/>
      <c r="OX115" s="9"/>
      <c r="OY115" s="9"/>
      <c r="OZ115" s="9"/>
      <c r="PA115" s="9"/>
      <c r="PB115" s="9"/>
      <c r="PC115" s="9"/>
      <c r="PD115" s="9"/>
      <c r="PE115" s="9"/>
      <c r="PF115" s="9"/>
      <c r="PG115" s="9"/>
      <c r="PH115" s="86"/>
      <c r="PI115" s="76">
        <f t="shared" ref="PI115:PI116" si="471">SUM(OD115:PH115)</f>
        <v>0</v>
      </c>
    </row>
    <row r="116" spans="2:425">
      <c r="B116">
        <f ca="1">SUM(B115,BS115,AL115,DC115,EL115,FV115,HE115,IO115,JY115,LH115,MR115,OA115)</f>
        <v>0</v>
      </c>
      <c r="C116" s="100"/>
      <c r="D116" s="75" t="s">
        <v>1</v>
      </c>
      <c r="E116" s="83"/>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4"/>
      <c r="AJ116" s="77">
        <f t="shared" si="464"/>
        <v>0</v>
      </c>
      <c r="AM116" s="100"/>
      <c r="AN116" s="75" t="s">
        <v>1</v>
      </c>
      <c r="AO116" s="83"/>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4"/>
      <c r="BQ116" s="77">
        <f t="shared" si="405"/>
        <v>0</v>
      </c>
      <c r="BT116" s="100"/>
      <c r="BU116" s="75" t="s">
        <v>1</v>
      </c>
      <c r="BV116" s="83"/>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4"/>
      <c r="DA116" s="77">
        <f t="shared" si="465"/>
        <v>0</v>
      </c>
      <c r="DD116" s="100"/>
      <c r="DE116" s="75" t="s">
        <v>1</v>
      </c>
      <c r="DF116" s="83"/>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4"/>
      <c r="EJ116" s="77">
        <f t="shared" si="466"/>
        <v>0</v>
      </c>
      <c r="EM116" s="100"/>
      <c r="EN116" s="75" t="s">
        <v>1</v>
      </c>
      <c r="EO116" s="83"/>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4"/>
      <c r="FT116" s="77">
        <f t="shared" si="467"/>
        <v>0</v>
      </c>
      <c r="FW116" s="100"/>
      <c r="FX116" s="75" t="s">
        <v>1</v>
      </c>
      <c r="FY116" s="83"/>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4"/>
      <c r="HC116" s="77">
        <f t="shared" si="409"/>
        <v>0</v>
      </c>
      <c r="HF116" s="100"/>
      <c r="HG116" s="75" t="s">
        <v>1</v>
      </c>
      <c r="HH116" s="83"/>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4"/>
      <c r="IM116" s="77">
        <f t="shared" si="468"/>
        <v>0</v>
      </c>
      <c r="IP116" s="100"/>
      <c r="IQ116" s="75" t="s">
        <v>1</v>
      </c>
      <c r="IR116" s="83"/>
      <c r="IS116" s="8"/>
      <c r="IT116" s="8"/>
      <c r="IU116" s="8"/>
      <c r="IV116" s="8"/>
      <c r="IW116" s="8"/>
      <c r="IX116" s="8"/>
      <c r="IY116" s="8"/>
      <c r="IZ116" s="8"/>
      <c r="JA116" s="8"/>
      <c r="JB116" s="8"/>
      <c r="JC116" s="8"/>
      <c r="JD116" s="8"/>
      <c r="JE116" s="8"/>
      <c r="JF116" s="8"/>
      <c r="JG116" s="8"/>
      <c r="JH116" s="8"/>
      <c r="JI116" s="8"/>
      <c r="JJ116" s="8"/>
      <c r="JK116" s="8"/>
      <c r="JL116" s="8"/>
      <c r="JM116" s="8"/>
      <c r="JN116" s="8"/>
      <c r="JO116" s="8"/>
      <c r="JP116" s="8"/>
      <c r="JQ116" s="8"/>
      <c r="JR116" s="8"/>
      <c r="JS116" s="8"/>
      <c r="JT116" s="8"/>
      <c r="JU116" s="8"/>
      <c r="JV116" s="84"/>
      <c r="JW116" s="77">
        <f t="shared" si="469"/>
        <v>0</v>
      </c>
      <c r="JZ116" s="100"/>
      <c r="KA116" s="75" t="s">
        <v>1</v>
      </c>
      <c r="KB116" s="83"/>
      <c r="KC116" s="8"/>
      <c r="KD116" s="8"/>
      <c r="KE116" s="8"/>
      <c r="KF116" s="8"/>
      <c r="KG116" s="8"/>
      <c r="KH116" s="8"/>
      <c r="KI116" s="8"/>
      <c r="KJ116" s="8"/>
      <c r="KK116" s="8"/>
      <c r="KL116" s="8"/>
      <c r="KM116" s="8"/>
      <c r="KN116" s="8"/>
      <c r="KO116" s="8"/>
      <c r="KP116" s="8"/>
      <c r="KQ116" s="8"/>
      <c r="KR116" s="8"/>
      <c r="KS116" s="8"/>
      <c r="KT116" s="8"/>
      <c r="KU116" s="8"/>
      <c r="KV116" s="8"/>
      <c r="KW116" s="8"/>
      <c r="KX116" s="8"/>
      <c r="KY116" s="8"/>
      <c r="KZ116" s="8"/>
      <c r="LA116" s="8"/>
      <c r="LB116" s="8"/>
      <c r="LC116" s="8"/>
      <c r="LD116" s="8"/>
      <c r="LE116" s="84"/>
      <c r="LF116" s="77">
        <f t="shared" si="412"/>
        <v>0</v>
      </c>
      <c r="LI116" s="100"/>
      <c r="LJ116" s="75" t="s">
        <v>1</v>
      </c>
      <c r="LK116" s="83"/>
      <c r="LL116" s="8"/>
      <c r="LM116" s="8"/>
      <c r="LN116" s="8"/>
      <c r="LO116" s="8"/>
      <c r="LP116" s="8"/>
      <c r="LQ116" s="8"/>
      <c r="LR116" s="8"/>
      <c r="LS116" s="8"/>
      <c r="LT116" s="8"/>
      <c r="LU116" s="8"/>
      <c r="LV116" s="8"/>
      <c r="LW116" s="8"/>
      <c r="LX116" s="8"/>
      <c r="LY116" s="8"/>
      <c r="LZ116" s="8"/>
      <c r="MA116" s="8"/>
      <c r="MB116" s="8"/>
      <c r="MC116" s="8"/>
      <c r="MD116" s="8"/>
      <c r="ME116" s="8"/>
      <c r="MF116" s="8"/>
      <c r="MG116" s="8"/>
      <c r="MH116" s="8"/>
      <c r="MI116" s="8"/>
      <c r="MJ116" s="8"/>
      <c r="MK116" s="8"/>
      <c r="ML116" s="8"/>
      <c r="MM116" s="8"/>
      <c r="MN116" s="8"/>
      <c r="MO116" s="84"/>
      <c r="MP116" s="77">
        <f t="shared" si="470"/>
        <v>0</v>
      </c>
      <c r="MS116" s="100"/>
      <c r="MT116" s="75" t="s">
        <v>1</v>
      </c>
      <c r="MU116" s="83"/>
      <c r="MV116" s="8"/>
      <c r="MW116" s="8"/>
      <c r="MX116" s="8"/>
      <c r="MY116" s="8"/>
      <c r="MZ116" s="8"/>
      <c r="NA116" s="8"/>
      <c r="NB116" s="8"/>
      <c r="NC116" s="8"/>
      <c r="ND116" s="8"/>
      <c r="NE116" s="8"/>
      <c r="NF116" s="8"/>
      <c r="NG116" s="8"/>
      <c r="NH116" s="8"/>
      <c r="NI116" s="8"/>
      <c r="NJ116" s="8"/>
      <c r="NK116" s="8"/>
      <c r="NL116" s="8"/>
      <c r="NM116" s="8"/>
      <c r="NN116" s="8"/>
      <c r="NO116" s="8"/>
      <c r="NP116" s="8"/>
      <c r="NQ116" s="8"/>
      <c r="NR116" s="8"/>
      <c r="NS116" s="8"/>
      <c r="NT116" s="8"/>
      <c r="NU116" s="8"/>
      <c r="NV116" s="8"/>
      <c r="NW116" s="8"/>
      <c r="NX116" s="84"/>
      <c r="NY116" s="77">
        <f t="shared" si="414"/>
        <v>0</v>
      </c>
      <c r="OB116" s="100"/>
      <c r="OC116" s="75" t="s">
        <v>1</v>
      </c>
      <c r="OD116" s="83"/>
      <c r="OE116" s="8"/>
      <c r="OF116" s="8"/>
      <c r="OG116" s="8"/>
      <c r="OH116" s="8"/>
      <c r="OI116" s="8"/>
      <c r="OJ116" s="8"/>
      <c r="OK116" s="8"/>
      <c r="OL116" s="8"/>
      <c r="OM116" s="8"/>
      <c r="ON116" s="8"/>
      <c r="OO116" s="8"/>
      <c r="OP116" s="8"/>
      <c r="OQ116" s="8"/>
      <c r="OR116" s="8"/>
      <c r="OS116" s="8"/>
      <c r="OT116" s="8"/>
      <c r="OU116" s="8"/>
      <c r="OV116" s="8"/>
      <c r="OW116" s="8"/>
      <c r="OX116" s="8"/>
      <c r="OY116" s="8"/>
      <c r="OZ116" s="8"/>
      <c r="PA116" s="8"/>
      <c r="PB116" s="8"/>
      <c r="PC116" s="8"/>
      <c r="PD116" s="8"/>
      <c r="PE116" s="8"/>
      <c r="PF116" s="8"/>
      <c r="PG116" s="8"/>
      <c r="PH116" s="84"/>
      <c r="PI116" s="77">
        <f t="shared" si="471"/>
        <v>0</v>
      </c>
    </row>
    <row r="117" spans="2:425" ht="15" customHeight="1">
      <c r="B117">
        <f ca="1">SUMIF(E$3:AI$3,"&lt;="&amp;B5,E117:AI117)</f>
        <v>0</v>
      </c>
      <c r="C117" s="98" t="str">
        <f>IF(Summary!$B$70&lt;&gt;"",IF(AND(Summary!$D$70&lt;&gt;"",DATE(YEAR(Summary!$D$70),MONTH(Summary!$D$70),1)&lt;DATE(YEAR(E3),MONTH(E3),1)),"not on board",IF(Summary!$B$70&lt;&gt;"",IF(AND(Summary!$C$70&lt;&gt;"",DATE(YEAR(Summary!$C$70),MONTH(Summary!$C$70),1)&lt;=DATE(YEAR(E3),MONTH(E3),1)),Summary!$B$70,"not on board"),"")),"")</f>
        <v/>
      </c>
      <c r="D117" s="74" t="s">
        <v>17</v>
      </c>
      <c r="E117" s="85"/>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86"/>
      <c r="AJ117" s="76">
        <f t="shared" ref="AJ117:AJ118" si="472">SUM(E117:AI117)</f>
        <v>0</v>
      </c>
      <c r="AL117">
        <f ca="1">SUMIF(AO$3:BP$3,"&lt;="&amp;B5,AO117:BP117)</f>
        <v>0</v>
      </c>
      <c r="AM117" s="98" t="str">
        <f>IF(Summary!$B$70&lt;&gt;"",IF(AND(Summary!$D$70&lt;&gt;"",DATE(YEAR(Summary!$D$70),MONTH(Summary!$D$70),1)&lt;DATE(YEAR(AO3),MONTH(AO3),1)),"not on board",IF(Summary!$B$70&lt;&gt;"",IF(AND(Summary!$C$70&lt;&gt;"",DATE(YEAR(Summary!$C$70),MONTH(Summary!$C$70),1)&lt;=DATE(YEAR(AO3),MONTH(AO3),1)),Summary!$B$70,"not on board"),"")),"")</f>
        <v/>
      </c>
      <c r="AN117" s="74" t="s">
        <v>17</v>
      </c>
      <c r="AO117" s="85"/>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86"/>
      <c r="BQ117" s="76">
        <f t="shared" si="405"/>
        <v>0</v>
      </c>
      <c r="BS117">
        <f ca="1">SUMIF(BV$3:CZ$3,"&lt;="&amp;B5,BV117:CZ117)</f>
        <v>0</v>
      </c>
      <c r="BT117" s="98" t="str">
        <f>IF(Summary!$B$70&lt;&gt;"",IF(AND(Summary!$D$70&lt;&gt;"",DATE(YEAR(Summary!$D$70),MONTH(Summary!$D$70),1)&lt;DATE(YEAR(BV3),MONTH(BV3),1)),"not on board",IF(Summary!$B$70&lt;&gt;"",IF(AND(Summary!$C$70&lt;&gt;"",DATE(YEAR(Summary!$C$70),MONTH(Summary!$C$70),1)&lt;=DATE(YEAR(BV3),MONTH(BV3),1)),Summary!$B$70,"not on board"),"")),"")</f>
        <v/>
      </c>
      <c r="BU117" s="74" t="s">
        <v>17</v>
      </c>
      <c r="BV117" s="85"/>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86"/>
      <c r="DA117" s="76">
        <f t="shared" ref="DA117:DA118" si="473">SUM(BV117:CZ117)</f>
        <v>0</v>
      </c>
      <c r="DC117">
        <f ca="1">SUMIF(DF$3:EI$3,"&lt;="&amp;B5,DF117:EI117)</f>
        <v>0</v>
      </c>
      <c r="DD117" s="98" t="str">
        <f>IF(Summary!$B$70&lt;&gt;"",IF(AND(Summary!$D$70&lt;&gt;"",DATE(YEAR(Summary!$D$70),MONTH(Summary!$D$70),1)&lt;DATE(YEAR(DF3),MONTH(DF3),1)),"not on board",IF(Summary!$B$70&lt;&gt;"",IF(AND(Summary!$C$70&lt;&gt;"",DATE(YEAR(Summary!$C$70),MONTH(Summary!$C$70),1)&lt;=DATE(YEAR(DF3),MONTH(DF3),1)),Summary!$B$70,"not on board"),"")),"")</f>
        <v/>
      </c>
      <c r="DE117" s="74" t="s">
        <v>17</v>
      </c>
      <c r="DF117" s="85"/>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86"/>
      <c r="EJ117" s="76">
        <f t="shared" ref="EJ117:EJ118" si="474">SUM(DF117:EI117)</f>
        <v>0</v>
      </c>
      <c r="EL117">
        <f ca="1">SUMIF(EO$3:FS$3,"&lt;="&amp;B5,EO117:FS117)</f>
        <v>0</v>
      </c>
      <c r="EM117" s="98" t="str">
        <f>IF(Summary!$B$70&lt;&gt;"",IF(AND(Summary!$D$70&lt;&gt;"",DATE(YEAR(Summary!$D$70),MONTH(Summary!$D$70),1)&lt;DATE(YEAR(EO3),MONTH(EO3),1)),"not on board",IF(Summary!$B$70&lt;&gt;"",IF(AND(Summary!$C$70&lt;&gt;"",DATE(YEAR(Summary!$C$70),MONTH(Summary!$C$70),1)&lt;=DATE(YEAR(EO3),MONTH(EO3),1)),Summary!$B$70,"not on board"),"")),"")</f>
        <v/>
      </c>
      <c r="EN117" s="74" t="s">
        <v>17</v>
      </c>
      <c r="EO117" s="85"/>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86"/>
      <c r="FT117" s="76">
        <f t="shared" ref="FT117:FT118" si="475">SUM(EO117:FS117)</f>
        <v>0</v>
      </c>
      <c r="FV117">
        <f ca="1">SUMIF(FY$3:HB$3,"&lt;="&amp;B5,FY117:HB117)</f>
        <v>0</v>
      </c>
      <c r="FW117" s="98" t="str">
        <f>IF(Summary!$B$70&lt;&gt;"",IF(AND(Summary!$D$70&lt;&gt;"",DATE(YEAR(Summary!$D$70),MONTH(Summary!$D$70),1)&lt;DATE(YEAR(FY3),MONTH(FY3),1)),"not on board",IF(Summary!$B$70&lt;&gt;"",IF(AND(Summary!$C$70&lt;&gt;"",DATE(YEAR(Summary!$C$70),MONTH(Summary!$C$70),1)&lt;=DATE(YEAR(FY3),MONTH(FY3),1)),Summary!$B$70,"not on board"),"")),"")</f>
        <v/>
      </c>
      <c r="FX117" s="74" t="s">
        <v>17</v>
      </c>
      <c r="FY117" s="85"/>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86"/>
      <c r="HC117" s="76">
        <f t="shared" si="409"/>
        <v>0</v>
      </c>
      <c r="HE117">
        <f ca="1">SUMIF(HH$3:IL$3,"&lt;="&amp;B5,HH117:IL117)</f>
        <v>0</v>
      </c>
      <c r="HF117" s="98" t="str">
        <f>IF(Summary!$B$70&lt;&gt;"",IF(AND(Summary!$D$70&lt;&gt;"",DATE(YEAR(Summary!$D$70),MONTH(Summary!$D$70),1)&lt;DATE(YEAR(HH3),MONTH(HH3),1)),"not on board",IF(Summary!$B$70&lt;&gt;"",IF(AND(Summary!$C$70&lt;&gt;"",DATE(YEAR(Summary!$C$70),MONTH(Summary!$C$70),1)&lt;=DATE(YEAR(HH3),MONTH(HH3),1)),Summary!$B$70,"not on board"),"")),"")</f>
        <v/>
      </c>
      <c r="HG117" s="74" t="s">
        <v>17</v>
      </c>
      <c r="HH117" s="85"/>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86"/>
      <c r="IM117" s="76">
        <f t="shared" ref="IM117:IM118" si="476">SUM(HH117:IL117)</f>
        <v>0</v>
      </c>
      <c r="IO117">
        <f ca="1">SUMIF(IR$3:JV$3,"&lt;="&amp;B5,IR117:JV117)</f>
        <v>0</v>
      </c>
      <c r="IP117" s="98" t="str">
        <f>IF(Summary!$B$70&lt;&gt;"",IF(AND(Summary!$D$70&lt;&gt;"",DATE(YEAR(Summary!$D$70),MONTH(Summary!$D$70),1)&lt;DATE(YEAR(IR3),MONTH(IR3),1)),"not on board",IF(Summary!$B$70&lt;&gt;"",IF(AND(Summary!$C$70&lt;&gt;"",DATE(YEAR(Summary!$C$70),MONTH(Summary!$C$70),1)&lt;=DATE(YEAR(IR3),MONTH(IR3),1)),Summary!$B$70,"not on board"),"")),"")</f>
        <v/>
      </c>
      <c r="IQ117" s="74" t="s">
        <v>17</v>
      </c>
      <c r="IR117" s="85"/>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86"/>
      <c r="JW117" s="76">
        <f t="shared" ref="JW117:JW118" si="477">SUM(IR117:JV117)</f>
        <v>0</v>
      </c>
      <c r="JY117">
        <f ca="1">SUMIF(KB$3:LE$3,"&lt;="&amp;B5,KB117:LE117)</f>
        <v>0</v>
      </c>
      <c r="JZ117" s="98" t="str">
        <f>IF(Summary!$B$70&lt;&gt;"",IF(AND(Summary!$D$70&lt;&gt;"",DATE(YEAR(Summary!$D$70),MONTH(Summary!$D$70),1)&lt;DATE(YEAR(KB3),MONTH(KB3),1)),"not on board",IF(Summary!$B$70&lt;&gt;"",IF(AND(Summary!$C$70&lt;&gt;"",DATE(YEAR(Summary!$C$70),MONTH(Summary!$C$70),1)&lt;=DATE(YEAR(KB3),MONTH(KB3),1)),Summary!$B$70,"not on board"),"")),"")</f>
        <v/>
      </c>
      <c r="KA117" s="74" t="s">
        <v>17</v>
      </c>
      <c r="KB117" s="85"/>
      <c r="KC117" s="9"/>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86"/>
      <c r="LF117" s="76">
        <f t="shared" si="412"/>
        <v>0</v>
      </c>
      <c r="LH117">
        <f ca="1">SUMIF(LK$3:MO$3,"&lt;="&amp;B5,LK117:MO117)</f>
        <v>0</v>
      </c>
      <c r="LI117" s="98" t="str">
        <f>IF(Summary!$B$70&lt;&gt;"",IF(AND(Summary!$D$70&lt;&gt;"",DATE(YEAR(Summary!$D$70),MONTH(Summary!$D$70),1)&lt;DATE(YEAR(LK3),MONTH(LK3),1)),"not on board",IF(Summary!$B$70&lt;&gt;"",IF(AND(Summary!$C$70&lt;&gt;"",DATE(YEAR(Summary!$C$70),MONTH(Summary!$C$70),1)&lt;=DATE(YEAR(LK3),MONTH(LK3),1)),Summary!$B$70,"not on board"),"")),"")</f>
        <v/>
      </c>
      <c r="LJ117" s="74" t="s">
        <v>17</v>
      </c>
      <c r="LK117" s="85"/>
      <c r="LL117" s="9"/>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86"/>
      <c r="MP117" s="76">
        <f t="shared" ref="MP117:MP118" si="478">SUM(LK117:MO117)</f>
        <v>0</v>
      </c>
      <c r="MR117">
        <f ca="1">SUMIF(MU$3:NX$3,"&lt;="&amp;B5,MU117:NX117)</f>
        <v>0</v>
      </c>
      <c r="MS117" s="98" t="str">
        <f>IF(Summary!$B$70&lt;&gt;"",IF(AND(Summary!$D$70&lt;&gt;"",DATE(YEAR(Summary!$D$70),MONTH(Summary!$D$70),1)&lt;DATE(YEAR(MU3),MONTH(MU3),1)),"not on board",IF(Summary!$B$70&lt;&gt;"",IF(AND(Summary!$C$70&lt;&gt;"",DATE(YEAR(Summary!$C$70),MONTH(Summary!$C$70),1)&lt;=DATE(YEAR(MU3),MONTH(MU3),1)),Summary!$B$70,"not on board"),"")),"")</f>
        <v/>
      </c>
      <c r="MT117" s="74" t="s">
        <v>17</v>
      </c>
      <c r="MU117" s="85"/>
      <c r="MV117" s="9"/>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86"/>
      <c r="NY117" s="76">
        <f t="shared" si="414"/>
        <v>0</v>
      </c>
      <c r="OA117">
        <f ca="1">SUMIF(OD$3:PH$3,"&lt;="&amp;B5,OD117:PH117)</f>
        <v>0</v>
      </c>
      <c r="OB117" s="98" t="str">
        <f>IF(Summary!$B$70&lt;&gt;"",IF(AND(Summary!$D$70&lt;&gt;"",DATE(YEAR(Summary!$D$70),MONTH(Summary!$D$70),1)&lt;DATE(YEAR(OD3),MONTH(OD3),1)),"not on board",IF(Summary!$B$70&lt;&gt;"",IF(AND(Summary!$C$70&lt;&gt;"",DATE(YEAR(Summary!$C$70),MONTH(Summary!$C$70),1)&lt;=DATE(YEAR(OD3),MONTH(OD3),1)),Summary!$B$70,"not on board"),"")),"")</f>
        <v/>
      </c>
      <c r="OC117" s="74" t="s">
        <v>17</v>
      </c>
      <c r="OD117" s="85"/>
      <c r="OE117" s="9"/>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86"/>
      <c r="PI117" s="76">
        <f t="shared" ref="PI117:PI118" si="479">SUM(OD117:PH117)</f>
        <v>0</v>
      </c>
    </row>
    <row r="118" spans="2:425">
      <c r="B118">
        <f ca="1">SUM(B117,BS117,AL117,DC117,EL117,FV117,HE117,IO117,JY117,LH117,MR117,OA117)</f>
        <v>0</v>
      </c>
      <c r="C118" s="100"/>
      <c r="D118" s="75" t="s">
        <v>1</v>
      </c>
      <c r="E118" s="83"/>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4"/>
      <c r="AJ118" s="77">
        <f t="shared" si="472"/>
        <v>0</v>
      </c>
      <c r="AM118" s="100"/>
      <c r="AN118" s="75" t="s">
        <v>1</v>
      </c>
      <c r="AO118" s="83"/>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4"/>
      <c r="BQ118" s="77">
        <f t="shared" si="405"/>
        <v>0</v>
      </c>
      <c r="BT118" s="100"/>
      <c r="BU118" s="75" t="s">
        <v>1</v>
      </c>
      <c r="BV118" s="83"/>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4"/>
      <c r="DA118" s="77">
        <f t="shared" si="473"/>
        <v>0</v>
      </c>
      <c r="DD118" s="100"/>
      <c r="DE118" s="75" t="s">
        <v>1</v>
      </c>
      <c r="DF118" s="83"/>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4"/>
      <c r="EJ118" s="77">
        <f t="shared" si="474"/>
        <v>0</v>
      </c>
      <c r="EM118" s="100"/>
      <c r="EN118" s="75" t="s">
        <v>1</v>
      </c>
      <c r="EO118" s="83"/>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4"/>
      <c r="FT118" s="77">
        <f t="shared" si="475"/>
        <v>0</v>
      </c>
      <c r="FW118" s="100"/>
      <c r="FX118" s="75" t="s">
        <v>1</v>
      </c>
      <c r="FY118" s="83"/>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4"/>
      <c r="HC118" s="77">
        <f t="shared" si="409"/>
        <v>0</v>
      </c>
      <c r="HF118" s="100"/>
      <c r="HG118" s="75" t="s">
        <v>1</v>
      </c>
      <c r="HH118" s="83"/>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4"/>
      <c r="IM118" s="77">
        <f t="shared" si="476"/>
        <v>0</v>
      </c>
      <c r="IP118" s="100"/>
      <c r="IQ118" s="75" t="s">
        <v>1</v>
      </c>
      <c r="IR118" s="83"/>
      <c r="IS118" s="8"/>
      <c r="IT118" s="8"/>
      <c r="IU118" s="8"/>
      <c r="IV118" s="8"/>
      <c r="IW118" s="8"/>
      <c r="IX118" s="8"/>
      <c r="IY118" s="8"/>
      <c r="IZ118" s="8"/>
      <c r="JA118" s="8"/>
      <c r="JB118" s="8"/>
      <c r="JC118" s="8"/>
      <c r="JD118" s="8"/>
      <c r="JE118" s="8"/>
      <c r="JF118" s="8"/>
      <c r="JG118" s="8"/>
      <c r="JH118" s="8"/>
      <c r="JI118" s="8"/>
      <c r="JJ118" s="8"/>
      <c r="JK118" s="8"/>
      <c r="JL118" s="8"/>
      <c r="JM118" s="8"/>
      <c r="JN118" s="8"/>
      <c r="JO118" s="8"/>
      <c r="JP118" s="8"/>
      <c r="JQ118" s="8"/>
      <c r="JR118" s="8"/>
      <c r="JS118" s="8"/>
      <c r="JT118" s="8"/>
      <c r="JU118" s="8"/>
      <c r="JV118" s="84"/>
      <c r="JW118" s="77">
        <f t="shared" si="477"/>
        <v>0</v>
      </c>
      <c r="JZ118" s="100"/>
      <c r="KA118" s="75" t="s">
        <v>1</v>
      </c>
      <c r="KB118" s="83"/>
      <c r="KC118" s="8"/>
      <c r="KD118" s="8"/>
      <c r="KE118" s="8"/>
      <c r="KF118" s="8"/>
      <c r="KG118" s="8"/>
      <c r="KH118" s="8"/>
      <c r="KI118" s="8"/>
      <c r="KJ118" s="8"/>
      <c r="KK118" s="8"/>
      <c r="KL118" s="8"/>
      <c r="KM118" s="8"/>
      <c r="KN118" s="8"/>
      <c r="KO118" s="8"/>
      <c r="KP118" s="8"/>
      <c r="KQ118" s="8"/>
      <c r="KR118" s="8"/>
      <c r="KS118" s="8"/>
      <c r="KT118" s="8"/>
      <c r="KU118" s="8"/>
      <c r="KV118" s="8"/>
      <c r="KW118" s="8"/>
      <c r="KX118" s="8"/>
      <c r="KY118" s="8"/>
      <c r="KZ118" s="8"/>
      <c r="LA118" s="8"/>
      <c r="LB118" s="8"/>
      <c r="LC118" s="8"/>
      <c r="LD118" s="8"/>
      <c r="LE118" s="84"/>
      <c r="LF118" s="77">
        <f t="shared" si="412"/>
        <v>0</v>
      </c>
      <c r="LI118" s="100"/>
      <c r="LJ118" s="75" t="s">
        <v>1</v>
      </c>
      <c r="LK118" s="83"/>
      <c r="LL118" s="8"/>
      <c r="LM118" s="8"/>
      <c r="LN118" s="8"/>
      <c r="LO118" s="8"/>
      <c r="LP118" s="8"/>
      <c r="LQ118" s="8"/>
      <c r="LR118" s="8"/>
      <c r="LS118" s="8"/>
      <c r="LT118" s="8"/>
      <c r="LU118" s="8"/>
      <c r="LV118" s="8"/>
      <c r="LW118" s="8"/>
      <c r="LX118" s="8"/>
      <c r="LY118" s="8"/>
      <c r="LZ118" s="8"/>
      <c r="MA118" s="8"/>
      <c r="MB118" s="8"/>
      <c r="MC118" s="8"/>
      <c r="MD118" s="8"/>
      <c r="ME118" s="8"/>
      <c r="MF118" s="8"/>
      <c r="MG118" s="8"/>
      <c r="MH118" s="8"/>
      <c r="MI118" s="8"/>
      <c r="MJ118" s="8"/>
      <c r="MK118" s="8"/>
      <c r="ML118" s="8"/>
      <c r="MM118" s="8"/>
      <c r="MN118" s="8"/>
      <c r="MO118" s="84"/>
      <c r="MP118" s="77">
        <f t="shared" si="478"/>
        <v>0</v>
      </c>
      <c r="MS118" s="100"/>
      <c r="MT118" s="75" t="s">
        <v>1</v>
      </c>
      <c r="MU118" s="83"/>
      <c r="MV118" s="8"/>
      <c r="MW118" s="8"/>
      <c r="MX118" s="8"/>
      <c r="MY118" s="8"/>
      <c r="MZ118" s="8"/>
      <c r="NA118" s="8"/>
      <c r="NB118" s="8"/>
      <c r="NC118" s="8"/>
      <c r="ND118" s="8"/>
      <c r="NE118" s="8"/>
      <c r="NF118" s="8"/>
      <c r="NG118" s="8"/>
      <c r="NH118" s="8"/>
      <c r="NI118" s="8"/>
      <c r="NJ118" s="8"/>
      <c r="NK118" s="8"/>
      <c r="NL118" s="8"/>
      <c r="NM118" s="8"/>
      <c r="NN118" s="8"/>
      <c r="NO118" s="8"/>
      <c r="NP118" s="8"/>
      <c r="NQ118" s="8"/>
      <c r="NR118" s="8"/>
      <c r="NS118" s="8"/>
      <c r="NT118" s="8"/>
      <c r="NU118" s="8"/>
      <c r="NV118" s="8"/>
      <c r="NW118" s="8"/>
      <c r="NX118" s="84"/>
      <c r="NY118" s="77">
        <f t="shared" si="414"/>
        <v>0</v>
      </c>
      <c r="OB118" s="100"/>
      <c r="OC118" s="75" t="s">
        <v>1</v>
      </c>
      <c r="OD118" s="83"/>
      <c r="OE118" s="8"/>
      <c r="OF118" s="8"/>
      <c r="OG118" s="8"/>
      <c r="OH118" s="8"/>
      <c r="OI118" s="8"/>
      <c r="OJ118" s="8"/>
      <c r="OK118" s="8"/>
      <c r="OL118" s="8"/>
      <c r="OM118" s="8"/>
      <c r="ON118" s="8"/>
      <c r="OO118" s="8"/>
      <c r="OP118" s="8"/>
      <c r="OQ118" s="8"/>
      <c r="OR118" s="8"/>
      <c r="OS118" s="8"/>
      <c r="OT118" s="8"/>
      <c r="OU118" s="8"/>
      <c r="OV118" s="8"/>
      <c r="OW118" s="8"/>
      <c r="OX118" s="8"/>
      <c r="OY118" s="8"/>
      <c r="OZ118" s="8"/>
      <c r="PA118" s="8"/>
      <c r="PB118" s="8"/>
      <c r="PC118" s="8"/>
      <c r="PD118" s="8"/>
      <c r="PE118" s="8"/>
      <c r="PF118" s="8"/>
      <c r="PG118" s="8"/>
      <c r="PH118" s="84"/>
      <c r="PI118" s="77">
        <f t="shared" si="479"/>
        <v>0</v>
      </c>
    </row>
    <row r="119" spans="2:425" ht="15" customHeight="1">
      <c r="B119">
        <f ca="1">SUMIF(E$3:AI$3,"&lt;="&amp;B5,E119:AI119)</f>
        <v>0</v>
      </c>
      <c r="C119" s="98" t="str">
        <f>IF(Summary!$B$71&lt;&gt;"",IF(AND(Summary!$D$71&lt;&gt;"",DATE(YEAR(Summary!$D$71),MONTH(Summary!$D$71),1)&lt;DATE(YEAR(E3),MONTH(E3),1)),"not on board",IF(Summary!$B$71&lt;&gt;"",IF(AND(Summary!$C$71&lt;&gt;"",DATE(YEAR(Summary!$C$71),MONTH(Summary!$C$71),1)&lt;=DATE(YEAR(E3),MONTH(E3),1)),Summary!$B$71,"not on board"),"")),"")</f>
        <v/>
      </c>
      <c r="D119" s="74" t="s">
        <v>17</v>
      </c>
      <c r="E119" s="85"/>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86"/>
      <c r="AJ119" s="76">
        <f t="shared" ref="AJ119:AJ120" si="480">SUM(E119:AI119)</f>
        <v>0</v>
      </c>
      <c r="AL119">
        <f ca="1">SUMIF(AO$3:BP$3,"&lt;="&amp;B5,AO119:BP119)</f>
        <v>0</v>
      </c>
      <c r="AM119" s="98" t="str">
        <f>IF(Summary!$B$71&lt;&gt;"",IF(AND(Summary!$D$71&lt;&gt;"",DATE(YEAR(Summary!$D$71),MONTH(Summary!$D$71),1)&lt;DATE(YEAR(AO3),MONTH(AO3),1)),"not on board",IF(Summary!$B$71&lt;&gt;"",IF(AND(Summary!$C$71&lt;&gt;"",DATE(YEAR(Summary!$C$71),MONTH(Summary!$C$71),1)&lt;=DATE(YEAR(AO3),MONTH(AO3),1)),Summary!$B$71,"not on board"),"")),"")</f>
        <v/>
      </c>
      <c r="AN119" s="74" t="s">
        <v>17</v>
      </c>
      <c r="AO119" s="85"/>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86"/>
      <c r="BQ119" s="76">
        <f t="shared" si="405"/>
        <v>0</v>
      </c>
      <c r="BS119">
        <f ca="1">SUMIF(BV$3:CZ$3,"&lt;="&amp;B5,BV119:CZ119)</f>
        <v>0</v>
      </c>
      <c r="BT119" s="98" t="str">
        <f>IF(Summary!$B$71&lt;&gt;"",IF(AND(Summary!$D$71&lt;&gt;"",DATE(YEAR(Summary!$D$71),MONTH(Summary!$D$71),1)&lt;DATE(YEAR(BV3),MONTH(BV3),1)),"not on board",IF(Summary!$B$71&lt;&gt;"",IF(AND(Summary!$C$71&lt;&gt;"",DATE(YEAR(Summary!$C$71),MONTH(Summary!$C$71),1)&lt;=DATE(YEAR(BV3),MONTH(BV3),1)),Summary!$B$71,"not on board"),"")),"")</f>
        <v/>
      </c>
      <c r="BU119" s="74" t="s">
        <v>17</v>
      </c>
      <c r="BV119" s="85"/>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86"/>
      <c r="DA119" s="76">
        <f t="shared" ref="DA119:DA120" si="481">SUM(BV119:CZ119)</f>
        <v>0</v>
      </c>
      <c r="DC119">
        <f ca="1">SUMIF(DF$3:EI$3,"&lt;="&amp;B5,DF119:EI119)</f>
        <v>0</v>
      </c>
      <c r="DD119" s="98" t="str">
        <f>IF(Summary!$B$71&lt;&gt;"",IF(AND(Summary!$D$71&lt;&gt;"",DATE(YEAR(Summary!$D$71),MONTH(Summary!$D$71),1)&lt;DATE(YEAR(DF3),MONTH(DF3),1)),"not on board",IF(Summary!$B$71&lt;&gt;"",IF(AND(Summary!$C$71&lt;&gt;"",DATE(YEAR(Summary!$C$71),MONTH(Summary!$C$71),1)&lt;=DATE(YEAR(DF3),MONTH(DF3),1)),Summary!$B$71,"not on board"),"")),"")</f>
        <v/>
      </c>
      <c r="DE119" s="74" t="s">
        <v>17</v>
      </c>
      <c r="DF119" s="85"/>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86"/>
      <c r="EJ119" s="76">
        <f t="shared" ref="EJ119:EJ120" si="482">SUM(DF119:EI119)</f>
        <v>0</v>
      </c>
      <c r="EL119">
        <f ca="1">SUMIF(EO$3:FS$3,"&lt;="&amp;B5,EO119:FS119)</f>
        <v>0</v>
      </c>
      <c r="EM119" s="98" t="str">
        <f>IF(Summary!$B$71&lt;&gt;"",IF(AND(Summary!$D$71&lt;&gt;"",DATE(YEAR(Summary!$D$71),MONTH(Summary!$D$71),1)&lt;DATE(YEAR(EO3),MONTH(EO3),1)),"not on board",IF(Summary!$B$71&lt;&gt;"",IF(AND(Summary!$C$71&lt;&gt;"",DATE(YEAR(Summary!$C$71),MONTH(Summary!$C$71),1)&lt;=DATE(YEAR(EO3),MONTH(EO3),1)),Summary!$B$71,"not on board"),"")),"")</f>
        <v/>
      </c>
      <c r="EN119" s="74" t="s">
        <v>17</v>
      </c>
      <c r="EO119" s="85"/>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86"/>
      <c r="FT119" s="76">
        <f t="shared" ref="FT119:FT120" si="483">SUM(EO119:FS119)</f>
        <v>0</v>
      </c>
      <c r="FV119">
        <f ca="1">SUMIF(FY$3:HB$3,"&lt;="&amp;B5,FY119:HB119)</f>
        <v>0</v>
      </c>
      <c r="FW119" s="98" t="str">
        <f>IF(Summary!$B$71&lt;&gt;"",IF(AND(Summary!$D$71&lt;&gt;"",DATE(YEAR(Summary!$D$71),MONTH(Summary!$D$71),1)&lt;DATE(YEAR(FY3),MONTH(FY3),1)),"not on board",IF(Summary!$B$71&lt;&gt;"",IF(AND(Summary!$C$71&lt;&gt;"",DATE(YEAR(Summary!$C$71),MONTH(Summary!$C$71),1)&lt;=DATE(YEAR(FY3),MONTH(FY3),1)),Summary!$B$71,"not on board"),"")),"")</f>
        <v/>
      </c>
      <c r="FX119" s="74" t="s">
        <v>17</v>
      </c>
      <c r="FY119" s="85"/>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86"/>
      <c r="HC119" s="76">
        <f t="shared" si="409"/>
        <v>0</v>
      </c>
      <c r="HE119">
        <f ca="1">SUMIF(HH$3:IL$3,"&lt;="&amp;B5,HH119:IL119)</f>
        <v>0</v>
      </c>
      <c r="HF119" s="98" t="str">
        <f>IF(Summary!$B$71&lt;&gt;"",IF(AND(Summary!$D$71&lt;&gt;"",DATE(YEAR(Summary!$D$71),MONTH(Summary!$D$71),1)&lt;DATE(YEAR(HH3),MONTH(HH3),1)),"not on board",IF(Summary!$B$71&lt;&gt;"",IF(AND(Summary!$C$71&lt;&gt;"",DATE(YEAR(Summary!$C$71),MONTH(Summary!$C$71),1)&lt;=DATE(YEAR(HH3),MONTH(HH3),1)),Summary!$B$71,"not on board"),"")),"")</f>
        <v/>
      </c>
      <c r="HG119" s="74" t="s">
        <v>17</v>
      </c>
      <c r="HH119" s="85"/>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86"/>
      <c r="IM119" s="76">
        <f t="shared" ref="IM119:IM120" si="484">SUM(HH119:IL119)</f>
        <v>0</v>
      </c>
      <c r="IO119">
        <f ca="1">SUMIF(IR$3:JV$3,"&lt;="&amp;B5,IR119:JV119)</f>
        <v>0</v>
      </c>
      <c r="IP119" s="98" t="str">
        <f>IF(Summary!$B$71&lt;&gt;"",IF(AND(Summary!$D$71&lt;&gt;"",DATE(YEAR(Summary!$D$71),MONTH(Summary!$D$71),1)&lt;DATE(YEAR(IR3),MONTH(IR3),1)),"not on board",IF(Summary!$B$71&lt;&gt;"",IF(AND(Summary!$C$71&lt;&gt;"",DATE(YEAR(Summary!$C$71),MONTH(Summary!$C$71),1)&lt;=DATE(YEAR(IR3),MONTH(IR3),1)),Summary!$B$71,"not on board"),"")),"")</f>
        <v/>
      </c>
      <c r="IQ119" s="74" t="s">
        <v>17</v>
      </c>
      <c r="IR119" s="85"/>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86"/>
      <c r="JW119" s="76">
        <f t="shared" ref="JW119:JW120" si="485">SUM(IR119:JV119)</f>
        <v>0</v>
      </c>
      <c r="JY119">
        <f ca="1">SUMIF(KB$3:LE$3,"&lt;="&amp;B5,KB119:LE119)</f>
        <v>0</v>
      </c>
      <c r="JZ119" s="98" t="str">
        <f>IF(Summary!$B$71&lt;&gt;"",IF(AND(Summary!$D$71&lt;&gt;"",DATE(YEAR(Summary!$D$71),MONTH(Summary!$D$71),1)&lt;DATE(YEAR(KB3),MONTH(KB3),1)),"not on board",IF(Summary!$B$71&lt;&gt;"",IF(AND(Summary!$C$71&lt;&gt;"",DATE(YEAR(Summary!$C$71),MONTH(Summary!$C$71),1)&lt;=DATE(YEAR(KB3),MONTH(KB3),1)),Summary!$B$71,"not on board"),"")),"")</f>
        <v/>
      </c>
      <c r="KA119" s="74" t="s">
        <v>17</v>
      </c>
      <c r="KB119" s="85"/>
      <c r="KC119" s="9"/>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86"/>
      <c r="LF119" s="76">
        <f t="shared" si="412"/>
        <v>0</v>
      </c>
      <c r="LH119">
        <f ca="1">SUMIF(LK$3:MO$3,"&lt;="&amp;B5,LK119:MO119)</f>
        <v>0</v>
      </c>
      <c r="LI119" s="98" t="str">
        <f>IF(Summary!$B$71&lt;&gt;"",IF(AND(Summary!$D$71&lt;&gt;"",DATE(YEAR(Summary!$D$71),MONTH(Summary!$D$71),1)&lt;DATE(YEAR(LK3),MONTH(LK3),1)),"not on board",IF(Summary!$B$71&lt;&gt;"",IF(AND(Summary!$C$71&lt;&gt;"",DATE(YEAR(Summary!$C$71),MONTH(Summary!$C$71),1)&lt;=DATE(YEAR(LK3),MONTH(LK3),1)),Summary!$B$71,"not on board"),"")),"")</f>
        <v/>
      </c>
      <c r="LJ119" s="74" t="s">
        <v>17</v>
      </c>
      <c r="LK119" s="85"/>
      <c r="LL119" s="9"/>
      <c r="LM119" s="9"/>
      <c r="LN119" s="9"/>
      <c r="LO119" s="9"/>
      <c r="LP119" s="9"/>
      <c r="LQ119" s="9"/>
      <c r="LR119" s="9"/>
      <c r="LS119" s="9"/>
      <c r="LT119" s="9"/>
      <c r="LU119" s="9"/>
      <c r="LV119" s="9"/>
      <c r="LW119" s="9"/>
      <c r="LX119" s="9"/>
      <c r="LY119" s="9"/>
      <c r="LZ119" s="9"/>
      <c r="MA119" s="9"/>
      <c r="MB119" s="9"/>
      <c r="MC119" s="9"/>
      <c r="MD119" s="9"/>
      <c r="ME119" s="9"/>
      <c r="MF119" s="9"/>
      <c r="MG119" s="9"/>
      <c r="MH119" s="9"/>
      <c r="MI119" s="9"/>
      <c r="MJ119" s="9"/>
      <c r="MK119" s="9"/>
      <c r="ML119" s="9"/>
      <c r="MM119" s="9"/>
      <c r="MN119" s="9"/>
      <c r="MO119" s="86"/>
      <c r="MP119" s="76">
        <f t="shared" ref="MP119:MP120" si="486">SUM(LK119:MO119)</f>
        <v>0</v>
      </c>
      <c r="MR119">
        <f ca="1">SUMIF(MU$3:NX$3,"&lt;="&amp;B5,MU119:NX119)</f>
        <v>0</v>
      </c>
      <c r="MS119" s="98" t="str">
        <f>IF(Summary!$B$71&lt;&gt;"",IF(AND(Summary!$D$71&lt;&gt;"",DATE(YEAR(Summary!$D$71),MONTH(Summary!$D$71),1)&lt;DATE(YEAR(MU3),MONTH(MU3),1)),"not on board",IF(Summary!$B$71&lt;&gt;"",IF(AND(Summary!$C$71&lt;&gt;"",DATE(YEAR(Summary!$C$71),MONTH(Summary!$C$71),1)&lt;=DATE(YEAR(MU3),MONTH(MU3),1)),Summary!$B$71,"not on board"),"")),"")</f>
        <v/>
      </c>
      <c r="MT119" s="74" t="s">
        <v>17</v>
      </c>
      <c r="MU119" s="85"/>
      <c r="MV119" s="9"/>
      <c r="MW119" s="9"/>
      <c r="MX119" s="9"/>
      <c r="MY119" s="9"/>
      <c r="MZ119" s="9"/>
      <c r="NA119" s="9"/>
      <c r="NB119" s="9"/>
      <c r="NC119" s="9"/>
      <c r="ND119" s="9"/>
      <c r="NE119" s="9"/>
      <c r="NF119" s="9"/>
      <c r="NG119" s="9"/>
      <c r="NH119" s="9"/>
      <c r="NI119" s="9"/>
      <c r="NJ119" s="9"/>
      <c r="NK119" s="9"/>
      <c r="NL119" s="9"/>
      <c r="NM119" s="9"/>
      <c r="NN119" s="9"/>
      <c r="NO119" s="9"/>
      <c r="NP119" s="9"/>
      <c r="NQ119" s="9"/>
      <c r="NR119" s="9"/>
      <c r="NS119" s="9"/>
      <c r="NT119" s="9"/>
      <c r="NU119" s="9"/>
      <c r="NV119" s="9"/>
      <c r="NW119" s="9"/>
      <c r="NX119" s="86"/>
      <c r="NY119" s="76">
        <f t="shared" si="414"/>
        <v>0</v>
      </c>
      <c r="OA119">
        <f ca="1">SUMIF(OD$3:PH$3,"&lt;="&amp;B5,OD119:PH119)</f>
        <v>0</v>
      </c>
      <c r="OB119" s="98" t="str">
        <f>IF(Summary!$B$71&lt;&gt;"",IF(AND(Summary!$D$71&lt;&gt;"",DATE(YEAR(Summary!$D$71),MONTH(Summary!$D$71),1)&lt;DATE(YEAR(OD3),MONTH(OD3),1)),"not on board",IF(Summary!$B$71&lt;&gt;"",IF(AND(Summary!$C$71&lt;&gt;"",DATE(YEAR(Summary!$C$71),MONTH(Summary!$C$71),1)&lt;=DATE(YEAR(OD3),MONTH(OD3),1)),Summary!$B$71,"not on board"),"")),"")</f>
        <v/>
      </c>
      <c r="OC119" s="74" t="s">
        <v>17</v>
      </c>
      <c r="OD119" s="85"/>
      <c r="OE119" s="9"/>
      <c r="OF119" s="9"/>
      <c r="OG119" s="9"/>
      <c r="OH119" s="9"/>
      <c r="OI119" s="9"/>
      <c r="OJ119" s="9"/>
      <c r="OK119" s="9"/>
      <c r="OL119" s="9"/>
      <c r="OM119" s="9"/>
      <c r="ON119" s="9"/>
      <c r="OO119" s="9"/>
      <c r="OP119" s="9"/>
      <c r="OQ119" s="9"/>
      <c r="OR119" s="9"/>
      <c r="OS119" s="9"/>
      <c r="OT119" s="9"/>
      <c r="OU119" s="9"/>
      <c r="OV119" s="9"/>
      <c r="OW119" s="9"/>
      <c r="OX119" s="9"/>
      <c r="OY119" s="9"/>
      <c r="OZ119" s="9"/>
      <c r="PA119" s="9"/>
      <c r="PB119" s="9"/>
      <c r="PC119" s="9"/>
      <c r="PD119" s="9"/>
      <c r="PE119" s="9"/>
      <c r="PF119" s="9"/>
      <c r="PG119" s="9"/>
      <c r="PH119" s="86"/>
      <c r="PI119" s="76">
        <f t="shared" ref="PI119:PI120" si="487">SUM(OD119:PH119)</f>
        <v>0</v>
      </c>
    </row>
    <row r="120" spans="2:425">
      <c r="B120">
        <f ca="1">SUM(B119,BS119,AL119,DC119,EL119,FV119,HE119,IO119,JY119,LH119,MR119,OA119)</f>
        <v>0</v>
      </c>
      <c r="C120" s="100"/>
      <c r="D120" s="75" t="s">
        <v>1</v>
      </c>
      <c r="E120" s="83"/>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4"/>
      <c r="AJ120" s="77">
        <f t="shared" si="480"/>
        <v>0</v>
      </c>
      <c r="AM120" s="100"/>
      <c r="AN120" s="75" t="s">
        <v>1</v>
      </c>
      <c r="AO120" s="83"/>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4"/>
      <c r="BQ120" s="77">
        <f t="shared" si="405"/>
        <v>0</v>
      </c>
      <c r="BT120" s="100"/>
      <c r="BU120" s="75" t="s">
        <v>1</v>
      </c>
      <c r="BV120" s="83"/>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4"/>
      <c r="DA120" s="77">
        <f t="shared" si="481"/>
        <v>0</v>
      </c>
      <c r="DD120" s="100"/>
      <c r="DE120" s="75" t="s">
        <v>1</v>
      </c>
      <c r="DF120" s="83"/>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4"/>
      <c r="EJ120" s="77">
        <f t="shared" si="482"/>
        <v>0</v>
      </c>
      <c r="EM120" s="100"/>
      <c r="EN120" s="75" t="s">
        <v>1</v>
      </c>
      <c r="EO120" s="83"/>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4"/>
      <c r="FT120" s="77">
        <f t="shared" si="483"/>
        <v>0</v>
      </c>
      <c r="FW120" s="100"/>
      <c r="FX120" s="75" t="s">
        <v>1</v>
      </c>
      <c r="FY120" s="83"/>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4"/>
      <c r="HC120" s="77">
        <f t="shared" si="409"/>
        <v>0</v>
      </c>
      <c r="HF120" s="100"/>
      <c r="HG120" s="75" t="s">
        <v>1</v>
      </c>
      <c r="HH120" s="83"/>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4"/>
      <c r="IM120" s="77">
        <f t="shared" si="484"/>
        <v>0</v>
      </c>
      <c r="IP120" s="100"/>
      <c r="IQ120" s="75" t="s">
        <v>1</v>
      </c>
      <c r="IR120" s="83"/>
      <c r="IS120" s="8"/>
      <c r="IT120" s="8"/>
      <c r="IU120" s="8"/>
      <c r="IV120" s="8"/>
      <c r="IW120" s="8"/>
      <c r="IX120" s="8"/>
      <c r="IY120" s="8"/>
      <c r="IZ120" s="8"/>
      <c r="JA120" s="8"/>
      <c r="JB120" s="8"/>
      <c r="JC120" s="8"/>
      <c r="JD120" s="8"/>
      <c r="JE120" s="8"/>
      <c r="JF120" s="8"/>
      <c r="JG120" s="8"/>
      <c r="JH120" s="8"/>
      <c r="JI120" s="8"/>
      <c r="JJ120" s="8"/>
      <c r="JK120" s="8"/>
      <c r="JL120" s="8"/>
      <c r="JM120" s="8"/>
      <c r="JN120" s="8"/>
      <c r="JO120" s="8"/>
      <c r="JP120" s="8"/>
      <c r="JQ120" s="8"/>
      <c r="JR120" s="8"/>
      <c r="JS120" s="8"/>
      <c r="JT120" s="8"/>
      <c r="JU120" s="8"/>
      <c r="JV120" s="84"/>
      <c r="JW120" s="77">
        <f t="shared" si="485"/>
        <v>0</v>
      </c>
      <c r="JZ120" s="100"/>
      <c r="KA120" s="75" t="s">
        <v>1</v>
      </c>
      <c r="KB120" s="83"/>
      <c r="KC120" s="8"/>
      <c r="KD120" s="8"/>
      <c r="KE120" s="8"/>
      <c r="KF120" s="8"/>
      <c r="KG120" s="8"/>
      <c r="KH120" s="8"/>
      <c r="KI120" s="8"/>
      <c r="KJ120" s="8"/>
      <c r="KK120" s="8"/>
      <c r="KL120" s="8"/>
      <c r="KM120" s="8"/>
      <c r="KN120" s="8"/>
      <c r="KO120" s="8"/>
      <c r="KP120" s="8"/>
      <c r="KQ120" s="8"/>
      <c r="KR120" s="8"/>
      <c r="KS120" s="8"/>
      <c r="KT120" s="8"/>
      <c r="KU120" s="8"/>
      <c r="KV120" s="8"/>
      <c r="KW120" s="8"/>
      <c r="KX120" s="8"/>
      <c r="KY120" s="8"/>
      <c r="KZ120" s="8"/>
      <c r="LA120" s="8"/>
      <c r="LB120" s="8"/>
      <c r="LC120" s="8"/>
      <c r="LD120" s="8"/>
      <c r="LE120" s="84"/>
      <c r="LF120" s="77">
        <f t="shared" si="412"/>
        <v>0</v>
      </c>
      <c r="LI120" s="100"/>
      <c r="LJ120" s="75" t="s">
        <v>1</v>
      </c>
      <c r="LK120" s="83"/>
      <c r="LL120" s="8"/>
      <c r="LM120" s="8"/>
      <c r="LN120" s="8"/>
      <c r="LO120" s="8"/>
      <c r="LP120" s="8"/>
      <c r="LQ120" s="8"/>
      <c r="LR120" s="8"/>
      <c r="LS120" s="8"/>
      <c r="LT120" s="8"/>
      <c r="LU120" s="8"/>
      <c r="LV120" s="8"/>
      <c r="LW120" s="8"/>
      <c r="LX120" s="8"/>
      <c r="LY120" s="8"/>
      <c r="LZ120" s="8"/>
      <c r="MA120" s="8"/>
      <c r="MB120" s="8"/>
      <c r="MC120" s="8"/>
      <c r="MD120" s="8"/>
      <c r="ME120" s="8"/>
      <c r="MF120" s="8"/>
      <c r="MG120" s="8"/>
      <c r="MH120" s="8"/>
      <c r="MI120" s="8"/>
      <c r="MJ120" s="8"/>
      <c r="MK120" s="8"/>
      <c r="ML120" s="8"/>
      <c r="MM120" s="8"/>
      <c r="MN120" s="8"/>
      <c r="MO120" s="84"/>
      <c r="MP120" s="77">
        <f t="shared" si="486"/>
        <v>0</v>
      </c>
      <c r="MS120" s="100"/>
      <c r="MT120" s="75" t="s">
        <v>1</v>
      </c>
      <c r="MU120" s="83"/>
      <c r="MV120" s="8"/>
      <c r="MW120" s="8"/>
      <c r="MX120" s="8"/>
      <c r="MY120" s="8"/>
      <c r="MZ120" s="8"/>
      <c r="NA120" s="8"/>
      <c r="NB120" s="8"/>
      <c r="NC120" s="8"/>
      <c r="ND120" s="8"/>
      <c r="NE120" s="8"/>
      <c r="NF120" s="8"/>
      <c r="NG120" s="8"/>
      <c r="NH120" s="8"/>
      <c r="NI120" s="8"/>
      <c r="NJ120" s="8"/>
      <c r="NK120" s="8"/>
      <c r="NL120" s="8"/>
      <c r="NM120" s="8"/>
      <c r="NN120" s="8"/>
      <c r="NO120" s="8"/>
      <c r="NP120" s="8"/>
      <c r="NQ120" s="8"/>
      <c r="NR120" s="8"/>
      <c r="NS120" s="8"/>
      <c r="NT120" s="8"/>
      <c r="NU120" s="8"/>
      <c r="NV120" s="8"/>
      <c r="NW120" s="8"/>
      <c r="NX120" s="84"/>
      <c r="NY120" s="77">
        <f t="shared" si="414"/>
        <v>0</v>
      </c>
      <c r="OB120" s="100"/>
      <c r="OC120" s="75" t="s">
        <v>1</v>
      </c>
      <c r="OD120" s="83"/>
      <c r="OE120" s="8"/>
      <c r="OF120" s="8"/>
      <c r="OG120" s="8"/>
      <c r="OH120" s="8"/>
      <c r="OI120" s="8"/>
      <c r="OJ120" s="8"/>
      <c r="OK120" s="8"/>
      <c r="OL120" s="8"/>
      <c r="OM120" s="8"/>
      <c r="ON120" s="8"/>
      <c r="OO120" s="8"/>
      <c r="OP120" s="8"/>
      <c r="OQ120" s="8"/>
      <c r="OR120" s="8"/>
      <c r="OS120" s="8"/>
      <c r="OT120" s="8"/>
      <c r="OU120" s="8"/>
      <c r="OV120" s="8"/>
      <c r="OW120" s="8"/>
      <c r="OX120" s="8"/>
      <c r="OY120" s="8"/>
      <c r="OZ120" s="8"/>
      <c r="PA120" s="8"/>
      <c r="PB120" s="8"/>
      <c r="PC120" s="8"/>
      <c r="PD120" s="8"/>
      <c r="PE120" s="8"/>
      <c r="PF120" s="8"/>
      <c r="PG120" s="8"/>
      <c r="PH120" s="84"/>
      <c r="PI120" s="77">
        <f t="shared" si="487"/>
        <v>0</v>
      </c>
    </row>
    <row r="121" spans="2:425" ht="15" customHeight="1">
      <c r="B121">
        <f ca="1">SUMIF(E$3:AI$3,"&lt;="&amp;B5,E121:AI121)</f>
        <v>0</v>
      </c>
      <c r="C121" s="98" t="str">
        <f>IF(Summary!$B$72&lt;&gt;"",IF(AND(Summary!$D$72&lt;&gt;"",DATE(YEAR(Summary!$D$72),MONTH(Summary!$D$72),1)&lt;DATE(YEAR(E3),MONTH(E3),1)),"not on board",IF(Summary!$B$72&lt;&gt;"",IF(AND(Summary!$C$72&lt;&gt;"",DATE(YEAR(Summary!$C$72),MONTH(Summary!$C$72),1)&lt;=DATE(YEAR(E3),MONTH(E3),1)),Summary!$B$72,"not on board"),"")),"")</f>
        <v/>
      </c>
      <c r="D121" s="74" t="s">
        <v>17</v>
      </c>
      <c r="E121" s="85"/>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86"/>
      <c r="AJ121" s="76">
        <f t="shared" ref="AJ121:AJ122" si="488">SUM(E121:AI121)</f>
        <v>0</v>
      </c>
      <c r="AL121">
        <f ca="1">SUMIF(AO$3:BP$3,"&lt;="&amp;B5,AO121:BP121)</f>
        <v>0</v>
      </c>
      <c r="AM121" s="98" t="str">
        <f>IF(Summary!$B$72&lt;&gt;"",IF(AND(Summary!$D$72&lt;&gt;"",DATE(YEAR(Summary!$D$72),MONTH(Summary!$D$72),1)&lt;DATE(YEAR(AO3),MONTH(AO3),1)),"not on board",IF(Summary!$B$72&lt;&gt;"",IF(AND(Summary!$C$72&lt;&gt;"",DATE(YEAR(Summary!$C$72),MONTH(Summary!$C$72),1)&lt;=DATE(YEAR(AO3),MONTH(AO3),1)),Summary!$B$72,"not on board"),"")),"")</f>
        <v/>
      </c>
      <c r="AN121" s="74" t="s">
        <v>17</v>
      </c>
      <c r="AO121" s="85"/>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86"/>
      <c r="BQ121" s="76">
        <f t="shared" si="405"/>
        <v>0</v>
      </c>
      <c r="BS121">
        <f ca="1">SUMIF(BV$3:CZ$3,"&lt;="&amp;B5,BV121:CZ121)</f>
        <v>0</v>
      </c>
      <c r="BT121" s="98" t="str">
        <f>IF(Summary!$B$72&lt;&gt;"",IF(AND(Summary!$D$72&lt;&gt;"",DATE(YEAR(Summary!$D$72),MONTH(Summary!$D$72),1)&lt;DATE(YEAR(BV3),MONTH(BV3),1)),"not on board",IF(Summary!$B$72&lt;&gt;"",IF(AND(Summary!$C$72&lt;&gt;"",DATE(YEAR(Summary!$C$72),MONTH(Summary!$C$72),1)&lt;=DATE(YEAR(BV3),MONTH(BV3),1)),Summary!$B$72,"not on board"),"")),"")</f>
        <v/>
      </c>
      <c r="BU121" s="74" t="s">
        <v>17</v>
      </c>
      <c r="BV121" s="85"/>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86"/>
      <c r="DA121" s="76">
        <f t="shared" ref="DA121:DA122" si="489">SUM(BV121:CZ121)</f>
        <v>0</v>
      </c>
      <c r="DC121">
        <f ca="1">SUMIF(DF$3:EI$3,"&lt;="&amp;B5,DF121:EI121)</f>
        <v>0</v>
      </c>
      <c r="DD121" s="98" t="str">
        <f>IF(Summary!$B$72&lt;&gt;"",IF(AND(Summary!$D$72&lt;&gt;"",DATE(YEAR(Summary!$D$72),MONTH(Summary!$D$72),1)&lt;DATE(YEAR(DF3),MONTH(DF3),1)),"not on board",IF(Summary!$B$72&lt;&gt;"",IF(AND(Summary!$C$72&lt;&gt;"",DATE(YEAR(Summary!$C$72),MONTH(Summary!$C$72),1)&lt;=DATE(YEAR(DF3),MONTH(DF3),1)),Summary!$B$72,"not on board"),"")),"")</f>
        <v/>
      </c>
      <c r="DE121" s="74" t="s">
        <v>17</v>
      </c>
      <c r="DF121" s="85"/>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86"/>
      <c r="EJ121" s="76">
        <f t="shared" ref="EJ121:EJ122" si="490">SUM(DF121:EI121)</f>
        <v>0</v>
      </c>
      <c r="EL121">
        <f ca="1">SUMIF(EO$3:FS$3,"&lt;="&amp;B5,EO121:FS121)</f>
        <v>0</v>
      </c>
      <c r="EM121" s="98" t="str">
        <f>IF(Summary!$B$72&lt;&gt;"",IF(AND(Summary!$D$72&lt;&gt;"",DATE(YEAR(Summary!$D$72),MONTH(Summary!$D$72),1)&lt;DATE(YEAR(EO3),MONTH(EO3),1)),"not on board",IF(Summary!$B$72&lt;&gt;"",IF(AND(Summary!$C$72&lt;&gt;"",DATE(YEAR(Summary!$C$72),MONTH(Summary!$C$72),1)&lt;=DATE(YEAR(EO3),MONTH(EO3),1)),Summary!$B$72,"not on board"),"")),"")</f>
        <v/>
      </c>
      <c r="EN121" s="74" t="s">
        <v>17</v>
      </c>
      <c r="EO121" s="85"/>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86"/>
      <c r="FT121" s="76">
        <f t="shared" ref="FT121:FT122" si="491">SUM(EO121:FS121)</f>
        <v>0</v>
      </c>
      <c r="FV121">
        <f ca="1">SUMIF(FY$3:HB$3,"&lt;="&amp;B5,FY121:HB121)</f>
        <v>0</v>
      </c>
      <c r="FW121" s="98" t="str">
        <f>IF(Summary!$B$72&lt;&gt;"",IF(AND(Summary!$D$72&lt;&gt;"",DATE(YEAR(Summary!$D$72),MONTH(Summary!$D$72),1)&lt;DATE(YEAR(FY3),MONTH(FY3),1)),"not on board",IF(Summary!$B$72&lt;&gt;"",IF(AND(Summary!$C$72&lt;&gt;"",DATE(YEAR(Summary!$C$72),MONTH(Summary!$C$72),1)&lt;=DATE(YEAR(FY3),MONTH(FY3),1)),Summary!$B$72,"not on board"),"")),"")</f>
        <v/>
      </c>
      <c r="FX121" s="74" t="s">
        <v>17</v>
      </c>
      <c r="FY121" s="85"/>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86"/>
      <c r="HC121" s="76">
        <f t="shared" si="409"/>
        <v>0</v>
      </c>
      <c r="HE121">
        <f ca="1">SUMIF(HH$3:IL$3,"&lt;="&amp;B5,HH121:IL121)</f>
        <v>0</v>
      </c>
      <c r="HF121" s="98" t="str">
        <f>IF(Summary!$B$72&lt;&gt;"",IF(AND(Summary!$D$72&lt;&gt;"",DATE(YEAR(Summary!$D$72),MONTH(Summary!$D$72),1)&lt;DATE(YEAR(HH3),MONTH(HH3),1)),"not on board",IF(Summary!$B$72&lt;&gt;"",IF(AND(Summary!$C$72&lt;&gt;"",DATE(YEAR(Summary!$C$72),MONTH(Summary!$C$72),1)&lt;=DATE(YEAR(HH3),MONTH(HH3),1)),Summary!$B$72,"not on board"),"")),"")</f>
        <v/>
      </c>
      <c r="HG121" s="74" t="s">
        <v>17</v>
      </c>
      <c r="HH121" s="85"/>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86"/>
      <c r="IM121" s="76">
        <f t="shared" ref="IM121:IM122" si="492">SUM(HH121:IL121)</f>
        <v>0</v>
      </c>
      <c r="IO121">
        <f ca="1">SUMIF(IR$3:JV$3,"&lt;="&amp;B5,IR121:JV121)</f>
        <v>0</v>
      </c>
      <c r="IP121" s="98" t="str">
        <f>IF(Summary!$B$72&lt;&gt;"",IF(AND(Summary!$D$72&lt;&gt;"",DATE(YEAR(Summary!$D$72),MONTH(Summary!$D$72),1)&lt;DATE(YEAR(IR3),MONTH(IR3),1)),"not on board",IF(Summary!$B$72&lt;&gt;"",IF(AND(Summary!$C$72&lt;&gt;"",DATE(YEAR(Summary!$C$72),MONTH(Summary!$C$72),1)&lt;=DATE(YEAR(IR3),MONTH(IR3),1)),Summary!$B$72,"not on board"),"")),"")</f>
        <v/>
      </c>
      <c r="IQ121" s="74" t="s">
        <v>17</v>
      </c>
      <c r="IR121" s="85"/>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86"/>
      <c r="JW121" s="76">
        <f t="shared" ref="JW121:JW122" si="493">SUM(IR121:JV121)</f>
        <v>0</v>
      </c>
      <c r="JY121">
        <f ca="1">SUMIF(KB$3:LE$3,"&lt;="&amp;B5,KB121:LE121)</f>
        <v>0</v>
      </c>
      <c r="JZ121" s="98" t="str">
        <f>IF(Summary!$B$72&lt;&gt;"",IF(AND(Summary!$D$72&lt;&gt;"",DATE(YEAR(Summary!$D$72),MONTH(Summary!$D$72),1)&lt;DATE(YEAR(KB3),MONTH(KB3),1)),"not on board",IF(Summary!$B$72&lt;&gt;"",IF(AND(Summary!$C$72&lt;&gt;"",DATE(YEAR(Summary!$C$72),MONTH(Summary!$C$72),1)&lt;=DATE(YEAR(KB3),MONTH(KB3),1)),Summary!$B$72,"not on board"),"")),"")</f>
        <v/>
      </c>
      <c r="KA121" s="74" t="s">
        <v>17</v>
      </c>
      <c r="KB121" s="85"/>
      <c r="KC121" s="9"/>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86"/>
      <c r="LF121" s="76">
        <f t="shared" si="412"/>
        <v>0</v>
      </c>
      <c r="LH121">
        <f ca="1">SUMIF(LK$3:MO$3,"&lt;="&amp;B5,LK121:MO121)</f>
        <v>0</v>
      </c>
      <c r="LI121" s="98" t="str">
        <f>IF(Summary!$B$72&lt;&gt;"",IF(AND(Summary!$D$72&lt;&gt;"",DATE(YEAR(Summary!$D$72),MONTH(Summary!$D$72),1)&lt;DATE(YEAR(LK3),MONTH(LK3),1)),"not on board",IF(Summary!$B$72&lt;&gt;"",IF(AND(Summary!$C$72&lt;&gt;"",DATE(YEAR(Summary!$C$72),MONTH(Summary!$C$72),1)&lt;=DATE(YEAR(LK3),MONTH(LK3),1)),Summary!$B$72,"not on board"),"")),"")</f>
        <v/>
      </c>
      <c r="LJ121" s="74" t="s">
        <v>17</v>
      </c>
      <c r="LK121" s="85"/>
      <c r="LL121" s="9"/>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86"/>
      <c r="MP121" s="76">
        <f t="shared" ref="MP121:MP122" si="494">SUM(LK121:MO121)</f>
        <v>0</v>
      </c>
      <c r="MR121">
        <f ca="1">SUMIF(MU$3:NX$3,"&lt;="&amp;B5,MU121:NX121)</f>
        <v>0</v>
      </c>
      <c r="MS121" s="98" t="str">
        <f>IF(Summary!$B$72&lt;&gt;"",IF(AND(Summary!$D$72&lt;&gt;"",DATE(YEAR(Summary!$D$72),MONTH(Summary!$D$72),1)&lt;DATE(YEAR(MU3),MONTH(MU3),1)),"not on board",IF(Summary!$B$72&lt;&gt;"",IF(AND(Summary!$C$72&lt;&gt;"",DATE(YEAR(Summary!$C$72),MONTH(Summary!$C$72),1)&lt;=DATE(YEAR(MU3),MONTH(MU3),1)),Summary!$B$72,"not on board"),"")),"")</f>
        <v/>
      </c>
      <c r="MT121" s="74" t="s">
        <v>17</v>
      </c>
      <c r="MU121" s="85"/>
      <c r="MV121" s="9"/>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86"/>
      <c r="NY121" s="76">
        <f t="shared" si="414"/>
        <v>0</v>
      </c>
      <c r="OA121">
        <f ca="1">SUMIF(OD$3:PH$3,"&lt;="&amp;B5,OD121:PH121)</f>
        <v>0</v>
      </c>
      <c r="OB121" s="98" t="str">
        <f>IF(Summary!$B$72&lt;&gt;"",IF(AND(Summary!$D$72&lt;&gt;"",DATE(YEAR(Summary!$D$72),MONTH(Summary!$D$72),1)&lt;DATE(YEAR(OD3),MONTH(OD3),1)),"not on board",IF(Summary!$B$72&lt;&gt;"",IF(AND(Summary!$C$72&lt;&gt;"",DATE(YEAR(Summary!$C$72),MONTH(Summary!$C$72),1)&lt;=DATE(YEAR(OD3),MONTH(OD3),1)),Summary!$B$72,"not on board"),"")),"")</f>
        <v/>
      </c>
      <c r="OC121" s="74" t="s">
        <v>17</v>
      </c>
      <c r="OD121" s="85"/>
      <c r="OE121" s="9"/>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86"/>
      <c r="PI121" s="76">
        <f t="shared" ref="PI121:PI122" si="495">SUM(OD121:PH121)</f>
        <v>0</v>
      </c>
    </row>
    <row r="122" spans="2:425">
      <c r="B122">
        <f ca="1">SUM(B121,BS121,AL121,DC121,EL121,FV121,HE121,IO121,JY121,LH121,MR121,OA121)</f>
        <v>0</v>
      </c>
      <c r="C122" s="100"/>
      <c r="D122" s="75" t="s">
        <v>1</v>
      </c>
      <c r="E122" s="83"/>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4"/>
      <c r="AJ122" s="77">
        <f t="shared" si="488"/>
        <v>0</v>
      </c>
      <c r="AM122" s="100"/>
      <c r="AN122" s="75" t="s">
        <v>1</v>
      </c>
      <c r="AO122" s="83"/>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4"/>
      <c r="BQ122" s="77">
        <f t="shared" si="405"/>
        <v>0</v>
      </c>
      <c r="BT122" s="100"/>
      <c r="BU122" s="75" t="s">
        <v>1</v>
      </c>
      <c r="BV122" s="83"/>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4"/>
      <c r="DA122" s="77">
        <f t="shared" si="489"/>
        <v>0</v>
      </c>
      <c r="DD122" s="100"/>
      <c r="DE122" s="75" t="s">
        <v>1</v>
      </c>
      <c r="DF122" s="83"/>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4"/>
      <c r="EJ122" s="77">
        <f t="shared" si="490"/>
        <v>0</v>
      </c>
      <c r="EM122" s="100"/>
      <c r="EN122" s="75" t="s">
        <v>1</v>
      </c>
      <c r="EO122" s="83"/>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4"/>
      <c r="FT122" s="77">
        <f t="shared" si="491"/>
        <v>0</v>
      </c>
      <c r="FW122" s="100"/>
      <c r="FX122" s="75" t="s">
        <v>1</v>
      </c>
      <c r="FY122" s="83"/>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4"/>
      <c r="HC122" s="77">
        <f t="shared" si="409"/>
        <v>0</v>
      </c>
      <c r="HF122" s="100"/>
      <c r="HG122" s="75" t="s">
        <v>1</v>
      </c>
      <c r="HH122" s="83"/>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4"/>
      <c r="IM122" s="77">
        <f t="shared" si="492"/>
        <v>0</v>
      </c>
      <c r="IP122" s="100"/>
      <c r="IQ122" s="75" t="s">
        <v>1</v>
      </c>
      <c r="IR122" s="83"/>
      <c r="IS122" s="8"/>
      <c r="IT122" s="8"/>
      <c r="IU122" s="8"/>
      <c r="IV122" s="8"/>
      <c r="IW122" s="8"/>
      <c r="IX122" s="8"/>
      <c r="IY122" s="8"/>
      <c r="IZ122" s="8"/>
      <c r="JA122" s="8"/>
      <c r="JB122" s="8"/>
      <c r="JC122" s="8"/>
      <c r="JD122" s="8"/>
      <c r="JE122" s="8"/>
      <c r="JF122" s="8"/>
      <c r="JG122" s="8"/>
      <c r="JH122" s="8"/>
      <c r="JI122" s="8"/>
      <c r="JJ122" s="8"/>
      <c r="JK122" s="8"/>
      <c r="JL122" s="8"/>
      <c r="JM122" s="8"/>
      <c r="JN122" s="8"/>
      <c r="JO122" s="8"/>
      <c r="JP122" s="8"/>
      <c r="JQ122" s="8"/>
      <c r="JR122" s="8"/>
      <c r="JS122" s="8"/>
      <c r="JT122" s="8"/>
      <c r="JU122" s="8"/>
      <c r="JV122" s="84"/>
      <c r="JW122" s="77">
        <f t="shared" si="493"/>
        <v>0</v>
      </c>
      <c r="JZ122" s="100"/>
      <c r="KA122" s="75" t="s">
        <v>1</v>
      </c>
      <c r="KB122" s="83"/>
      <c r="KC122" s="8"/>
      <c r="KD122" s="8"/>
      <c r="KE122" s="8"/>
      <c r="KF122" s="8"/>
      <c r="KG122" s="8"/>
      <c r="KH122" s="8"/>
      <c r="KI122" s="8"/>
      <c r="KJ122" s="8"/>
      <c r="KK122" s="8"/>
      <c r="KL122" s="8"/>
      <c r="KM122" s="8"/>
      <c r="KN122" s="8"/>
      <c r="KO122" s="8"/>
      <c r="KP122" s="8"/>
      <c r="KQ122" s="8"/>
      <c r="KR122" s="8"/>
      <c r="KS122" s="8"/>
      <c r="KT122" s="8"/>
      <c r="KU122" s="8"/>
      <c r="KV122" s="8"/>
      <c r="KW122" s="8"/>
      <c r="KX122" s="8"/>
      <c r="KY122" s="8"/>
      <c r="KZ122" s="8"/>
      <c r="LA122" s="8"/>
      <c r="LB122" s="8"/>
      <c r="LC122" s="8"/>
      <c r="LD122" s="8"/>
      <c r="LE122" s="84"/>
      <c r="LF122" s="77">
        <f t="shared" si="412"/>
        <v>0</v>
      </c>
      <c r="LI122" s="100"/>
      <c r="LJ122" s="75" t="s">
        <v>1</v>
      </c>
      <c r="LK122" s="83"/>
      <c r="LL122" s="8"/>
      <c r="LM122" s="8"/>
      <c r="LN122" s="8"/>
      <c r="LO122" s="8"/>
      <c r="LP122" s="8"/>
      <c r="LQ122" s="8"/>
      <c r="LR122" s="8"/>
      <c r="LS122" s="8"/>
      <c r="LT122" s="8"/>
      <c r="LU122" s="8"/>
      <c r="LV122" s="8"/>
      <c r="LW122" s="8"/>
      <c r="LX122" s="8"/>
      <c r="LY122" s="8"/>
      <c r="LZ122" s="8"/>
      <c r="MA122" s="8"/>
      <c r="MB122" s="8"/>
      <c r="MC122" s="8"/>
      <c r="MD122" s="8"/>
      <c r="ME122" s="8"/>
      <c r="MF122" s="8"/>
      <c r="MG122" s="8"/>
      <c r="MH122" s="8"/>
      <c r="MI122" s="8"/>
      <c r="MJ122" s="8"/>
      <c r="MK122" s="8"/>
      <c r="ML122" s="8"/>
      <c r="MM122" s="8"/>
      <c r="MN122" s="8"/>
      <c r="MO122" s="84"/>
      <c r="MP122" s="77">
        <f t="shared" si="494"/>
        <v>0</v>
      </c>
      <c r="MS122" s="100"/>
      <c r="MT122" s="75" t="s">
        <v>1</v>
      </c>
      <c r="MU122" s="83"/>
      <c r="MV122" s="8"/>
      <c r="MW122" s="8"/>
      <c r="MX122" s="8"/>
      <c r="MY122" s="8"/>
      <c r="MZ122" s="8"/>
      <c r="NA122" s="8"/>
      <c r="NB122" s="8"/>
      <c r="NC122" s="8"/>
      <c r="ND122" s="8"/>
      <c r="NE122" s="8"/>
      <c r="NF122" s="8"/>
      <c r="NG122" s="8"/>
      <c r="NH122" s="8"/>
      <c r="NI122" s="8"/>
      <c r="NJ122" s="8"/>
      <c r="NK122" s="8"/>
      <c r="NL122" s="8"/>
      <c r="NM122" s="8"/>
      <c r="NN122" s="8"/>
      <c r="NO122" s="8"/>
      <c r="NP122" s="8"/>
      <c r="NQ122" s="8"/>
      <c r="NR122" s="8"/>
      <c r="NS122" s="8"/>
      <c r="NT122" s="8"/>
      <c r="NU122" s="8"/>
      <c r="NV122" s="8"/>
      <c r="NW122" s="8"/>
      <c r="NX122" s="84"/>
      <c r="NY122" s="77">
        <f t="shared" si="414"/>
        <v>0</v>
      </c>
      <c r="OB122" s="100"/>
      <c r="OC122" s="75" t="s">
        <v>1</v>
      </c>
      <c r="OD122" s="83"/>
      <c r="OE122" s="8"/>
      <c r="OF122" s="8"/>
      <c r="OG122" s="8"/>
      <c r="OH122" s="8"/>
      <c r="OI122" s="8"/>
      <c r="OJ122" s="8"/>
      <c r="OK122" s="8"/>
      <c r="OL122" s="8"/>
      <c r="OM122" s="8"/>
      <c r="ON122" s="8"/>
      <c r="OO122" s="8"/>
      <c r="OP122" s="8"/>
      <c r="OQ122" s="8"/>
      <c r="OR122" s="8"/>
      <c r="OS122" s="8"/>
      <c r="OT122" s="8"/>
      <c r="OU122" s="8"/>
      <c r="OV122" s="8"/>
      <c r="OW122" s="8"/>
      <c r="OX122" s="8"/>
      <c r="OY122" s="8"/>
      <c r="OZ122" s="8"/>
      <c r="PA122" s="8"/>
      <c r="PB122" s="8"/>
      <c r="PC122" s="8"/>
      <c r="PD122" s="8"/>
      <c r="PE122" s="8"/>
      <c r="PF122" s="8"/>
      <c r="PG122" s="8"/>
      <c r="PH122" s="84"/>
      <c r="PI122" s="77">
        <f t="shared" si="495"/>
        <v>0</v>
      </c>
    </row>
    <row r="123" spans="2:425" ht="15" customHeight="1">
      <c r="B123">
        <f ca="1">SUMIF(E$3:AI$3,"&lt;="&amp;B5,E123:AI123)</f>
        <v>0</v>
      </c>
      <c r="C123" s="98" t="str">
        <f>IF(Summary!$B$73&lt;&gt;"",IF(AND(Summary!$D$73&lt;&gt;"",DATE(YEAR(Summary!$D$73),MONTH(Summary!$D$73),1)&lt;DATE(YEAR(E3),MONTH(E3),1)),"not on board",IF(Summary!$B$73&lt;&gt;"",IF(AND(Summary!$C$73&lt;&gt;"",DATE(YEAR(Summary!$C$73),MONTH(Summary!$C$73),1)&lt;=DATE(YEAR(E3),MONTH(E3),1)),Summary!$B$73,"not on board"),"")),"")</f>
        <v/>
      </c>
      <c r="D123" s="74" t="s">
        <v>17</v>
      </c>
      <c r="E123" s="85"/>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86"/>
      <c r="AJ123" s="76">
        <f t="shared" ref="AJ123:AJ124" si="496">SUM(E123:AI123)</f>
        <v>0</v>
      </c>
      <c r="AL123">
        <f ca="1">SUMIF(AO$3:BP$3,"&lt;="&amp;B5,AO123:BP123)</f>
        <v>0</v>
      </c>
      <c r="AM123" s="98" t="str">
        <f>IF(Summary!$B$73&lt;&gt;"",IF(AND(Summary!$D$73&lt;&gt;"",DATE(YEAR(Summary!$D$73),MONTH(Summary!$D$73),1)&lt;DATE(YEAR(AO3),MONTH(AO3),1)),"not on board",IF(Summary!$B$73&lt;&gt;"",IF(AND(Summary!$C$73&lt;&gt;"",DATE(YEAR(Summary!$C$73),MONTH(Summary!$C$73),1)&lt;=DATE(YEAR(AO3),MONTH(AO3),1)),Summary!$B$73,"not on board"),"")),"")</f>
        <v/>
      </c>
      <c r="AN123" s="74" t="s">
        <v>17</v>
      </c>
      <c r="AO123" s="85"/>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86"/>
      <c r="BQ123" s="76">
        <f t="shared" si="405"/>
        <v>0</v>
      </c>
      <c r="BS123">
        <f ca="1">SUMIF(BV$3:CZ$3,"&lt;="&amp;B5,BV123:CZ123)</f>
        <v>0</v>
      </c>
      <c r="BT123" s="98" t="str">
        <f>IF(Summary!$B$73&lt;&gt;"",IF(AND(Summary!$D$73&lt;&gt;"",DATE(YEAR(Summary!$D$73),MONTH(Summary!$D$73),1)&lt;DATE(YEAR(BV3),MONTH(BV3),1)),"not on board",IF(Summary!$B$73&lt;&gt;"",IF(AND(Summary!$C$73&lt;&gt;"",DATE(YEAR(Summary!$C$73),MONTH(Summary!$C$73),1)&lt;=DATE(YEAR(BV3),MONTH(BV3),1)),Summary!$B$73,"not on board"),"")),"")</f>
        <v/>
      </c>
      <c r="BU123" s="74" t="s">
        <v>17</v>
      </c>
      <c r="BV123" s="85"/>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86"/>
      <c r="DA123" s="76">
        <f t="shared" ref="DA123:DA124" si="497">SUM(BV123:CZ123)</f>
        <v>0</v>
      </c>
      <c r="DC123">
        <f ca="1">SUMIF(DF$3:EI$3,"&lt;="&amp;B5,DF123:EI123)</f>
        <v>0</v>
      </c>
      <c r="DD123" s="98" t="str">
        <f>IF(Summary!$B$73&lt;&gt;"",IF(AND(Summary!$D$73&lt;&gt;"",DATE(YEAR(Summary!$D$73),MONTH(Summary!$D$73),1)&lt;DATE(YEAR(DF3),MONTH(DF3),1)),"not on board",IF(Summary!$B$73&lt;&gt;"",IF(AND(Summary!$C$73&lt;&gt;"",DATE(YEAR(Summary!$C$73),MONTH(Summary!$C$73),1)&lt;=DATE(YEAR(DF3),MONTH(DF3),1)),Summary!$B$73,"not on board"),"")),"")</f>
        <v/>
      </c>
      <c r="DE123" s="74" t="s">
        <v>17</v>
      </c>
      <c r="DF123" s="85"/>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86"/>
      <c r="EJ123" s="76">
        <f t="shared" ref="EJ123:EJ124" si="498">SUM(DF123:EI123)</f>
        <v>0</v>
      </c>
      <c r="EL123">
        <f ca="1">SUMIF(EO$3:FS$3,"&lt;="&amp;B5,EO123:FS123)</f>
        <v>0</v>
      </c>
      <c r="EM123" s="98" t="str">
        <f>IF(Summary!$B$73&lt;&gt;"",IF(AND(Summary!$D$73&lt;&gt;"",DATE(YEAR(Summary!$D$73),MONTH(Summary!$D$73),1)&lt;DATE(YEAR(EO3),MONTH(EO3),1)),"not on board",IF(Summary!$B$73&lt;&gt;"",IF(AND(Summary!$C$73&lt;&gt;"",DATE(YEAR(Summary!$C$73),MONTH(Summary!$C$73),1)&lt;=DATE(YEAR(EO3),MONTH(EO3),1)),Summary!$B$73,"not on board"),"")),"")</f>
        <v/>
      </c>
      <c r="EN123" s="74" t="s">
        <v>17</v>
      </c>
      <c r="EO123" s="85"/>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86"/>
      <c r="FT123" s="76">
        <f t="shared" ref="FT123:FT124" si="499">SUM(EO123:FS123)</f>
        <v>0</v>
      </c>
      <c r="FV123">
        <f ca="1">SUMIF(FY$3:HB$3,"&lt;="&amp;B5,FY123:HB123)</f>
        <v>0</v>
      </c>
      <c r="FW123" s="98" t="str">
        <f>IF(Summary!$B$73&lt;&gt;"",IF(AND(Summary!$D$73&lt;&gt;"",DATE(YEAR(Summary!$D$73),MONTH(Summary!$D$73),1)&lt;DATE(YEAR(FY3),MONTH(FY3),1)),"not on board",IF(Summary!$B$73&lt;&gt;"",IF(AND(Summary!$C$73&lt;&gt;"",DATE(YEAR(Summary!$C$73),MONTH(Summary!$C$73),1)&lt;=DATE(YEAR(FY3),MONTH(FY3),1)),Summary!$B$73,"not on board"),"")),"")</f>
        <v/>
      </c>
      <c r="FX123" s="74" t="s">
        <v>17</v>
      </c>
      <c r="FY123" s="85"/>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86"/>
      <c r="HC123" s="76">
        <f t="shared" si="409"/>
        <v>0</v>
      </c>
      <c r="HE123">
        <f ca="1">SUMIF(HH$3:IL$3,"&lt;="&amp;B5,HH123:IL123)</f>
        <v>0</v>
      </c>
      <c r="HF123" s="98" t="str">
        <f>IF(Summary!$B$73&lt;&gt;"",IF(AND(Summary!$D$73&lt;&gt;"",DATE(YEAR(Summary!$D$73),MONTH(Summary!$D$73),1)&lt;DATE(YEAR(HH3),MONTH(HH3),1)),"not on board",IF(Summary!$B$73&lt;&gt;"",IF(AND(Summary!$C$73&lt;&gt;"",DATE(YEAR(Summary!$C$73),MONTH(Summary!$C$73),1)&lt;=DATE(YEAR(HH3),MONTH(HH3),1)),Summary!$B$73,"not on board"),"")),"")</f>
        <v/>
      </c>
      <c r="HG123" s="74" t="s">
        <v>17</v>
      </c>
      <c r="HH123" s="85"/>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86"/>
      <c r="IM123" s="76">
        <f t="shared" ref="IM123:IM124" si="500">SUM(HH123:IL123)</f>
        <v>0</v>
      </c>
      <c r="IO123">
        <f ca="1">SUMIF(IR$3:JV$3,"&lt;="&amp;B5,IR123:JV123)</f>
        <v>0</v>
      </c>
      <c r="IP123" s="98" t="str">
        <f>IF(Summary!$B$73&lt;&gt;"",IF(AND(Summary!$D$73&lt;&gt;"",DATE(YEAR(Summary!$D$73),MONTH(Summary!$D$73),1)&lt;DATE(YEAR(IR3),MONTH(IR3),1)),"not on board",IF(Summary!$B$73&lt;&gt;"",IF(AND(Summary!$C$73&lt;&gt;"",DATE(YEAR(Summary!$C$73),MONTH(Summary!$C$73),1)&lt;=DATE(YEAR(IR3),MONTH(IR3),1)),Summary!$B$73,"not on board"),"")),"")</f>
        <v/>
      </c>
      <c r="IQ123" s="74" t="s">
        <v>17</v>
      </c>
      <c r="IR123" s="85"/>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86"/>
      <c r="JW123" s="76">
        <f t="shared" ref="JW123:JW124" si="501">SUM(IR123:JV123)</f>
        <v>0</v>
      </c>
      <c r="JY123">
        <f ca="1">SUMIF(KB$3:LE$3,"&lt;="&amp;B5,KB123:LE123)</f>
        <v>0</v>
      </c>
      <c r="JZ123" s="98" t="str">
        <f>IF(Summary!$B$73&lt;&gt;"",IF(AND(Summary!$D$73&lt;&gt;"",DATE(YEAR(Summary!$D$73),MONTH(Summary!$D$73),1)&lt;DATE(YEAR(KB3),MONTH(KB3),1)),"not on board",IF(Summary!$B$73&lt;&gt;"",IF(AND(Summary!$C$73&lt;&gt;"",DATE(YEAR(Summary!$C$73),MONTH(Summary!$C$73),1)&lt;=DATE(YEAR(KB3),MONTH(KB3),1)),Summary!$B$73,"not on board"),"")),"")</f>
        <v/>
      </c>
      <c r="KA123" s="74" t="s">
        <v>17</v>
      </c>
      <c r="KB123" s="85"/>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86"/>
      <c r="LF123" s="76">
        <f t="shared" si="412"/>
        <v>0</v>
      </c>
      <c r="LH123">
        <f ca="1">SUMIF(LK$3:MO$3,"&lt;="&amp;B5,LK123:MO123)</f>
        <v>0</v>
      </c>
      <c r="LI123" s="98" t="str">
        <f>IF(Summary!$B$73&lt;&gt;"",IF(AND(Summary!$D$73&lt;&gt;"",DATE(YEAR(Summary!$D$73),MONTH(Summary!$D$73),1)&lt;DATE(YEAR(LK3),MONTH(LK3),1)),"not on board",IF(Summary!$B$73&lt;&gt;"",IF(AND(Summary!$C$73&lt;&gt;"",DATE(YEAR(Summary!$C$73),MONTH(Summary!$C$73),1)&lt;=DATE(YEAR(LK3),MONTH(LK3),1)),Summary!$B$73,"not on board"),"")),"")</f>
        <v/>
      </c>
      <c r="LJ123" s="74" t="s">
        <v>17</v>
      </c>
      <c r="LK123" s="85"/>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86"/>
      <c r="MP123" s="76">
        <f t="shared" ref="MP123:MP124" si="502">SUM(LK123:MO123)</f>
        <v>0</v>
      </c>
      <c r="MR123">
        <f ca="1">SUMIF(MU$3:NX$3,"&lt;="&amp;B5,MU123:NX123)</f>
        <v>0</v>
      </c>
      <c r="MS123" s="98" t="str">
        <f>IF(Summary!$B$73&lt;&gt;"",IF(AND(Summary!$D$73&lt;&gt;"",DATE(YEAR(Summary!$D$73),MONTH(Summary!$D$73),1)&lt;DATE(YEAR(MU3),MONTH(MU3),1)),"not on board",IF(Summary!$B$73&lt;&gt;"",IF(AND(Summary!$C$73&lt;&gt;"",DATE(YEAR(Summary!$C$73),MONTH(Summary!$C$73),1)&lt;=DATE(YEAR(MU3),MONTH(MU3),1)),Summary!$B$73,"not on board"),"")),"")</f>
        <v/>
      </c>
      <c r="MT123" s="74" t="s">
        <v>17</v>
      </c>
      <c r="MU123" s="85"/>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86"/>
      <c r="NY123" s="76">
        <f t="shared" si="414"/>
        <v>0</v>
      </c>
      <c r="OA123">
        <f ca="1">SUMIF(OD$3:PH$3,"&lt;="&amp;B5,OD123:PH123)</f>
        <v>0</v>
      </c>
      <c r="OB123" s="98" t="str">
        <f>IF(Summary!$B$73&lt;&gt;"",IF(AND(Summary!$D$73&lt;&gt;"",DATE(YEAR(Summary!$D$73),MONTH(Summary!$D$73),1)&lt;DATE(YEAR(OD3),MONTH(OD3),1)),"not on board",IF(Summary!$B$73&lt;&gt;"",IF(AND(Summary!$C$73&lt;&gt;"",DATE(YEAR(Summary!$C$73),MONTH(Summary!$C$73),1)&lt;=DATE(YEAR(OD3),MONTH(OD3),1)),Summary!$B$73,"not on board"),"")),"")</f>
        <v/>
      </c>
      <c r="OC123" s="74" t="s">
        <v>17</v>
      </c>
      <c r="OD123" s="85"/>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86"/>
      <c r="PI123" s="76">
        <f t="shared" ref="PI123:PI124" si="503">SUM(OD123:PH123)</f>
        <v>0</v>
      </c>
    </row>
    <row r="124" spans="2:425" ht="15.75" thickBot="1">
      <c r="B124">
        <f ca="1">SUM(B123,BS123,AL123,DC123,EL123,FV123,HE123,IO123,JY123,LH123,MR123,OA123)</f>
        <v>0</v>
      </c>
      <c r="C124" s="99"/>
      <c r="D124" s="75" t="s">
        <v>1</v>
      </c>
      <c r="E124" s="87"/>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9"/>
      <c r="AJ124" s="78">
        <f t="shared" si="496"/>
        <v>0</v>
      </c>
      <c r="AM124" s="99"/>
      <c r="AN124" s="75" t="s">
        <v>1</v>
      </c>
      <c r="AO124" s="87"/>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9"/>
      <c r="BQ124" s="78">
        <f t="shared" si="405"/>
        <v>0</v>
      </c>
      <c r="BT124" s="99"/>
      <c r="BU124" s="75" t="s">
        <v>1</v>
      </c>
      <c r="BV124" s="87"/>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9"/>
      <c r="DA124" s="78">
        <f t="shared" si="497"/>
        <v>0</v>
      </c>
      <c r="DD124" s="99"/>
      <c r="DE124" s="75" t="s">
        <v>1</v>
      </c>
      <c r="DF124" s="87"/>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9"/>
      <c r="EJ124" s="78">
        <f t="shared" si="498"/>
        <v>0</v>
      </c>
      <c r="EM124" s="99"/>
      <c r="EN124" s="75" t="s">
        <v>1</v>
      </c>
      <c r="EO124" s="87"/>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9"/>
      <c r="FT124" s="78">
        <f t="shared" si="499"/>
        <v>0</v>
      </c>
      <c r="FW124" s="99"/>
      <c r="FX124" s="75" t="s">
        <v>1</v>
      </c>
      <c r="FY124" s="87"/>
      <c r="FZ124" s="88"/>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9"/>
      <c r="HC124" s="78">
        <f t="shared" si="409"/>
        <v>0</v>
      </c>
      <c r="HF124" s="99"/>
      <c r="HG124" s="75" t="s">
        <v>1</v>
      </c>
      <c r="HH124" s="87"/>
      <c r="HI124" s="88"/>
      <c r="HJ124" s="88"/>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9"/>
      <c r="IM124" s="78">
        <f t="shared" si="500"/>
        <v>0</v>
      </c>
      <c r="IP124" s="99"/>
      <c r="IQ124" s="75" t="s">
        <v>1</v>
      </c>
      <c r="IR124" s="87"/>
      <c r="IS124" s="88"/>
      <c r="IT124" s="88"/>
      <c r="IU124" s="88"/>
      <c r="IV124" s="88"/>
      <c r="IW124" s="88"/>
      <c r="IX124" s="88"/>
      <c r="IY124" s="88"/>
      <c r="IZ124" s="88"/>
      <c r="JA124" s="88"/>
      <c r="JB124" s="88"/>
      <c r="JC124" s="88"/>
      <c r="JD124" s="88"/>
      <c r="JE124" s="88"/>
      <c r="JF124" s="88"/>
      <c r="JG124" s="88"/>
      <c r="JH124" s="88"/>
      <c r="JI124" s="88"/>
      <c r="JJ124" s="88"/>
      <c r="JK124" s="88"/>
      <c r="JL124" s="88"/>
      <c r="JM124" s="88"/>
      <c r="JN124" s="88"/>
      <c r="JO124" s="88"/>
      <c r="JP124" s="88"/>
      <c r="JQ124" s="88"/>
      <c r="JR124" s="88"/>
      <c r="JS124" s="88"/>
      <c r="JT124" s="88"/>
      <c r="JU124" s="88"/>
      <c r="JV124" s="89"/>
      <c r="JW124" s="78">
        <f t="shared" si="501"/>
        <v>0</v>
      </c>
      <c r="JZ124" s="99"/>
      <c r="KA124" s="75" t="s">
        <v>1</v>
      </c>
      <c r="KB124" s="87"/>
      <c r="KC124" s="88"/>
      <c r="KD124" s="88"/>
      <c r="KE124" s="88"/>
      <c r="KF124" s="88"/>
      <c r="KG124" s="88"/>
      <c r="KH124" s="88"/>
      <c r="KI124" s="88"/>
      <c r="KJ124" s="88"/>
      <c r="KK124" s="88"/>
      <c r="KL124" s="88"/>
      <c r="KM124" s="88"/>
      <c r="KN124" s="88"/>
      <c r="KO124" s="88"/>
      <c r="KP124" s="88"/>
      <c r="KQ124" s="88"/>
      <c r="KR124" s="88"/>
      <c r="KS124" s="88"/>
      <c r="KT124" s="88"/>
      <c r="KU124" s="88"/>
      <c r="KV124" s="88"/>
      <c r="KW124" s="88"/>
      <c r="KX124" s="88"/>
      <c r="KY124" s="88"/>
      <c r="KZ124" s="88"/>
      <c r="LA124" s="88"/>
      <c r="LB124" s="88"/>
      <c r="LC124" s="88"/>
      <c r="LD124" s="88"/>
      <c r="LE124" s="89"/>
      <c r="LF124" s="78">
        <f t="shared" si="412"/>
        <v>0</v>
      </c>
      <c r="LI124" s="99"/>
      <c r="LJ124" s="75" t="s">
        <v>1</v>
      </c>
      <c r="LK124" s="87"/>
      <c r="LL124" s="88"/>
      <c r="LM124" s="88"/>
      <c r="LN124" s="88"/>
      <c r="LO124" s="88"/>
      <c r="LP124" s="88"/>
      <c r="LQ124" s="88"/>
      <c r="LR124" s="88"/>
      <c r="LS124" s="88"/>
      <c r="LT124" s="88"/>
      <c r="LU124" s="88"/>
      <c r="LV124" s="88"/>
      <c r="LW124" s="88"/>
      <c r="LX124" s="88"/>
      <c r="LY124" s="88"/>
      <c r="LZ124" s="88"/>
      <c r="MA124" s="88"/>
      <c r="MB124" s="88"/>
      <c r="MC124" s="88"/>
      <c r="MD124" s="88"/>
      <c r="ME124" s="88"/>
      <c r="MF124" s="88"/>
      <c r="MG124" s="88"/>
      <c r="MH124" s="88"/>
      <c r="MI124" s="88"/>
      <c r="MJ124" s="88"/>
      <c r="MK124" s="88"/>
      <c r="ML124" s="88"/>
      <c r="MM124" s="88"/>
      <c r="MN124" s="88"/>
      <c r="MO124" s="89"/>
      <c r="MP124" s="78">
        <f t="shared" si="502"/>
        <v>0</v>
      </c>
      <c r="MS124" s="99"/>
      <c r="MT124" s="75" t="s">
        <v>1</v>
      </c>
      <c r="MU124" s="87"/>
      <c r="MV124" s="88"/>
      <c r="MW124" s="88"/>
      <c r="MX124" s="88"/>
      <c r="MY124" s="88"/>
      <c r="MZ124" s="88"/>
      <c r="NA124" s="88"/>
      <c r="NB124" s="88"/>
      <c r="NC124" s="88"/>
      <c r="ND124" s="88"/>
      <c r="NE124" s="88"/>
      <c r="NF124" s="88"/>
      <c r="NG124" s="88"/>
      <c r="NH124" s="88"/>
      <c r="NI124" s="88"/>
      <c r="NJ124" s="88"/>
      <c r="NK124" s="88"/>
      <c r="NL124" s="88"/>
      <c r="NM124" s="88"/>
      <c r="NN124" s="88"/>
      <c r="NO124" s="88"/>
      <c r="NP124" s="88"/>
      <c r="NQ124" s="88"/>
      <c r="NR124" s="88"/>
      <c r="NS124" s="88"/>
      <c r="NT124" s="88"/>
      <c r="NU124" s="88"/>
      <c r="NV124" s="88"/>
      <c r="NW124" s="88"/>
      <c r="NX124" s="89"/>
      <c r="NY124" s="78">
        <f t="shared" si="414"/>
        <v>0</v>
      </c>
      <c r="OB124" s="99"/>
      <c r="OC124" s="75" t="s">
        <v>1</v>
      </c>
      <c r="OD124" s="87"/>
      <c r="OE124" s="88"/>
      <c r="OF124" s="88"/>
      <c r="OG124" s="88"/>
      <c r="OH124" s="88"/>
      <c r="OI124" s="88"/>
      <c r="OJ124" s="88"/>
      <c r="OK124" s="88"/>
      <c r="OL124" s="88"/>
      <c r="OM124" s="88"/>
      <c r="ON124" s="88"/>
      <c r="OO124" s="88"/>
      <c r="OP124" s="88"/>
      <c r="OQ124" s="88"/>
      <c r="OR124" s="88"/>
      <c r="OS124" s="88"/>
      <c r="OT124" s="88"/>
      <c r="OU124" s="88"/>
      <c r="OV124" s="88"/>
      <c r="OW124" s="88"/>
      <c r="OX124" s="88"/>
      <c r="OY124" s="88"/>
      <c r="OZ124" s="88"/>
      <c r="PA124" s="88"/>
      <c r="PB124" s="88"/>
      <c r="PC124" s="88"/>
      <c r="PD124" s="88"/>
      <c r="PE124" s="88"/>
      <c r="PF124" s="88"/>
      <c r="PG124" s="88"/>
      <c r="PH124" s="89"/>
      <c r="PI124" s="78">
        <f t="shared" si="503"/>
        <v>0</v>
      </c>
    </row>
  </sheetData>
  <sheetProtection password="CE28" sheet="1" objects="1" scenarios="1" selectLockedCells="1"/>
  <mergeCells count="732">
    <mergeCell ref="ME1:MP1"/>
    <mergeCell ref="NN1:NY1"/>
    <mergeCell ref="OX1:PI1"/>
    <mergeCell ref="Y1:AJ1"/>
    <mergeCell ref="BH1:BQ1"/>
    <mergeCell ref="CP1:DA1"/>
    <mergeCell ref="DY1:EJ1"/>
    <mergeCell ref="FI1:FT1"/>
    <mergeCell ref="GR1:HC1"/>
    <mergeCell ref="IB1:IM1"/>
    <mergeCell ref="KU1:LF1"/>
    <mergeCell ref="JL1:JW1"/>
    <mergeCell ref="LI5:LJ6"/>
    <mergeCell ref="MS5:MT6"/>
    <mergeCell ref="OB5:OC6"/>
    <mergeCell ref="DD5:DE6"/>
    <mergeCell ref="EM5:EN6"/>
    <mergeCell ref="FW5:FX6"/>
    <mergeCell ref="HF5:HG6"/>
    <mergeCell ref="IP5:IQ6"/>
    <mergeCell ref="JZ5:KA6"/>
    <mergeCell ref="DD7:DD8"/>
    <mergeCell ref="EM7:EM8"/>
    <mergeCell ref="FW7:FW8"/>
    <mergeCell ref="HF7:HF8"/>
    <mergeCell ref="IP7:IP8"/>
    <mergeCell ref="JZ7:JZ8"/>
    <mergeCell ref="LI7:LI8"/>
    <mergeCell ref="MS7:MS8"/>
    <mergeCell ref="OB7:OB8"/>
    <mergeCell ref="DD9:DD10"/>
    <mergeCell ref="EM9:EM10"/>
    <mergeCell ref="FW9:FW10"/>
    <mergeCell ref="HF9:HF10"/>
    <mergeCell ref="IP9:IP10"/>
    <mergeCell ref="JZ9:JZ10"/>
    <mergeCell ref="LI9:LI10"/>
    <mergeCell ref="MS9:MS10"/>
    <mergeCell ref="OB9:OB10"/>
    <mergeCell ref="LI11:LI12"/>
    <mergeCell ref="MS11:MS12"/>
    <mergeCell ref="OB11:OB12"/>
    <mergeCell ref="DD13:DD14"/>
    <mergeCell ref="EM13:EM14"/>
    <mergeCell ref="FW13:FW14"/>
    <mergeCell ref="HF13:HF14"/>
    <mergeCell ref="IP13:IP14"/>
    <mergeCell ref="JZ13:JZ14"/>
    <mergeCell ref="LI13:LI14"/>
    <mergeCell ref="DD11:DD12"/>
    <mergeCell ref="EM11:EM12"/>
    <mergeCell ref="FW11:FW12"/>
    <mergeCell ref="HF11:HF12"/>
    <mergeCell ref="IP11:IP12"/>
    <mergeCell ref="JZ11:JZ12"/>
    <mergeCell ref="MS13:MS14"/>
    <mergeCell ref="OB13:OB14"/>
    <mergeCell ref="DD15:DD16"/>
    <mergeCell ref="EM15:EM16"/>
    <mergeCell ref="FW15:FW16"/>
    <mergeCell ref="HF15:HF16"/>
    <mergeCell ref="IP15:IP16"/>
    <mergeCell ref="JZ15:JZ16"/>
    <mergeCell ref="LI15:LI16"/>
    <mergeCell ref="MS15:MS16"/>
    <mergeCell ref="OB15:OB16"/>
    <mergeCell ref="DD17:DD18"/>
    <mergeCell ref="EM17:EM18"/>
    <mergeCell ref="FW17:FW18"/>
    <mergeCell ref="HF17:HF18"/>
    <mergeCell ref="IP17:IP18"/>
    <mergeCell ref="JZ17:JZ18"/>
    <mergeCell ref="LI17:LI18"/>
    <mergeCell ref="MS17:MS18"/>
    <mergeCell ref="OB17:OB18"/>
    <mergeCell ref="LI19:LI20"/>
    <mergeCell ref="MS19:MS20"/>
    <mergeCell ref="OB19:OB20"/>
    <mergeCell ref="DD21:DD22"/>
    <mergeCell ref="EM21:EM22"/>
    <mergeCell ref="FW21:FW22"/>
    <mergeCell ref="HF21:HF22"/>
    <mergeCell ref="IP21:IP22"/>
    <mergeCell ref="JZ21:JZ22"/>
    <mergeCell ref="LI21:LI22"/>
    <mergeCell ref="DD19:DD20"/>
    <mergeCell ref="EM19:EM20"/>
    <mergeCell ref="FW19:FW20"/>
    <mergeCell ref="HF19:HF20"/>
    <mergeCell ref="IP19:IP20"/>
    <mergeCell ref="JZ19:JZ20"/>
    <mergeCell ref="MS21:MS22"/>
    <mergeCell ref="OB21:OB22"/>
    <mergeCell ref="DD23:DD24"/>
    <mergeCell ref="EM23:EM24"/>
    <mergeCell ref="FW23:FW24"/>
    <mergeCell ref="HF23:HF24"/>
    <mergeCell ref="IP23:IP24"/>
    <mergeCell ref="JZ23:JZ24"/>
    <mergeCell ref="LI23:LI24"/>
    <mergeCell ref="MS23:MS24"/>
    <mergeCell ref="OB23:OB24"/>
    <mergeCell ref="DD25:DD26"/>
    <mergeCell ref="EM25:EM26"/>
    <mergeCell ref="FW25:FW26"/>
    <mergeCell ref="HF25:HF26"/>
    <mergeCell ref="IP25:IP26"/>
    <mergeCell ref="JZ25:JZ26"/>
    <mergeCell ref="LI25:LI26"/>
    <mergeCell ref="MS25:MS26"/>
    <mergeCell ref="OB25:OB26"/>
    <mergeCell ref="LI27:LI28"/>
    <mergeCell ref="MS27:MS28"/>
    <mergeCell ref="OB27:OB28"/>
    <mergeCell ref="DD29:DD30"/>
    <mergeCell ref="EM29:EM30"/>
    <mergeCell ref="FW29:FW30"/>
    <mergeCell ref="HF29:HF30"/>
    <mergeCell ref="IP29:IP30"/>
    <mergeCell ref="JZ29:JZ30"/>
    <mergeCell ref="LI29:LI30"/>
    <mergeCell ref="DD27:DD28"/>
    <mergeCell ref="EM27:EM28"/>
    <mergeCell ref="FW27:FW28"/>
    <mergeCell ref="HF27:HF28"/>
    <mergeCell ref="IP27:IP28"/>
    <mergeCell ref="JZ27:JZ28"/>
    <mergeCell ref="MS29:MS30"/>
    <mergeCell ref="OB29:OB30"/>
    <mergeCell ref="DD31:DD32"/>
    <mergeCell ref="EM31:EM32"/>
    <mergeCell ref="FW31:FW32"/>
    <mergeCell ref="HF31:HF32"/>
    <mergeCell ref="IP31:IP32"/>
    <mergeCell ref="JZ31:JZ32"/>
    <mergeCell ref="LI31:LI32"/>
    <mergeCell ref="MS31:MS32"/>
    <mergeCell ref="OB31:OB32"/>
    <mergeCell ref="DD33:DD34"/>
    <mergeCell ref="EM33:EM34"/>
    <mergeCell ref="FW33:FW34"/>
    <mergeCell ref="HF33:HF34"/>
    <mergeCell ref="IP33:IP34"/>
    <mergeCell ref="JZ33:JZ34"/>
    <mergeCell ref="LI33:LI34"/>
    <mergeCell ref="MS33:MS34"/>
    <mergeCell ref="OB33:OB34"/>
    <mergeCell ref="LI35:LI36"/>
    <mergeCell ref="MS35:MS36"/>
    <mergeCell ref="OB35:OB36"/>
    <mergeCell ref="DD37:DD38"/>
    <mergeCell ref="EM37:EM38"/>
    <mergeCell ref="FW37:FW38"/>
    <mergeCell ref="HF37:HF38"/>
    <mergeCell ref="IP37:IP38"/>
    <mergeCell ref="JZ37:JZ38"/>
    <mergeCell ref="LI37:LI38"/>
    <mergeCell ref="DD35:DD36"/>
    <mergeCell ref="EM35:EM36"/>
    <mergeCell ref="FW35:FW36"/>
    <mergeCell ref="HF35:HF36"/>
    <mergeCell ref="IP35:IP36"/>
    <mergeCell ref="JZ35:JZ36"/>
    <mergeCell ref="MS37:MS38"/>
    <mergeCell ref="OB37:OB38"/>
    <mergeCell ref="DD39:DD40"/>
    <mergeCell ref="EM39:EM40"/>
    <mergeCell ref="FW39:FW40"/>
    <mergeCell ref="HF39:HF40"/>
    <mergeCell ref="IP39:IP40"/>
    <mergeCell ref="JZ39:JZ40"/>
    <mergeCell ref="LI39:LI40"/>
    <mergeCell ref="MS39:MS40"/>
    <mergeCell ref="OB39:OB40"/>
    <mergeCell ref="DD41:DD42"/>
    <mergeCell ref="EM41:EM42"/>
    <mergeCell ref="FW41:FW42"/>
    <mergeCell ref="HF41:HF42"/>
    <mergeCell ref="IP41:IP42"/>
    <mergeCell ref="JZ41:JZ42"/>
    <mergeCell ref="LI41:LI42"/>
    <mergeCell ref="MS41:MS42"/>
    <mergeCell ref="OB41:OB42"/>
    <mergeCell ref="LI43:LI44"/>
    <mergeCell ref="MS43:MS44"/>
    <mergeCell ref="OB43:OB44"/>
    <mergeCell ref="DD45:DD46"/>
    <mergeCell ref="EM45:EM46"/>
    <mergeCell ref="FW45:FW46"/>
    <mergeCell ref="HF45:HF46"/>
    <mergeCell ref="IP45:IP46"/>
    <mergeCell ref="JZ45:JZ46"/>
    <mergeCell ref="LI45:LI46"/>
    <mergeCell ref="DD43:DD44"/>
    <mergeCell ref="EM43:EM44"/>
    <mergeCell ref="FW43:FW44"/>
    <mergeCell ref="HF43:HF44"/>
    <mergeCell ref="IP43:IP44"/>
    <mergeCell ref="JZ43:JZ44"/>
    <mergeCell ref="MS45:MS46"/>
    <mergeCell ref="OB45:OB46"/>
    <mergeCell ref="DD47:DD48"/>
    <mergeCell ref="EM47:EM48"/>
    <mergeCell ref="FW47:FW48"/>
    <mergeCell ref="HF47:HF48"/>
    <mergeCell ref="IP47:IP48"/>
    <mergeCell ref="JZ47:JZ48"/>
    <mergeCell ref="LI47:LI48"/>
    <mergeCell ref="MS47:MS48"/>
    <mergeCell ref="OB47:OB48"/>
    <mergeCell ref="DD49:DD50"/>
    <mergeCell ref="EM49:EM50"/>
    <mergeCell ref="FW49:FW50"/>
    <mergeCell ref="HF49:HF50"/>
    <mergeCell ref="IP49:IP50"/>
    <mergeCell ref="JZ49:JZ50"/>
    <mergeCell ref="LI49:LI50"/>
    <mergeCell ref="MS49:MS50"/>
    <mergeCell ref="OB49:OB50"/>
    <mergeCell ref="LI51:LI52"/>
    <mergeCell ref="MS51:MS52"/>
    <mergeCell ref="OB51:OB52"/>
    <mergeCell ref="DD53:DD54"/>
    <mergeCell ref="EM53:EM54"/>
    <mergeCell ref="FW53:FW54"/>
    <mergeCell ref="HF53:HF54"/>
    <mergeCell ref="IP53:IP54"/>
    <mergeCell ref="JZ53:JZ54"/>
    <mergeCell ref="LI53:LI54"/>
    <mergeCell ref="DD51:DD52"/>
    <mergeCell ref="EM51:EM52"/>
    <mergeCell ref="FW51:FW52"/>
    <mergeCell ref="HF51:HF52"/>
    <mergeCell ref="IP51:IP52"/>
    <mergeCell ref="JZ51:JZ52"/>
    <mergeCell ref="MS53:MS54"/>
    <mergeCell ref="OB53:OB54"/>
    <mergeCell ref="DD55:DD56"/>
    <mergeCell ref="EM55:EM56"/>
    <mergeCell ref="FW55:FW56"/>
    <mergeCell ref="HF55:HF56"/>
    <mergeCell ref="IP55:IP56"/>
    <mergeCell ref="JZ55:JZ56"/>
    <mergeCell ref="LI55:LI56"/>
    <mergeCell ref="MS55:MS56"/>
    <mergeCell ref="OB55:OB56"/>
    <mergeCell ref="DD57:DD58"/>
    <mergeCell ref="EM57:EM58"/>
    <mergeCell ref="FW57:FW58"/>
    <mergeCell ref="HF57:HF58"/>
    <mergeCell ref="IP57:IP58"/>
    <mergeCell ref="JZ57:JZ58"/>
    <mergeCell ref="LI57:LI58"/>
    <mergeCell ref="MS57:MS58"/>
    <mergeCell ref="OB57:OB58"/>
    <mergeCell ref="OB59:OB60"/>
    <mergeCell ref="DD61:DD62"/>
    <mergeCell ref="EM61:EM62"/>
    <mergeCell ref="FW61:FW62"/>
    <mergeCell ref="HF61:HF62"/>
    <mergeCell ref="IP61:IP62"/>
    <mergeCell ref="JZ61:JZ62"/>
    <mergeCell ref="LI61:LI62"/>
    <mergeCell ref="DD59:DD60"/>
    <mergeCell ref="EM59:EM60"/>
    <mergeCell ref="FW59:FW60"/>
    <mergeCell ref="HF59:HF60"/>
    <mergeCell ref="IP59:IP60"/>
    <mergeCell ref="JZ59:JZ60"/>
    <mergeCell ref="BT27:BT28"/>
    <mergeCell ref="BT29:BT30"/>
    <mergeCell ref="BT31:BT32"/>
    <mergeCell ref="OB63:OB64"/>
    <mergeCell ref="BT5:BU6"/>
    <mergeCell ref="BT7:BT8"/>
    <mergeCell ref="BT9:BT10"/>
    <mergeCell ref="BT11:BT12"/>
    <mergeCell ref="BT13:BT14"/>
    <mergeCell ref="BT15:BT16"/>
    <mergeCell ref="BT17:BT18"/>
    <mergeCell ref="BT19:BT20"/>
    <mergeCell ref="MS61:MS62"/>
    <mergeCell ref="OB61:OB62"/>
    <mergeCell ref="DD63:DD64"/>
    <mergeCell ref="EM63:EM64"/>
    <mergeCell ref="FW63:FW64"/>
    <mergeCell ref="HF63:HF64"/>
    <mergeCell ref="IP63:IP64"/>
    <mergeCell ref="JZ63:JZ64"/>
    <mergeCell ref="LI63:LI64"/>
    <mergeCell ref="MS63:MS64"/>
    <mergeCell ref="LI59:LI60"/>
    <mergeCell ref="MS59:MS60"/>
    <mergeCell ref="BT57:BT58"/>
    <mergeCell ref="BT59:BT60"/>
    <mergeCell ref="BT61:BT62"/>
    <mergeCell ref="BT63:BT64"/>
    <mergeCell ref="AM5:AN6"/>
    <mergeCell ref="AM7:AM8"/>
    <mergeCell ref="AM9:AM10"/>
    <mergeCell ref="AM11:AM12"/>
    <mergeCell ref="AM13:AM14"/>
    <mergeCell ref="BT45:BT46"/>
    <mergeCell ref="BT47:BT48"/>
    <mergeCell ref="BT49:BT50"/>
    <mergeCell ref="BT51:BT52"/>
    <mergeCell ref="BT53:BT54"/>
    <mergeCell ref="BT55:BT56"/>
    <mergeCell ref="BT33:BT34"/>
    <mergeCell ref="BT35:BT36"/>
    <mergeCell ref="BT37:BT38"/>
    <mergeCell ref="BT39:BT40"/>
    <mergeCell ref="BT41:BT42"/>
    <mergeCell ref="BT43:BT44"/>
    <mergeCell ref="BT21:BT22"/>
    <mergeCell ref="BT23:BT24"/>
    <mergeCell ref="BT25:BT26"/>
    <mergeCell ref="AM33:AM34"/>
    <mergeCell ref="AM35:AM36"/>
    <mergeCell ref="AM37:AM38"/>
    <mergeCell ref="AM15:AM16"/>
    <mergeCell ref="AM17:AM18"/>
    <mergeCell ref="AM19:AM20"/>
    <mergeCell ref="AM21:AM22"/>
    <mergeCell ref="AM23:AM24"/>
    <mergeCell ref="AM25:AM26"/>
    <mergeCell ref="AM63:AM64"/>
    <mergeCell ref="C5:D6"/>
    <mergeCell ref="C7:C8"/>
    <mergeCell ref="C9:C10"/>
    <mergeCell ref="C11:C12"/>
    <mergeCell ref="C13:C14"/>
    <mergeCell ref="C15:C16"/>
    <mergeCell ref="C17:C18"/>
    <mergeCell ref="C19:C20"/>
    <mergeCell ref="AM51:AM52"/>
    <mergeCell ref="AM53:AM54"/>
    <mergeCell ref="AM55:AM56"/>
    <mergeCell ref="AM57:AM58"/>
    <mergeCell ref="AM59:AM60"/>
    <mergeCell ref="AM61:AM62"/>
    <mergeCell ref="AM39:AM40"/>
    <mergeCell ref="AM41:AM42"/>
    <mergeCell ref="AM43:AM44"/>
    <mergeCell ref="AM45:AM46"/>
    <mergeCell ref="AM47:AM48"/>
    <mergeCell ref="AM49:AM50"/>
    <mergeCell ref="AM27:AM28"/>
    <mergeCell ref="AM29:AM30"/>
    <mergeCell ref="AM31:AM32"/>
    <mergeCell ref="C33:C34"/>
    <mergeCell ref="C35:C36"/>
    <mergeCell ref="C37:C38"/>
    <mergeCell ref="C39:C40"/>
    <mergeCell ref="C41:C42"/>
    <mergeCell ref="C43:C44"/>
    <mergeCell ref="C21:C22"/>
    <mergeCell ref="C23:C24"/>
    <mergeCell ref="C25:C26"/>
    <mergeCell ref="C27:C28"/>
    <mergeCell ref="C29:C30"/>
    <mergeCell ref="C31:C32"/>
    <mergeCell ref="C57:C58"/>
    <mergeCell ref="C59:C60"/>
    <mergeCell ref="C61:C62"/>
    <mergeCell ref="C63:C64"/>
    <mergeCell ref="C45:C46"/>
    <mergeCell ref="C47:C48"/>
    <mergeCell ref="C49:C50"/>
    <mergeCell ref="C51:C52"/>
    <mergeCell ref="C53:C54"/>
    <mergeCell ref="C55:C56"/>
    <mergeCell ref="LI65:LI66"/>
    <mergeCell ref="MS65:MS66"/>
    <mergeCell ref="OB65:OB66"/>
    <mergeCell ref="C67:C68"/>
    <mergeCell ref="AM67:AM68"/>
    <mergeCell ref="BT67:BT68"/>
    <mergeCell ref="DD67:DD68"/>
    <mergeCell ref="EM67:EM68"/>
    <mergeCell ref="FW67:FW68"/>
    <mergeCell ref="HF67:HF68"/>
    <mergeCell ref="IP67:IP68"/>
    <mergeCell ref="JZ67:JZ68"/>
    <mergeCell ref="LI67:LI68"/>
    <mergeCell ref="MS67:MS68"/>
    <mergeCell ref="OB67:OB68"/>
    <mergeCell ref="C65:C66"/>
    <mergeCell ref="AM65:AM66"/>
    <mergeCell ref="BT65:BT66"/>
    <mergeCell ref="DD65:DD66"/>
    <mergeCell ref="EM65:EM66"/>
    <mergeCell ref="FW65:FW66"/>
    <mergeCell ref="HF65:HF66"/>
    <mergeCell ref="IP65:IP66"/>
    <mergeCell ref="JZ65:JZ66"/>
    <mergeCell ref="LI69:LI70"/>
    <mergeCell ref="MS69:MS70"/>
    <mergeCell ref="OB69:OB70"/>
    <mergeCell ref="C71:C72"/>
    <mergeCell ref="AM71:AM72"/>
    <mergeCell ref="BT71:BT72"/>
    <mergeCell ref="DD71:DD72"/>
    <mergeCell ref="EM71:EM72"/>
    <mergeCell ref="FW71:FW72"/>
    <mergeCell ref="HF71:HF72"/>
    <mergeCell ref="IP71:IP72"/>
    <mergeCell ref="JZ71:JZ72"/>
    <mergeCell ref="LI71:LI72"/>
    <mergeCell ref="MS71:MS72"/>
    <mergeCell ref="OB71:OB72"/>
    <mergeCell ref="C69:C70"/>
    <mergeCell ref="AM69:AM70"/>
    <mergeCell ref="BT69:BT70"/>
    <mergeCell ref="DD69:DD70"/>
    <mergeCell ref="EM69:EM70"/>
    <mergeCell ref="FW69:FW70"/>
    <mergeCell ref="HF69:HF70"/>
    <mergeCell ref="IP69:IP70"/>
    <mergeCell ref="JZ69:JZ70"/>
    <mergeCell ref="LI73:LI74"/>
    <mergeCell ref="MS73:MS74"/>
    <mergeCell ref="OB73:OB74"/>
    <mergeCell ref="C75:C76"/>
    <mergeCell ref="AM75:AM76"/>
    <mergeCell ref="BT75:BT76"/>
    <mergeCell ref="DD75:DD76"/>
    <mergeCell ref="EM75:EM76"/>
    <mergeCell ref="FW75:FW76"/>
    <mergeCell ref="HF75:HF76"/>
    <mergeCell ref="IP75:IP76"/>
    <mergeCell ref="JZ75:JZ76"/>
    <mergeCell ref="LI75:LI76"/>
    <mergeCell ref="MS75:MS76"/>
    <mergeCell ref="OB75:OB76"/>
    <mergeCell ref="C73:C74"/>
    <mergeCell ref="AM73:AM74"/>
    <mergeCell ref="BT73:BT74"/>
    <mergeCell ref="DD73:DD74"/>
    <mergeCell ref="EM73:EM74"/>
    <mergeCell ref="FW73:FW74"/>
    <mergeCell ref="HF73:HF74"/>
    <mergeCell ref="IP73:IP74"/>
    <mergeCell ref="JZ73:JZ74"/>
    <mergeCell ref="LI77:LI78"/>
    <mergeCell ref="MS77:MS78"/>
    <mergeCell ref="OB77:OB78"/>
    <mergeCell ref="C79:C80"/>
    <mergeCell ref="AM79:AM80"/>
    <mergeCell ref="BT79:BT80"/>
    <mergeCell ref="DD79:DD80"/>
    <mergeCell ref="EM79:EM80"/>
    <mergeCell ref="FW79:FW80"/>
    <mergeCell ref="HF79:HF80"/>
    <mergeCell ref="IP79:IP80"/>
    <mergeCell ref="JZ79:JZ80"/>
    <mergeCell ref="LI79:LI80"/>
    <mergeCell ref="MS79:MS80"/>
    <mergeCell ref="OB79:OB80"/>
    <mergeCell ref="C77:C78"/>
    <mergeCell ref="AM77:AM78"/>
    <mergeCell ref="BT77:BT78"/>
    <mergeCell ref="DD77:DD78"/>
    <mergeCell ref="EM77:EM78"/>
    <mergeCell ref="FW77:FW78"/>
    <mergeCell ref="HF77:HF78"/>
    <mergeCell ref="IP77:IP78"/>
    <mergeCell ref="JZ77:JZ78"/>
    <mergeCell ref="LI81:LI82"/>
    <mergeCell ref="MS81:MS82"/>
    <mergeCell ref="OB81:OB82"/>
    <mergeCell ref="C83:C84"/>
    <mergeCell ref="AM83:AM84"/>
    <mergeCell ref="BT83:BT84"/>
    <mergeCell ref="DD83:DD84"/>
    <mergeCell ref="EM83:EM84"/>
    <mergeCell ref="FW83:FW84"/>
    <mergeCell ref="HF83:HF84"/>
    <mergeCell ref="IP83:IP84"/>
    <mergeCell ref="JZ83:JZ84"/>
    <mergeCell ref="LI83:LI84"/>
    <mergeCell ref="MS83:MS84"/>
    <mergeCell ref="OB83:OB84"/>
    <mergeCell ref="C81:C82"/>
    <mergeCell ref="AM81:AM82"/>
    <mergeCell ref="BT81:BT82"/>
    <mergeCell ref="DD81:DD82"/>
    <mergeCell ref="EM81:EM82"/>
    <mergeCell ref="FW81:FW82"/>
    <mergeCell ref="HF81:HF82"/>
    <mergeCell ref="IP81:IP82"/>
    <mergeCell ref="JZ81:JZ82"/>
    <mergeCell ref="LI85:LI86"/>
    <mergeCell ref="MS85:MS86"/>
    <mergeCell ref="OB85:OB86"/>
    <mergeCell ref="C87:C88"/>
    <mergeCell ref="AM87:AM88"/>
    <mergeCell ref="BT87:BT88"/>
    <mergeCell ref="DD87:DD88"/>
    <mergeCell ref="EM87:EM88"/>
    <mergeCell ref="FW87:FW88"/>
    <mergeCell ref="HF87:HF88"/>
    <mergeCell ref="IP87:IP88"/>
    <mergeCell ref="JZ87:JZ88"/>
    <mergeCell ref="LI87:LI88"/>
    <mergeCell ref="MS87:MS88"/>
    <mergeCell ref="OB87:OB88"/>
    <mergeCell ref="C85:C86"/>
    <mergeCell ref="AM85:AM86"/>
    <mergeCell ref="BT85:BT86"/>
    <mergeCell ref="DD85:DD86"/>
    <mergeCell ref="EM85:EM86"/>
    <mergeCell ref="FW85:FW86"/>
    <mergeCell ref="HF85:HF86"/>
    <mergeCell ref="IP85:IP86"/>
    <mergeCell ref="JZ85:JZ86"/>
    <mergeCell ref="LI89:LI90"/>
    <mergeCell ref="MS89:MS90"/>
    <mergeCell ref="OB89:OB90"/>
    <mergeCell ref="C91:C92"/>
    <mergeCell ref="AM91:AM92"/>
    <mergeCell ref="BT91:BT92"/>
    <mergeCell ref="DD91:DD92"/>
    <mergeCell ref="EM91:EM92"/>
    <mergeCell ref="FW91:FW92"/>
    <mergeCell ref="HF91:HF92"/>
    <mergeCell ref="IP91:IP92"/>
    <mergeCell ref="JZ91:JZ92"/>
    <mergeCell ref="LI91:LI92"/>
    <mergeCell ref="MS91:MS92"/>
    <mergeCell ref="OB91:OB92"/>
    <mergeCell ref="C89:C90"/>
    <mergeCell ref="AM89:AM90"/>
    <mergeCell ref="BT89:BT90"/>
    <mergeCell ref="DD89:DD90"/>
    <mergeCell ref="EM89:EM90"/>
    <mergeCell ref="FW89:FW90"/>
    <mergeCell ref="HF89:HF90"/>
    <mergeCell ref="IP89:IP90"/>
    <mergeCell ref="JZ89:JZ90"/>
    <mergeCell ref="LI93:LI94"/>
    <mergeCell ref="MS93:MS94"/>
    <mergeCell ref="OB93:OB94"/>
    <mergeCell ref="C95:C96"/>
    <mergeCell ref="AM95:AM96"/>
    <mergeCell ref="BT95:BT96"/>
    <mergeCell ref="DD95:DD96"/>
    <mergeCell ref="EM95:EM96"/>
    <mergeCell ref="FW95:FW96"/>
    <mergeCell ref="HF95:HF96"/>
    <mergeCell ref="IP95:IP96"/>
    <mergeCell ref="JZ95:JZ96"/>
    <mergeCell ref="LI95:LI96"/>
    <mergeCell ref="MS95:MS96"/>
    <mergeCell ref="OB95:OB96"/>
    <mergeCell ref="C93:C94"/>
    <mergeCell ref="AM93:AM94"/>
    <mergeCell ref="BT93:BT94"/>
    <mergeCell ref="DD93:DD94"/>
    <mergeCell ref="EM93:EM94"/>
    <mergeCell ref="FW93:FW94"/>
    <mergeCell ref="HF93:HF94"/>
    <mergeCell ref="IP93:IP94"/>
    <mergeCell ref="JZ93:JZ94"/>
    <mergeCell ref="LI97:LI98"/>
    <mergeCell ref="MS97:MS98"/>
    <mergeCell ref="OB97:OB98"/>
    <mergeCell ref="C99:C100"/>
    <mergeCell ref="AM99:AM100"/>
    <mergeCell ref="BT99:BT100"/>
    <mergeCell ref="DD99:DD100"/>
    <mergeCell ref="EM99:EM100"/>
    <mergeCell ref="FW99:FW100"/>
    <mergeCell ref="HF99:HF100"/>
    <mergeCell ref="IP99:IP100"/>
    <mergeCell ref="JZ99:JZ100"/>
    <mergeCell ref="LI99:LI100"/>
    <mergeCell ref="MS99:MS100"/>
    <mergeCell ref="OB99:OB100"/>
    <mergeCell ref="C97:C98"/>
    <mergeCell ref="AM97:AM98"/>
    <mergeCell ref="BT97:BT98"/>
    <mergeCell ref="DD97:DD98"/>
    <mergeCell ref="EM97:EM98"/>
    <mergeCell ref="FW97:FW98"/>
    <mergeCell ref="HF97:HF98"/>
    <mergeCell ref="IP97:IP98"/>
    <mergeCell ref="JZ97:JZ98"/>
    <mergeCell ref="LI101:LI102"/>
    <mergeCell ref="MS101:MS102"/>
    <mergeCell ref="OB101:OB102"/>
    <mergeCell ref="C103:C104"/>
    <mergeCell ref="AM103:AM104"/>
    <mergeCell ref="BT103:BT104"/>
    <mergeCell ref="DD103:DD104"/>
    <mergeCell ref="EM103:EM104"/>
    <mergeCell ref="FW103:FW104"/>
    <mergeCell ref="HF103:HF104"/>
    <mergeCell ref="IP103:IP104"/>
    <mergeCell ref="JZ103:JZ104"/>
    <mergeCell ref="LI103:LI104"/>
    <mergeCell ref="MS103:MS104"/>
    <mergeCell ref="OB103:OB104"/>
    <mergeCell ref="C101:C102"/>
    <mergeCell ref="AM101:AM102"/>
    <mergeCell ref="BT101:BT102"/>
    <mergeCell ref="DD101:DD102"/>
    <mergeCell ref="EM101:EM102"/>
    <mergeCell ref="FW101:FW102"/>
    <mergeCell ref="HF101:HF102"/>
    <mergeCell ref="IP101:IP102"/>
    <mergeCell ref="JZ101:JZ102"/>
    <mergeCell ref="LI105:LI106"/>
    <mergeCell ref="MS105:MS106"/>
    <mergeCell ref="OB105:OB106"/>
    <mergeCell ref="C107:C108"/>
    <mergeCell ref="AM107:AM108"/>
    <mergeCell ref="BT107:BT108"/>
    <mergeCell ref="DD107:DD108"/>
    <mergeCell ref="EM107:EM108"/>
    <mergeCell ref="FW107:FW108"/>
    <mergeCell ref="HF107:HF108"/>
    <mergeCell ref="IP107:IP108"/>
    <mergeCell ref="JZ107:JZ108"/>
    <mergeCell ref="LI107:LI108"/>
    <mergeCell ref="MS107:MS108"/>
    <mergeCell ref="OB107:OB108"/>
    <mergeCell ref="C105:C106"/>
    <mergeCell ref="AM105:AM106"/>
    <mergeCell ref="BT105:BT106"/>
    <mergeCell ref="DD105:DD106"/>
    <mergeCell ref="EM105:EM106"/>
    <mergeCell ref="FW105:FW106"/>
    <mergeCell ref="HF105:HF106"/>
    <mergeCell ref="IP105:IP106"/>
    <mergeCell ref="JZ105:JZ106"/>
    <mergeCell ref="LI109:LI110"/>
    <mergeCell ref="MS109:MS110"/>
    <mergeCell ref="OB109:OB110"/>
    <mergeCell ref="C111:C112"/>
    <mergeCell ref="AM111:AM112"/>
    <mergeCell ref="BT111:BT112"/>
    <mergeCell ref="DD111:DD112"/>
    <mergeCell ref="EM111:EM112"/>
    <mergeCell ref="FW111:FW112"/>
    <mergeCell ref="HF111:HF112"/>
    <mergeCell ref="IP111:IP112"/>
    <mergeCell ref="JZ111:JZ112"/>
    <mergeCell ref="LI111:LI112"/>
    <mergeCell ref="MS111:MS112"/>
    <mergeCell ref="OB111:OB112"/>
    <mergeCell ref="C109:C110"/>
    <mergeCell ref="AM109:AM110"/>
    <mergeCell ref="BT109:BT110"/>
    <mergeCell ref="DD109:DD110"/>
    <mergeCell ref="EM109:EM110"/>
    <mergeCell ref="FW109:FW110"/>
    <mergeCell ref="HF109:HF110"/>
    <mergeCell ref="IP109:IP110"/>
    <mergeCell ref="JZ109:JZ110"/>
    <mergeCell ref="LI113:LI114"/>
    <mergeCell ref="MS113:MS114"/>
    <mergeCell ref="OB113:OB114"/>
    <mergeCell ref="C115:C116"/>
    <mergeCell ref="AM115:AM116"/>
    <mergeCell ref="BT115:BT116"/>
    <mergeCell ref="DD115:DD116"/>
    <mergeCell ref="EM115:EM116"/>
    <mergeCell ref="FW115:FW116"/>
    <mergeCell ref="HF115:HF116"/>
    <mergeCell ref="IP115:IP116"/>
    <mergeCell ref="JZ115:JZ116"/>
    <mergeCell ref="LI115:LI116"/>
    <mergeCell ref="MS115:MS116"/>
    <mergeCell ref="OB115:OB116"/>
    <mergeCell ref="C113:C114"/>
    <mergeCell ref="AM113:AM114"/>
    <mergeCell ref="BT113:BT114"/>
    <mergeCell ref="DD113:DD114"/>
    <mergeCell ref="EM113:EM114"/>
    <mergeCell ref="FW113:FW114"/>
    <mergeCell ref="HF113:HF114"/>
    <mergeCell ref="IP113:IP114"/>
    <mergeCell ref="JZ113:JZ114"/>
    <mergeCell ref="LI117:LI118"/>
    <mergeCell ref="MS117:MS118"/>
    <mergeCell ref="OB117:OB118"/>
    <mergeCell ref="C119:C120"/>
    <mergeCell ref="AM119:AM120"/>
    <mergeCell ref="BT119:BT120"/>
    <mergeCell ref="DD119:DD120"/>
    <mergeCell ref="EM119:EM120"/>
    <mergeCell ref="FW119:FW120"/>
    <mergeCell ref="HF119:HF120"/>
    <mergeCell ref="IP119:IP120"/>
    <mergeCell ref="JZ119:JZ120"/>
    <mergeCell ref="LI119:LI120"/>
    <mergeCell ref="MS119:MS120"/>
    <mergeCell ref="OB119:OB120"/>
    <mergeCell ref="C117:C118"/>
    <mergeCell ref="AM117:AM118"/>
    <mergeCell ref="BT117:BT118"/>
    <mergeCell ref="DD117:DD118"/>
    <mergeCell ref="EM117:EM118"/>
    <mergeCell ref="FW117:FW118"/>
    <mergeCell ref="HF117:HF118"/>
    <mergeCell ref="IP117:IP118"/>
    <mergeCell ref="JZ117:JZ118"/>
    <mergeCell ref="LI121:LI122"/>
    <mergeCell ref="MS121:MS122"/>
    <mergeCell ref="OB121:OB122"/>
    <mergeCell ref="C123:C124"/>
    <mergeCell ref="AM123:AM124"/>
    <mergeCell ref="BT123:BT124"/>
    <mergeCell ref="DD123:DD124"/>
    <mergeCell ref="EM123:EM124"/>
    <mergeCell ref="FW123:FW124"/>
    <mergeCell ref="HF123:HF124"/>
    <mergeCell ref="IP123:IP124"/>
    <mergeCell ref="JZ123:JZ124"/>
    <mergeCell ref="LI123:LI124"/>
    <mergeCell ref="MS123:MS124"/>
    <mergeCell ref="OB123:OB124"/>
    <mergeCell ref="C121:C122"/>
    <mergeCell ref="AM121:AM122"/>
    <mergeCell ref="BT121:BT122"/>
    <mergeCell ref="DD121:DD122"/>
    <mergeCell ref="EM121:EM122"/>
    <mergeCell ref="FW121:FW122"/>
    <mergeCell ref="HF121:HF122"/>
    <mergeCell ref="IP121:IP122"/>
    <mergeCell ref="JZ121:JZ122"/>
  </mergeCells>
  <conditionalFormatting sqref="DF5:EI5 EO5:FS5 FY5:HB5 HH5:IL5 IR5:JV5 KB5:LE5 LK5:MO5 MU5:NX5 OD5:PH5 BV5:CZ5 AO5:BP5 E5:AI5">
    <cfRule type="expression" dxfId="1417" priority="751">
      <formula>OR(E5="sun",E5="sat")</formula>
    </cfRule>
  </conditionalFormatting>
  <conditionalFormatting sqref="E7:AI8">
    <cfRule type="expression" dxfId="1416" priority="719">
      <formula>$C$7="not on board"</formula>
    </cfRule>
  </conditionalFormatting>
  <conditionalFormatting sqref="E9:AI10">
    <cfRule type="expression" dxfId="1415" priority="718">
      <formula>$C$9="not on board"</formula>
    </cfRule>
  </conditionalFormatting>
  <conditionalFormatting sqref="E11:AI12">
    <cfRule type="expression" dxfId="1414" priority="717">
      <formula>$C$11="not on board"</formula>
    </cfRule>
  </conditionalFormatting>
  <conditionalFormatting sqref="E13:AI14">
    <cfRule type="expression" dxfId="1413" priority="716">
      <formula>$C$13="not on board"</formula>
    </cfRule>
  </conditionalFormatting>
  <conditionalFormatting sqref="E15:AI16">
    <cfRule type="expression" dxfId="1412" priority="715">
      <formula>$C$15="not on board"</formula>
    </cfRule>
  </conditionalFormatting>
  <conditionalFormatting sqref="E17:AI18">
    <cfRule type="expression" dxfId="1411" priority="714">
      <formula>$C$17="not on board"</formula>
    </cfRule>
  </conditionalFormatting>
  <conditionalFormatting sqref="E19:AI20">
    <cfRule type="expression" dxfId="1410" priority="713">
      <formula>$C$19="not on board"</formula>
    </cfRule>
  </conditionalFormatting>
  <conditionalFormatting sqref="E21:AI22">
    <cfRule type="expression" dxfId="1409" priority="712">
      <formula>$C$21="not on board"</formula>
    </cfRule>
  </conditionalFormatting>
  <conditionalFormatting sqref="E23:AI24">
    <cfRule type="expression" dxfId="1408" priority="711">
      <formula>$C$23="not on board"</formula>
    </cfRule>
  </conditionalFormatting>
  <conditionalFormatting sqref="E25:AI26">
    <cfRule type="expression" dxfId="1407" priority="710">
      <formula>$C$25="not on board"</formula>
    </cfRule>
  </conditionalFormatting>
  <conditionalFormatting sqref="E27:AI28">
    <cfRule type="expression" dxfId="1406" priority="709">
      <formula>$C$27="not on board"</formula>
    </cfRule>
  </conditionalFormatting>
  <conditionalFormatting sqref="E29:AI30">
    <cfRule type="expression" dxfId="1405" priority="708">
      <formula>$C$29="not on board"</formula>
    </cfRule>
  </conditionalFormatting>
  <conditionalFormatting sqref="E31:AI32">
    <cfRule type="expression" dxfId="1404" priority="707">
      <formula>$C$31="not on board"</formula>
    </cfRule>
  </conditionalFormatting>
  <conditionalFormatting sqref="E33:AI34">
    <cfRule type="expression" dxfId="1403" priority="706">
      <formula>$C$33="not on board"</formula>
    </cfRule>
  </conditionalFormatting>
  <conditionalFormatting sqref="E35:AI36">
    <cfRule type="expression" dxfId="1402" priority="705">
      <formula>$C$35="not on board"</formula>
    </cfRule>
  </conditionalFormatting>
  <conditionalFormatting sqref="E37:AI38">
    <cfRule type="expression" dxfId="1401" priority="704">
      <formula>$C$37="not on board"</formula>
    </cfRule>
  </conditionalFormatting>
  <conditionalFormatting sqref="E39:AI40">
    <cfRule type="expression" dxfId="1400" priority="703">
      <formula>$C$39="not on board"</formula>
    </cfRule>
  </conditionalFormatting>
  <conditionalFormatting sqref="E41:AI42">
    <cfRule type="expression" dxfId="1399" priority="702">
      <formula>$C$41="not on board"</formula>
    </cfRule>
  </conditionalFormatting>
  <conditionalFormatting sqref="E43:AI44">
    <cfRule type="expression" dxfId="1398" priority="701">
      <formula>$C$43="not on board"</formula>
    </cfRule>
  </conditionalFormatting>
  <conditionalFormatting sqref="E45:AI46">
    <cfRule type="expression" dxfId="1397" priority="700">
      <formula>$C$45="not on board"</formula>
    </cfRule>
  </conditionalFormatting>
  <conditionalFormatting sqref="E47:AI48">
    <cfRule type="expression" dxfId="1396" priority="699">
      <formula>$C$47="not on board"</formula>
    </cfRule>
  </conditionalFormatting>
  <conditionalFormatting sqref="E49:AI50">
    <cfRule type="expression" dxfId="1395" priority="698">
      <formula>$C$49="not on board"</formula>
    </cfRule>
  </conditionalFormatting>
  <conditionalFormatting sqref="E51:AI52">
    <cfRule type="expression" dxfId="1394" priority="697">
      <formula>$C$51="not on board"</formula>
    </cfRule>
  </conditionalFormatting>
  <conditionalFormatting sqref="E53:AI54">
    <cfRule type="expression" dxfId="1393" priority="696">
      <formula>$C$53="not on board"</formula>
    </cfRule>
  </conditionalFormatting>
  <conditionalFormatting sqref="E55:AI56">
    <cfRule type="expression" dxfId="1392" priority="695">
      <formula>$C$55="not on board"</formula>
    </cfRule>
  </conditionalFormatting>
  <conditionalFormatting sqref="E57:AI58">
    <cfRule type="expression" dxfId="1391" priority="694">
      <formula>$C$57="not on board"</formula>
    </cfRule>
  </conditionalFormatting>
  <conditionalFormatting sqref="E59:AI60">
    <cfRule type="expression" dxfId="1390" priority="693">
      <formula>$C$59="not on board"</formula>
    </cfRule>
  </conditionalFormatting>
  <conditionalFormatting sqref="E61:AI62">
    <cfRule type="expression" dxfId="1389" priority="692">
      <formula>$C$61="not on board"</formula>
    </cfRule>
  </conditionalFormatting>
  <conditionalFormatting sqref="E63:AI64">
    <cfRule type="expression" dxfId="1388" priority="691">
      <formula>$C$63="not on board"</formula>
    </cfRule>
  </conditionalFormatting>
  <conditionalFormatting sqref="E65:AI66">
    <cfRule type="expression" dxfId="1387" priority="690">
      <formula>$C$65="not on board"</formula>
    </cfRule>
  </conditionalFormatting>
  <conditionalFormatting sqref="E67:AI68">
    <cfRule type="expression" dxfId="1386" priority="689">
      <formula>$C$67="not on board"</formula>
    </cfRule>
  </conditionalFormatting>
  <conditionalFormatting sqref="E69:AI70">
    <cfRule type="expression" dxfId="1385" priority="688">
      <formula>$C$69="not on board"</formula>
    </cfRule>
  </conditionalFormatting>
  <conditionalFormatting sqref="E71:AI72">
    <cfRule type="expression" dxfId="1384" priority="687">
      <formula>$C$71="not on board"</formula>
    </cfRule>
  </conditionalFormatting>
  <conditionalFormatting sqref="E73:AI74">
    <cfRule type="expression" dxfId="1383" priority="686">
      <formula>$C$73="not on board"</formula>
    </cfRule>
  </conditionalFormatting>
  <conditionalFormatting sqref="E75:AI76">
    <cfRule type="expression" dxfId="1382" priority="685">
      <formula>$C$75="not on board"</formula>
    </cfRule>
  </conditionalFormatting>
  <conditionalFormatting sqref="E77:AI78">
    <cfRule type="expression" dxfId="1381" priority="684">
      <formula>$C$77="not on board"</formula>
    </cfRule>
  </conditionalFormatting>
  <conditionalFormatting sqref="E79:AI80">
    <cfRule type="expression" dxfId="1380" priority="683">
      <formula>$C$79="not on board"</formula>
    </cfRule>
  </conditionalFormatting>
  <conditionalFormatting sqref="E81:AI82">
    <cfRule type="expression" dxfId="1379" priority="682">
      <formula>$C$81="not on board"</formula>
    </cfRule>
  </conditionalFormatting>
  <conditionalFormatting sqref="E83:AI84">
    <cfRule type="expression" dxfId="1378" priority="681">
      <formula>$C$83="not on board"</formula>
    </cfRule>
  </conditionalFormatting>
  <conditionalFormatting sqref="E85:AI86">
    <cfRule type="expression" dxfId="1377" priority="680">
      <formula>$C$85="not on board"</formula>
    </cfRule>
  </conditionalFormatting>
  <conditionalFormatting sqref="E87:AI88">
    <cfRule type="expression" dxfId="1376" priority="679">
      <formula>$C$87="not on board"</formula>
    </cfRule>
  </conditionalFormatting>
  <conditionalFormatting sqref="E89:AI90">
    <cfRule type="expression" dxfId="1375" priority="678">
      <formula>$C$89="not on board"</formula>
    </cfRule>
  </conditionalFormatting>
  <conditionalFormatting sqref="E91:AI92">
    <cfRule type="expression" dxfId="1374" priority="677">
      <formula>$C$91="not on board"</formula>
    </cfRule>
  </conditionalFormatting>
  <conditionalFormatting sqref="E93:AI94">
    <cfRule type="expression" dxfId="1373" priority="676">
      <formula>$C$93="not on board"</formula>
    </cfRule>
  </conditionalFormatting>
  <conditionalFormatting sqref="E95:AI96">
    <cfRule type="expression" dxfId="1372" priority="675">
      <formula>$C$95="not on board"</formula>
    </cfRule>
  </conditionalFormatting>
  <conditionalFormatting sqref="E97:AI98">
    <cfRule type="expression" dxfId="1371" priority="674">
      <formula>$C$97="not on board"</formula>
    </cfRule>
  </conditionalFormatting>
  <conditionalFormatting sqref="E99:AI100">
    <cfRule type="expression" dxfId="1370" priority="673">
      <formula>$C$99="not on board"</formula>
    </cfRule>
  </conditionalFormatting>
  <conditionalFormatting sqref="E101:AI102">
    <cfRule type="expression" dxfId="1369" priority="672">
      <formula>$C$101="not on board"</formula>
    </cfRule>
  </conditionalFormatting>
  <conditionalFormatting sqref="E103:AI104">
    <cfRule type="expression" dxfId="1368" priority="671">
      <formula>$C$103="not on board"</formula>
    </cfRule>
  </conditionalFormatting>
  <conditionalFormatting sqref="E105:AI106">
    <cfRule type="expression" dxfId="1367" priority="670">
      <formula>$C$105="not on board"</formula>
    </cfRule>
  </conditionalFormatting>
  <conditionalFormatting sqref="E107:AI108">
    <cfRule type="expression" dxfId="1366" priority="669">
      <formula>$C$107="not on board"</formula>
    </cfRule>
  </conditionalFormatting>
  <conditionalFormatting sqref="E109:AI110">
    <cfRule type="expression" dxfId="1365" priority="668">
      <formula>$C$109="not on board"</formula>
    </cfRule>
  </conditionalFormatting>
  <conditionalFormatting sqref="E111:AI112">
    <cfRule type="expression" dxfId="1364" priority="667">
      <formula>$C$111="not on board"</formula>
    </cfRule>
  </conditionalFormatting>
  <conditionalFormatting sqref="E113:AI114">
    <cfRule type="expression" dxfId="1363" priority="666">
      <formula>$C$113="not on board"</formula>
    </cfRule>
  </conditionalFormatting>
  <conditionalFormatting sqref="E115:AI116">
    <cfRule type="expression" dxfId="1362" priority="665">
      <formula>$C$115="not on board"</formula>
    </cfRule>
  </conditionalFormatting>
  <conditionalFormatting sqref="E117:AI118">
    <cfRule type="expression" dxfId="1361" priority="664">
      <formula>$C$117="not on board"</formula>
    </cfRule>
  </conditionalFormatting>
  <conditionalFormatting sqref="E119:AI120">
    <cfRule type="expression" dxfId="1360" priority="663">
      <formula>$C$119="not on board"</formula>
    </cfRule>
  </conditionalFormatting>
  <conditionalFormatting sqref="E121:AI122">
    <cfRule type="expression" dxfId="1359" priority="662">
      <formula>$C$121="not on board"</formula>
    </cfRule>
  </conditionalFormatting>
  <conditionalFormatting sqref="E123:AI124">
    <cfRule type="expression" dxfId="1358" priority="661">
      <formula>$C$123="not on board"</formula>
    </cfRule>
  </conditionalFormatting>
  <conditionalFormatting sqref="AO7:BP8">
    <cfRule type="expression" dxfId="1357" priority="659">
      <formula>$AM$7="not on board"</formula>
    </cfRule>
  </conditionalFormatting>
  <conditionalFormatting sqref="AO9:BP10">
    <cfRule type="expression" dxfId="1356" priority="658">
      <formula>$AM$9="not on board"</formula>
    </cfRule>
  </conditionalFormatting>
  <conditionalFormatting sqref="AO11:BP12">
    <cfRule type="expression" dxfId="1355" priority="657">
      <formula>$AM$11="not on board"</formula>
    </cfRule>
  </conditionalFormatting>
  <conditionalFormatting sqref="AO13:BP14">
    <cfRule type="expression" dxfId="1354" priority="656">
      <formula>$AM$13="not on board"</formula>
    </cfRule>
  </conditionalFormatting>
  <conditionalFormatting sqref="AO15:BP16">
    <cfRule type="expression" dxfId="1353" priority="655">
      <formula>$AM$15="not on board"</formula>
    </cfRule>
  </conditionalFormatting>
  <conditionalFormatting sqref="AO17:BP18">
    <cfRule type="expression" dxfId="1352" priority="654">
      <formula>$AM$17="not on board"</formula>
    </cfRule>
  </conditionalFormatting>
  <conditionalFormatting sqref="AO19:BP20">
    <cfRule type="expression" dxfId="1351" priority="653">
      <formula>$AM$19="not on board"</formula>
    </cfRule>
  </conditionalFormatting>
  <conditionalFormatting sqref="AO21:BP22">
    <cfRule type="expression" dxfId="1350" priority="652">
      <formula>$AM$21="not on board"</formula>
    </cfRule>
  </conditionalFormatting>
  <conditionalFormatting sqref="AO23:BP24">
    <cfRule type="expression" dxfId="1349" priority="651">
      <formula>$AM$23="not on board"</formula>
    </cfRule>
  </conditionalFormatting>
  <conditionalFormatting sqref="AO25:BP26">
    <cfRule type="expression" dxfId="1348" priority="650">
      <formula>$AM$25="not on board"</formula>
    </cfRule>
  </conditionalFormatting>
  <conditionalFormatting sqref="AO27:BP28">
    <cfRule type="expression" dxfId="1347" priority="649">
      <formula>$AM$27="not on board"</formula>
    </cfRule>
  </conditionalFormatting>
  <conditionalFormatting sqref="AO29:BP30">
    <cfRule type="expression" dxfId="1346" priority="648">
      <formula>$AM$29="not on board"</formula>
    </cfRule>
  </conditionalFormatting>
  <conditionalFormatting sqref="AO31:BP32">
    <cfRule type="expression" dxfId="1345" priority="647">
      <formula>$AM$31="not on board"</formula>
    </cfRule>
  </conditionalFormatting>
  <conditionalFormatting sqref="AO33:BP34">
    <cfRule type="expression" dxfId="1344" priority="646">
      <formula>$AM$33="not on board"</formula>
    </cfRule>
  </conditionalFormatting>
  <conditionalFormatting sqref="AO35:BP36">
    <cfRule type="expression" dxfId="1343" priority="645">
      <formula>$AM$35="not on board"</formula>
    </cfRule>
  </conditionalFormatting>
  <conditionalFormatting sqref="AO37:BP38">
    <cfRule type="expression" dxfId="1342" priority="644">
      <formula>$AM$37="not on board"</formula>
    </cfRule>
  </conditionalFormatting>
  <conditionalFormatting sqref="AO39:BP40">
    <cfRule type="expression" dxfId="1341" priority="643">
      <formula>$AM$39="not on board"</formula>
    </cfRule>
  </conditionalFormatting>
  <conditionalFormatting sqref="AO41:BP42">
    <cfRule type="expression" dxfId="1340" priority="642">
      <formula>$AM$41="not on board"</formula>
    </cfRule>
  </conditionalFormatting>
  <conditionalFormatting sqref="AO43:BP44">
    <cfRule type="expression" dxfId="1339" priority="641">
      <formula>$AM$43="not on board"</formula>
    </cfRule>
  </conditionalFormatting>
  <conditionalFormatting sqref="AO45:BP46">
    <cfRule type="expression" dxfId="1338" priority="640">
      <formula>$AM$45="not on board"</formula>
    </cfRule>
  </conditionalFormatting>
  <conditionalFormatting sqref="AO47:BP48">
    <cfRule type="expression" dxfId="1337" priority="639">
      <formula>$AM$47="not on board"</formula>
    </cfRule>
  </conditionalFormatting>
  <conditionalFormatting sqref="AO49:BP50">
    <cfRule type="expression" dxfId="1336" priority="638">
      <formula>$AM$49="not on board"</formula>
    </cfRule>
  </conditionalFormatting>
  <conditionalFormatting sqref="AO51:BP52">
    <cfRule type="expression" dxfId="1335" priority="637">
      <formula>$AM$51="not on board"</formula>
    </cfRule>
  </conditionalFormatting>
  <conditionalFormatting sqref="AO53:BP54">
    <cfRule type="expression" dxfId="1334" priority="636">
      <formula>$AM$53="not on board"</formula>
    </cfRule>
  </conditionalFormatting>
  <conditionalFormatting sqref="AO55:BP56">
    <cfRule type="expression" dxfId="1333" priority="635">
      <formula>$AM$55="not on board"</formula>
    </cfRule>
  </conditionalFormatting>
  <conditionalFormatting sqref="AO57:BP58">
    <cfRule type="expression" dxfId="1332" priority="634">
      <formula>$AM$57="not on board"</formula>
    </cfRule>
  </conditionalFormatting>
  <conditionalFormatting sqref="AO59:BP60">
    <cfRule type="expression" dxfId="1331" priority="633">
      <formula>$AM$59="not on board"</formula>
    </cfRule>
  </conditionalFormatting>
  <conditionalFormatting sqref="AO61:BP62">
    <cfRule type="expression" dxfId="1330" priority="632">
      <formula>$AM$61="not on board"</formula>
    </cfRule>
  </conditionalFormatting>
  <conditionalFormatting sqref="AO63:BP64">
    <cfRule type="expression" dxfId="1329" priority="631">
      <formula>$AM$63="not on board"</formula>
    </cfRule>
  </conditionalFormatting>
  <conditionalFormatting sqref="AO65:BP66">
    <cfRule type="expression" dxfId="1328" priority="630">
      <formula>$AM$65="not on board"</formula>
    </cfRule>
  </conditionalFormatting>
  <conditionalFormatting sqref="AO67:BP68">
    <cfRule type="expression" dxfId="1327" priority="629">
      <formula>$AM$67="not on board"</formula>
    </cfRule>
  </conditionalFormatting>
  <conditionalFormatting sqref="AO69:BP70">
    <cfRule type="expression" dxfId="1326" priority="628">
      <formula>$AM$69="not on board"</formula>
    </cfRule>
  </conditionalFormatting>
  <conditionalFormatting sqref="AO71:BP72">
    <cfRule type="expression" dxfId="1325" priority="627">
      <formula>$AM$71="not on board"</formula>
    </cfRule>
  </conditionalFormatting>
  <conditionalFormatting sqref="AO73:BP74">
    <cfRule type="expression" dxfId="1324" priority="626">
      <formula>$AM$73="not on board"</formula>
    </cfRule>
  </conditionalFormatting>
  <conditionalFormatting sqref="AO75:BP76">
    <cfRule type="expression" dxfId="1323" priority="625">
      <formula>$AM$75="not on board"</formula>
    </cfRule>
  </conditionalFormatting>
  <conditionalFormatting sqref="AO77:BP78">
    <cfRule type="expression" dxfId="1322" priority="624">
      <formula>$AM$77="not on board"</formula>
    </cfRule>
  </conditionalFormatting>
  <conditionalFormatting sqref="AO79:BP80">
    <cfRule type="expression" dxfId="1321" priority="623">
      <formula>$AM$79="not on board"</formula>
    </cfRule>
  </conditionalFormatting>
  <conditionalFormatting sqref="AO81:BP82">
    <cfRule type="expression" dxfId="1320" priority="622">
      <formula>$AM$81="not on board"</formula>
    </cfRule>
  </conditionalFormatting>
  <conditionalFormatting sqref="AO83:BP84">
    <cfRule type="expression" dxfId="1319" priority="621">
      <formula>$AM$83="not on board"</formula>
    </cfRule>
  </conditionalFormatting>
  <conditionalFormatting sqref="AO85:BP86">
    <cfRule type="expression" dxfId="1318" priority="620">
      <formula>$AM$85="not on board"</formula>
    </cfRule>
  </conditionalFormatting>
  <conditionalFormatting sqref="AO87:BP88">
    <cfRule type="expression" dxfId="1317" priority="619">
      <formula>$AM$87="not on board"</formula>
    </cfRule>
  </conditionalFormatting>
  <conditionalFormatting sqref="AO89:BP90">
    <cfRule type="expression" dxfId="1316" priority="618">
      <formula>$AM$89="not on board"</formula>
    </cfRule>
  </conditionalFormatting>
  <conditionalFormatting sqref="AO91:BP92">
    <cfRule type="expression" dxfId="1315" priority="617">
      <formula>$AM$91="not on board"</formula>
    </cfRule>
  </conditionalFormatting>
  <conditionalFormatting sqref="AO93:BP94">
    <cfRule type="expression" dxfId="1314" priority="616">
      <formula>$AM$93="not on board"</formula>
    </cfRule>
  </conditionalFormatting>
  <conditionalFormatting sqref="AO95:BP96">
    <cfRule type="expression" dxfId="1313" priority="615">
      <formula>$AM$95="not on board"</formula>
    </cfRule>
  </conditionalFormatting>
  <conditionalFormatting sqref="AO97:BP98">
    <cfRule type="expression" dxfId="1312" priority="614">
      <formula>$AM$97="not on board"</formula>
    </cfRule>
  </conditionalFormatting>
  <conditionalFormatting sqref="AO99:BP100">
    <cfRule type="expression" dxfId="1311" priority="613">
      <formula>$AM$99="not on board"</formula>
    </cfRule>
  </conditionalFormatting>
  <conditionalFormatting sqref="AO101:BP102">
    <cfRule type="expression" dxfId="1310" priority="612">
      <formula>$AM$101="not on board"</formula>
    </cfRule>
  </conditionalFormatting>
  <conditionalFormatting sqref="AO103:BP104">
    <cfRule type="expression" dxfId="1309" priority="611">
      <formula>$AM$103="not on board"</formula>
    </cfRule>
  </conditionalFormatting>
  <conditionalFormatting sqref="AO105:BP106">
    <cfRule type="expression" dxfId="1308" priority="610">
      <formula>$AM$105="not on board"</formula>
    </cfRule>
  </conditionalFormatting>
  <conditionalFormatting sqref="AO107:BP108">
    <cfRule type="expression" dxfId="1307" priority="609">
      <formula>$AM$107="not on board"</formula>
    </cfRule>
  </conditionalFormatting>
  <conditionalFormatting sqref="AO109:BP110">
    <cfRule type="expression" dxfId="1306" priority="608">
      <formula>$AM$109="not on board"</formula>
    </cfRule>
  </conditionalFormatting>
  <conditionalFormatting sqref="AO111:BP112">
    <cfRule type="expression" dxfId="1305" priority="607">
      <formula>$AM$111="not on board"</formula>
    </cfRule>
  </conditionalFormatting>
  <conditionalFormatting sqref="AO113:BP114">
    <cfRule type="expression" dxfId="1304" priority="606">
      <formula>$AM$113="not on board"</formula>
    </cfRule>
  </conditionalFormatting>
  <conditionalFormatting sqref="AO115:BP116">
    <cfRule type="expression" dxfId="1303" priority="605">
      <formula>$AM$115="not on board"</formula>
    </cfRule>
  </conditionalFormatting>
  <conditionalFormatting sqref="AO117:BP118">
    <cfRule type="expression" dxfId="1302" priority="604">
      <formula>$AM$117="not on board"</formula>
    </cfRule>
  </conditionalFormatting>
  <conditionalFormatting sqref="AO119:BP120">
    <cfRule type="expression" dxfId="1301" priority="603">
      <formula>$AM$119="not on board"</formula>
    </cfRule>
  </conditionalFormatting>
  <conditionalFormatting sqref="AO121:BP122">
    <cfRule type="expression" dxfId="1300" priority="602">
      <formula>$AM$121="not on board"</formula>
    </cfRule>
  </conditionalFormatting>
  <conditionalFormatting sqref="AO123:BP124">
    <cfRule type="expression" dxfId="1299" priority="601">
      <formula>$AM$123="not on board"</formula>
    </cfRule>
  </conditionalFormatting>
  <conditionalFormatting sqref="BV7:CZ8">
    <cfRule type="expression" dxfId="1298" priority="599">
      <formula>$BT$7="not on board"</formula>
    </cfRule>
  </conditionalFormatting>
  <conditionalFormatting sqref="BV9:CZ10">
    <cfRule type="expression" dxfId="1297" priority="598">
      <formula>$BT$9="not on board"</formula>
    </cfRule>
  </conditionalFormatting>
  <conditionalFormatting sqref="BV11:CZ12">
    <cfRule type="expression" dxfId="1296" priority="597">
      <formula>$BT$11="not on board"</formula>
    </cfRule>
  </conditionalFormatting>
  <conditionalFormatting sqref="BV13:CZ14">
    <cfRule type="expression" dxfId="1295" priority="596">
      <formula>$BT$13="not on board"</formula>
    </cfRule>
  </conditionalFormatting>
  <conditionalFormatting sqref="BV15:CZ16">
    <cfRule type="expression" dxfId="1294" priority="595">
      <formula>$BT$15="not on board"</formula>
    </cfRule>
  </conditionalFormatting>
  <conditionalFormatting sqref="BV17:CZ18">
    <cfRule type="expression" dxfId="1293" priority="594">
      <formula>$BT$17="not on board"</formula>
    </cfRule>
  </conditionalFormatting>
  <conditionalFormatting sqref="BV19:CZ20">
    <cfRule type="expression" dxfId="1292" priority="593">
      <formula>$BT$19="not on board"</formula>
    </cfRule>
  </conditionalFormatting>
  <conditionalFormatting sqref="BV21:CZ22">
    <cfRule type="expression" dxfId="1291" priority="592">
      <formula>$BT$21="not on board"</formula>
    </cfRule>
  </conditionalFormatting>
  <conditionalFormatting sqref="BV23:CZ24">
    <cfRule type="expression" dxfId="1290" priority="591">
      <formula>$BT$23="not on board"</formula>
    </cfRule>
  </conditionalFormatting>
  <conditionalFormatting sqref="BV25:CZ26">
    <cfRule type="expression" dxfId="1289" priority="590">
      <formula>$BT$25="not on board"</formula>
    </cfRule>
  </conditionalFormatting>
  <conditionalFormatting sqref="BV27:CZ28">
    <cfRule type="expression" dxfId="1288" priority="589">
      <formula>$BT$27="not on board"</formula>
    </cfRule>
  </conditionalFormatting>
  <conditionalFormatting sqref="BV29:CZ30">
    <cfRule type="expression" dxfId="1287" priority="588">
      <formula>$BT$29="not on board"</formula>
    </cfRule>
  </conditionalFormatting>
  <conditionalFormatting sqref="BV31:CZ32">
    <cfRule type="expression" dxfId="1286" priority="587">
      <formula>$BT$31="not on board"</formula>
    </cfRule>
  </conditionalFormatting>
  <conditionalFormatting sqref="BV33:CZ34">
    <cfRule type="expression" dxfId="1285" priority="586">
      <formula>$BT$33="not on board"</formula>
    </cfRule>
  </conditionalFormatting>
  <conditionalFormatting sqref="BV35:CZ36">
    <cfRule type="expression" dxfId="1284" priority="585">
      <formula>$BT$35="not on board"</formula>
    </cfRule>
  </conditionalFormatting>
  <conditionalFormatting sqref="BV37:CZ38">
    <cfRule type="expression" dxfId="1283" priority="584">
      <formula>$BT$37="not on board"</formula>
    </cfRule>
  </conditionalFormatting>
  <conditionalFormatting sqref="BV39:CZ40">
    <cfRule type="expression" dxfId="1282" priority="583">
      <formula>$BT$39="not on board"</formula>
    </cfRule>
  </conditionalFormatting>
  <conditionalFormatting sqref="BV41:CZ42">
    <cfRule type="expression" dxfId="1281" priority="582">
      <formula>$BT$41="not on board"</formula>
    </cfRule>
  </conditionalFormatting>
  <conditionalFormatting sqref="BV43:CZ44">
    <cfRule type="expression" dxfId="1280" priority="581">
      <formula>$BT$43="not on board"</formula>
    </cfRule>
  </conditionalFormatting>
  <conditionalFormatting sqref="BV45:CZ46">
    <cfRule type="expression" dxfId="1279" priority="580">
      <formula>$BT$45="not on board"</formula>
    </cfRule>
  </conditionalFormatting>
  <conditionalFormatting sqref="BV47:CZ48">
    <cfRule type="expression" dxfId="1278" priority="579">
      <formula>$BT$47="not on board"</formula>
    </cfRule>
  </conditionalFormatting>
  <conditionalFormatting sqref="BV49:CZ50">
    <cfRule type="expression" dxfId="1277" priority="578">
      <formula>$BT$49="not on board"</formula>
    </cfRule>
  </conditionalFormatting>
  <conditionalFormatting sqref="BV51:CZ52">
    <cfRule type="expression" dxfId="1276" priority="577">
      <formula>$BT$51="not on board"</formula>
    </cfRule>
  </conditionalFormatting>
  <conditionalFormatting sqref="BV53:CZ54">
    <cfRule type="expression" dxfId="1275" priority="576">
      <formula>$BT$53="not on board"</formula>
    </cfRule>
  </conditionalFormatting>
  <conditionalFormatting sqref="BV55:CZ56">
    <cfRule type="expression" dxfId="1274" priority="575">
      <formula>$BT$55="not on board"</formula>
    </cfRule>
  </conditionalFormatting>
  <conditionalFormatting sqref="BV57:CZ58">
    <cfRule type="expression" dxfId="1273" priority="574">
      <formula>$BT$57="not on board"</formula>
    </cfRule>
  </conditionalFormatting>
  <conditionalFormatting sqref="BV59:CZ60">
    <cfRule type="expression" dxfId="1272" priority="573">
      <formula>$BT$59="not on board"</formula>
    </cfRule>
  </conditionalFormatting>
  <conditionalFormatting sqref="BV61:CZ62">
    <cfRule type="expression" dxfId="1271" priority="572">
      <formula>$BT$61="not on board"</formula>
    </cfRule>
  </conditionalFormatting>
  <conditionalFormatting sqref="BV63:CZ64">
    <cfRule type="expression" dxfId="1270" priority="571">
      <formula>$BT$63="not on board"</formula>
    </cfRule>
  </conditionalFormatting>
  <conditionalFormatting sqref="BV65:CZ66">
    <cfRule type="expression" dxfId="1269" priority="570">
      <formula>$BT$65="not on board"</formula>
    </cfRule>
  </conditionalFormatting>
  <conditionalFormatting sqref="BV67:CZ68">
    <cfRule type="expression" dxfId="1268" priority="569">
      <formula>$BT$67="not on board"</formula>
    </cfRule>
  </conditionalFormatting>
  <conditionalFormatting sqref="BV69:CZ70">
    <cfRule type="expression" dxfId="1267" priority="568">
      <formula>$BT$69="not on board"</formula>
    </cfRule>
  </conditionalFormatting>
  <conditionalFormatting sqref="BV71:CZ72">
    <cfRule type="expression" dxfId="1266" priority="567">
      <formula>$BT$71="not on board"</formula>
    </cfRule>
  </conditionalFormatting>
  <conditionalFormatting sqref="BV73:CZ74">
    <cfRule type="expression" dxfId="1265" priority="566">
      <formula>$BT$73="not on board"</formula>
    </cfRule>
  </conditionalFormatting>
  <conditionalFormatting sqref="BV75:CZ76">
    <cfRule type="expression" dxfId="1264" priority="565">
      <formula>$BT$75="not on board"</formula>
    </cfRule>
  </conditionalFormatting>
  <conditionalFormatting sqref="BV77:CZ78">
    <cfRule type="expression" dxfId="1263" priority="564">
      <formula>$BT$77="not on board"</formula>
    </cfRule>
  </conditionalFormatting>
  <conditionalFormatting sqref="BV79:CZ80">
    <cfRule type="expression" dxfId="1262" priority="563">
      <formula>$BT$79="not on board"</formula>
    </cfRule>
  </conditionalFormatting>
  <conditionalFormatting sqref="BV81:CZ82">
    <cfRule type="expression" dxfId="1261" priority="562">
      <formula>$BT$81="not on board"</formula>
    </cfRule>
  </conditionalFormatting>
  <conditionalFormatting sqref="BV83:CZ84">
    <cfRule type="expression" dxfId="1260" priority="561">
      <formula>$BT$83="not on board"</formula>
    </cfRule>
  </conditionalFormatting>
  <conditionalFormatting sqref="BV85:CZ86">
    <cfRule type="expression" dxfId="1259" priority="560">
      <formula>$BT$85="not on board"</formula>
    </cfRule>
  </conditionalFormatting>
  <conditionalFormatting sqref="BV87:CZ88">
    <cfRule type="expression" dxfId="1258" priority="559">
      <formula>$BT$87="not on board"</formula>
    </cfRule>
  </conditionalFormatting>
  <conditionalFormatting sqref="BV89:CZ90">
    <cfRule type="expression" dxfId="1257" priority="558">
      <formula>$BT$89="not on board"</formula>
    </cfRule>
  </conditionalFormatting>
  <conditionalFormatting sqref="BV91:CZ92">
    <cfRule type="expression" dxfId="1256" priority="557">
      <formula>$BT$91="not on board"</formula>
    </cfRule>
  </conditionalFormatting>
  <conditionalFormatting sqref="BV93:CZ94">
    <cfRule type="expression" dxfId="1255" priority="556">
      <formula>$BT$93="not on board"</formula>
    </cfRule>
  </conditionalFormatting>
  <conditionalFormatting sqref="BV95:CZ96">
    <cfRule type="expression" dxfId="1254" priority="555">
      <formula>$BT$95="not on board"</formula>
    </cfRule>
  </conditionalFormatting>
  <conditionalFormatting sqref="BV97:CZ98">
    <cfRule type="expression" dxfId="1253" priority="554">
      <formula>$BT$97="not on board"</formula>
    </cfRule>
  </conditionalFormatting>
  <conditionalFormatting sqref="BV99:CZ100">
    <cfRule type="expression" dxfId="1252" priority="553">
      <formula>$BT$99="not on board"</formula>
    </cfRule>
  </conditionalFormatting>
  <conditionalFormatting sqref="BV101:CZ102">
    <cfRule type="expression" dxfId="1251" priority="552">
      <formula>$BT$101="not on board"</formula>
    </cfRule>
  </conditionalFormatting>
  <conditionalFormatting sqref="BV103:CZ104">
    <cfRule type="expression" dxfId="1250" priority="551">
      <formula>$BT$103="not on board"</formula>
    </cfRule>
  </conditionalFormatting>
  <conditionalFormatting sqref="BV105:CZ106">
    <cfRule type="expression" dxfId="1249" priority="550">
      <formula>$BT$105="not on board"</formula>
    </cfRule>
  </conditionalFormatting>
  <conditionalFormatting sqref="BV107:CZ108">
    <cfRule type="expression" dxfId="1248" priority="549">
      <formula>$BT$107="not on board"</formula>
    </cfRule>
  </conditionalFormatting>
  <conditionalFormatting sqref="BV109:CZ110">
    <cfRule type="expression" dxfId="1247" priority="548">
      <formula>$BT$109="not on board"</formula>
    </cfRule>
  </conditionalFormatting>
  <conditionalFormatting sqref="BV111:CZ112">
    <cfRule type="expression" dxfId="1246" priority="547">
      <formula>$BT$111="not on board"</formula>
    </cfRule>
  </conditionalFormatting>
  <conditionalFormatting sqref="BV113:CZ114">
    <cfRule type="expression" dxfId="1245" priority="546">
      <formula>$BT$113="not on board"</formula>
    </cfRule>
  </conditionalFormatting>
  <conditionalFormatting sqref="BV115:CZ116">
    <cfRule type="expression" dxfId="1244" priority="545">
      <formula>$BT$115="not on board"</formula>
    </cfRule>
  </conditionalFormatting>
  <conditionalFormatting sqref="BV117:CZ118">
    <cfRule type="expression" dxfId="1243" priority="544">
      <formula>$BT$117="not on board"</formula>
    </cfRule>
  </conditionalFormatting>
  <conditionalFormatting sqref="BV119:CZ120">
    <cfRule type="expression" dxfId="1242" priority="543">
      <formula>$BT$119="not on board"</formula>
    </cfRule>
  </conditionalFormatting>
  <conditionalFormatting sqref="BV121:CZ122">
    <cfRule type="expression" dxfId="1241" priority="542">
      <formula>$BT$121="not on board"</formula>
    </cfRule>
  </conditionalFormatting>
  <conditionalFormatting sqref="BV123:CZ124">
    <cfRule type="expression" dxfId="1240" priority="541">
      <formula>$BT$123="not on board"</formula>
    </cfRule>
  </conditionalFormatting>
  <conditionalFormatting sqref="DF7:EI8">
    <cfRule type="expression" dxfId="1239" priority="539">
      <formula>$DD$7="not on board"</formula>
    </cfRule>
  </conditionalFormatting>
  <conditionalFormatting sqref="DF9:EI10">
    <cfRule type="expression" dxfId="1238" priority="538">
      <formula>$DD$9="not on board"</formula>
    </cfRule>
  </conditionalFormatting>
  <conditionalFormatting sqref="DF11:EI12">
    <cfRule type="expression" dxfId="1237" priority="537">
      <formula>$DD$11="not on board"</formula>
    </cfRule>
  </conditionalFormatting>
  <conditionalFormatting sqref="DF13:EI14">
    <cfRule type="expression" dxfId="1236" priority="536">
      <formula>$DD$13="not on board"</formula>
    </cfRule>
  </conditionalFormatting>
  <conditionalFormatting sqref="DF15:EI16">
    <cfRule type="expression" dxfId="1235" priority="535">
      <formula>$DD$15="not on board"</formula>
    </cfRule>
  </conditionalFormatting>
  <conditionalFormatting sqref="DF17:EI18">
    <cfRule type="expression" dxfId="1234" priority="534">
      <formula>$DD$17="not on board"</formula>
    </cfRule>
  </conditionalFormatting>
  <conditionalFormatting sqref="DF19:EI20">
    <cfRule type="expression" dxfId="1233" priority="533">
      <formula>$DD$19="not on board"</formula>
    </cfRule>
  </conditionalFormatting>
  <conditionalFormatting sqref="DF21:EI22">
    <cfRule type="expression" dxfId="1232" priority="532">
      <formula>$DD$21="not on board"</formula>
    </cfRule>
  </conditionalFormatting>
  <conditionalFormatting sqref="DF23:EI24">
    <cfRule type="expression" dxfId="1231" priority="531">
      <formula>$DD$23="not on board"</formula>
    </cfRule>
  </conditionalFormatting>
  <conditionalFormatting sqref="DF25:EI26">
    <cfRule type="expression" dxfId="1230" priority="530">
      <formula>$DD$25="not on board"</formula>
    </cfRule>
  </conditionalFormatting>
  <conditionalFormatting sqref="DF27:EI28">
    <cfRule type="expression" dxfId="1229" priority="529">
      <formula>$DD$27="not on board"</formula>
    </cfRule>
  </conditionalFormatting>
  <conditionalFormatting sqref="DF29:EI30">
    <cfRule type="expression" dxfId="1228" priority="528">
      <formula>$DD$29="not on board"</formula>
    </cfRule>
  </conditionalFormatting>
  <conditionalFormatting sqref="DF31:EI32">
    <cfRule type="expression" dxfId="1227" priority="527">
      <formula>$DD$31="not on board"</formula>
    </cfRule>
  </conditionalFormatting>
  <conditionalFormatting sqref="DF33:EI34">
    <cfRule type="expression" dxfId="1226" priority="526">
      <formula>$DD$33="not on board"</formula>
    </cfRule>
  </conditionalFormatting>
  <conditionalFormatting sqref="DF35:EI36">
    <cfRule type="expression" dxfId="1225" priority="525">
      <formula>$DD$35="not on board"</formula>
    </cfRule>
  </conditionalFormatting>
  <conditionalFormatting sqref="DF37:EI38">
    <cfRule type="expression" dxfId="1224" priority="524">
      <formula>$DD$37="not on board"</formula>
    </cfRule>
  </conditionalFormatting>
  <conditionalFormatting sqref="DF39:EI40">
    <cfRule type="expression" dxfId="1223" priority="523">
      <formula>$DD$39="not on board"</formula>
    </cfRule>
  </conditionalFormatting>
  <conditionalFormatting sqref="DF41:EI42">
    <cfRule type="expression" dxfId="1222" priority="522">
      <formula>$DD$41="not on board"</formula>
    </cfRule>
  </conditionalFormatting>
  <conditionalFormatting sqref="DF43:EI44">
    <cfRule type="expression" dxfId="1221" priority="521">
      <formula>$DD$43="not on board"</formula>
    </cfRule>
  </conditionalFormatting>
  <conditionalFormatting sqref="DF45:EI46">
    <cfRule type="expression" dxfId="1220" priority="520">
      <formula>$DD$45="not on board"</formula>
    </cfRule>
  </conditionalFormatting>
  <conditionalFormatting sqref="DF47:EI48">
    <cfRule type="expression" dxfId="1219" priority="519">
      <formula>$DD$47="not on board"</formula>
    </cfRule>
  </conditionalFormatting>
  <conditionalFormatting sqref="DF49:EI50">
    <cfRule type="expression" dxfId="1218" priority="518">
      <formula>$DD$49="not on board"</formula>
    </cfRule>
  </conditionalFormatting>
  <conditionalFormatting sqref="DF51:EI52">
    <cfRule type="expression" dxfId="1217" priority="517">
      <formula>$DD$51="not on board"</formula>
    </cfRule>
  </conditionalFormatting>
  <conditionalFormatting sqref="DF53:EI54">
    <cfRule type="expression" dxfId="1216" priority="516">
      <formula>$DD$53="not on board"</formula>
    </cfRule>
  </conditionalFormatting>
  <conditionalFormatting sqref="DF55:EI56">
    <cfRule type="expression" dxfId="1215" priority="515">
      <formula>$DD$55="not on board"</formula>
    </cfRule>
  </conditionalFormatting>
  <conditionalFormatting sqref="DF57:EI58">
    <cfRule type="expression" dxfId="1214" priority="514">
      <formula>$DD$57="not on board"</formula>
    </cfRule>
  </conditionalFormatting>
  <conditionalFormatting sqref="DF59:EI60">
    <cfRule type="expression" dxfId="1213" priority="513">
      <formula>$DD$59="not on board"</formula>
    </cfRule>
  </conditionalFormatting>
  <conditionalFormatting sqref="DF61:EI62">
    <cfRule type="expression" dxfId="1212" priority="512">
      <formula>$DD$61="not on board"</formula>
    </cfRule>
  </conditionalFormatting>
  <conditionalFormatting sqref="DF63:EI64">
    <cfRule type="expression" dxfId="1211" priority="511">
      <formula>$DD$63="not on board"</formula>
    </cfRule>
  </conditionalFormatting>
  <conditionalFormatting sqref="DF65:EI66">
    <cfRule type="expression" dxfId="1210" priority="510">
      <formula>$DD$65="not on board"</formula>
    </cfRule>
  </conditionalFormatting>
  <conditionalFormatting sqref="DF67:EI68">
    <cfRule type="expression" dxfId="1209" priority="509">
      <formula>$DD$67="not on board"</formula>
    </cfRule>
  </conditionalFormatting>
  <conditionalFormatting sqref="DF69:EI70">
    <cfRule type="expression" dxfId="1208" priority="508">
      <formula>$DD$69="not on board"</formula>
    </cfRule>
  </conditionalFormatting>
  <conditionalFormatting sqref="DF71:EI72">
    <cfRule type="expression" dxfId="1207" priority="507">
      <formula>$DD$71="not on board"</formula>
    </cfRule>
  </conditionalFormatting>
  <conditionalFormatting sqref="DF73:EI74">
    <cfRule type="expression" dxfId="1206" priority="506">
      <formula>$DD$73="not on board"</formula>
    </cfRule>
  </conditionalFormatting>
  <conditionalFormatting sqref="DF75:EI76">
    <cfRule type="expression" dxfId="1205" priority="505">
      <formula>$DD$75="not on board"</formula>
    </cfRule>
  </conditionalFormatting>
  <conditionalFormatting sqref="DF77:EI78">
    <cfRule type="expression" dxfId="1204" priority="504">
      <formula>$DD$77="not on board"</formula>
    </cfRule>
  </conditionalFormatting>
  <conditionalFormatting sqref="DF79:EI80">
    <cfRule type="expression" dxfId="1203" priority="503">
      <formula>$DD$79="not on board"</formula>
    </cfRule>
  </conditionalFormatting>
  <conditionalFormatting sqref="DF81:EI82">
    <cfRule type="expression" dxfId="1202" priority="502">
      <formula>$DD$81="not on board"</formula>
    </cfRule>
  </conditionalFormatting>
  <conditionalFormatting sqref="DF83:EI84">
    <cfRule type="expression" dxfId="1201" priority="501">
      <formula>$DD$83="not on board"</formula>
    </cfRule>
  </conditionalFormatting>
  <conditionalFormatting sqref="DF85:EI86">
    <cfRule type="expression" dxfId="1200" priority="500">
      <formula>$DD$85="not on board"</formula>
    </cfRule>
  </conditionalFormatting>
  <conditionalFormatting sqref="DF87:EI88">
    <cfRule type="expression" dxfId="1199" priority="499">
      <formula>$DD$87="not on board"</formula>
    </cfRule>
  </conditionalFormatting>
  <conditionalFormatting sqref="DF89:EI90">
    <cfRule type="expression" dxfId="1198" priority="498">
      <formula>$DD$89="not on board"</formula>
    </cfRule>
  </conditionalFormatting>
  <conditionalFormatting sqref="DF91:EI92">
    <cfRule type="expression" dxfId="1197" priority="497">
      <formula>$DD$91="not on board"</formula>
    </cfRule>
  </conditionalFormatting>
  <conditionalFormatting sqref="DF93:EI94">
    <cfRule type="expression" dxfId="1196" priority="496">
      <formula>$DD$93="not on board"</formula>
    </cfRule>
  </conditionalFormatting>
  <conditionalFormatting sqref="DF95:EI96">
    <cfRule type="expression" dxfId="1195" priority="495">
      <formula>$DD$95="not on board"</formula>
    </cfRule>
  </conditionalFormatting>
  <conditionalFormatting sqref="DF97:EI98">
    <cfRule type="expression" dxfId="1194" priority="494">
      <formula>$DD$97="not on board"</formula>
    </cfRule>
  </conditionalFormatting>
  <conditionalFormatting sqref="DF99:EI100">
    <cfRule type="expression" dxfId="1193" priority="493">
      <formula>$DD$99="not on board"</formula>
    </cfRule>
  </conditionalFormatting>
  <conditionalFormatting sqref="DF101:EI102">
    <cfRule type="expression" dxfId="1192" priority="492">
      <formula>$DD$101="not on board"</formula>
    </cfRule>
  </conditionalFormatting>
  <conditionalFormatting sqref="DF103:EI104">
    <cfRule type="expression" dxfId="1191" priority="491">
      <formula>$DD$103="not on board"</formula>
    </cfRule>
  </conditionalFormatting>
  <conditionalFormatting sqref="DF105:EI106">
    <cfRule type="expression" dxfId="1190" priority="490">
      <formula>$DD$105="not on board"</formula>
    </cfRule>
  </conditionalFormatting>
  <conditionalFormatting sqref="DF107:EI108">
    <cfRule type="expression" dxfId="1189" priority="489">
      <formula>$DD$107="not on board"</formula>
    </cfRule>
  </conditionalFormatting>
  <conditionalFormatting sqref="DF109:EI110">
    <cfRule type="expression" dxfId="1188" priority="488">
      <formula>$DD$109="not on board"</formula>
    </cfRule>
  </conditionalFormatting>
  <conditionalFormatting sqref="DF111:EI112">
    <cfRule type="expression" dxfId="1187" priority="487">
      <formula>$DD$111="not on board"</formula>
    </cfRule>
  </conditionalFormatting>
  <conditionalFormatting sqref="DF113:EI114">
    <cfRule type="expression" dxfId="1186" priority="486">
      <formula>$DD$113="not on board"</formula>
    </cfRule>
  </conditionalFormatting>
  <conditionalFormatting sqref="DF115:EI116">
    <cfRule type="expression" dxfId="1185" priority="485">
      <formula>$DD$115="not on board"</formula>
    </cfRule>
  </conditionalFormatting>
  <conditionalFormatting sqref="DF117:EI118">
    <cfRule type="expression" dxfId="1184" priority="484">
      <formula>$DD$117="not on board"</formula>
    </cfRule>
  </conditionalFormatting>
  <conditionalFormatting sqref="DF119:EI120">
    <cfRule type="expression" dxfId="1183" priority="483">
      <formula>$DD$119="not on board"</formula>
    </cfRule>
  </conditionalFormatting>
  <conditionalFormatting sqref="DF121:EI122">
    <cfRule type="expression" dxfId="1182" priority="482">
      <formula>$DD$121="not on board"</formula>
    </cfRule>
  </conditionalFormatting>
  <conditionalFormatting sqref="DF123:EI124">
    <cfRule type="expression" dxfId="1181" priority="481">
      <formula>$DD$123="not on board"</formula>
    </cfRule>
  </conditionalFormatting>
  <conditionalFormatting sqref="EO7:FS8">
    <cfRule type="expression" dxfId="1180" priority="479">
      <formula>$EM$7="not on board"</formula>
    </cfRule>
  </conditionalFormatting>
  <conditionalFormatting sqref="EO9:FS10">
    <cfRule type="expression" dxfId="1179" priority="478">
      <formula>$EM$9="not on board"</formula>
    </cfRule>
  </conditionalFormatting>
  <conditionalFormatting sqref="EO11:FS12">
    <cfRule type="expression" dxfId="1178" priority="477">
      <formula>$EM$11="not on board"</formula>
    </cfRule>
  </conditionalFormatting>
  <conditionalFormatting sqref="EO13:FS14">
    <cfRule type="expression" dxfId="1177" priority="476">
      <formula>$EM$13="not on board"</formula>
    </cfRule>
  </conditionalFormatting>
  <conditionalFormatting sqref="EO15:FS16">
    <cfRule type="expression" dxfId="1176" priority="475">
      <formula>$EM$15="not on board"</formula>
    </cfRule>
  </conditionalFormatting>
  <conditionalFormatting sqref="EO17:FS18">
    <cfRule type="expression" dxfId="1175" priority="474">
      <formula>$EM$17="not on board"</formula>
    </cfRule>
  </conditionalFormatting>
  <conditionalFormatting sqref="EO19:FS20">
    <cfRule type="expression" dxfId="1174" priority="473">
      <formula>$EM$19="not on board"</formula>
    </cfRule>
  </conditionalFormatting>
  <conditionalFormatting sqref="EO21:FS22">
    <cfRule type="expression" dxfId="1173" priority="472">
      <formula>$EM$21="not on board"</formula>
    </cfRule>
  </conditionalFormatting>
  <conditionalFormatting sqref="EO23:FS24">
    <cfRule type="expression" dxfId="1172" priority="471">
      <formula>$EM$23="not on board"</formula>
    </cfRule>
  </conditionalFormatting>
  <conditionalFormatting sqref="EO25:FS26">
    <cfRule type="expression" dxfId="1171" priority="470">
      <formula>$EM$25="not on board"</formula>
    </cfRule>
  </conditionalFormatting>
  <conditionalFormatting sqref="EO27:FS28">
    <cfRule type="expression" dxfId="1170" priority="469">
      <formula>$EM$27="not on board"</formula>
    </cfRule>
  </conditionalFormatting>
  <conditionalFormatting sqref="EO29:FS30">
    <cfRule type="expression" dxfId="1169" priority="468">
      <formula>$EM$29="not on board"</formula>
    </cfRule>
  </conditionalFormatting>
  <conditionalFormatting sqref="EO31:FS32">
    <cfRule type="expression" dxfId="1168" priority="467">
      <formula>$EM$31="not on board"</formula>
    </cfRule>
  </conditionalFormatting>
  <conditionalFormatting sqref="EO33:FS34">
    <cfRule type="expression" dxfId="1167" priority="466">
      <formula>$EM$33="not on board"</formula>
    </cfRule>
  </conditionalFormatting>
  <conditionalFormatting sqref="EO35:FS36">
    <cfRule type="expression" dxfId="1166" priority="465">
      <formula>$EM$35="not on board"</formula>
    </cfRule>
  </conditionalFormatting>
  <conditionalFormatting sqref="EO37:FS38">
    <cfRule type="expression" dxfId="1165" priority="464">
      <formula>$EM$37="not on board"</formula>
    </cfRule>
  </conditionalFormatting>
  <conditionalFormatting sqref="EO39:FS40">
    <cfRule type="expression" dxfId="1164" priority="463">
      <formula>$EM$39="not on board"</formula>
    </cfRule>
  </conditionalFormatting>
  <conditionalFormatting sqref="EO41:FS42">
    <cfRule type="expression" dxfId="1163" priority="462">
      <formula>$EM$41="not on board"</formula>
    </cfRule>
  </conditionalFormatting>
  <conditionalFormatting sqref="EO43:FS44">
    <cfRule type="expression" dxfId="1162" priority="461">
      <formula>$EM$43="not on board"</formula>
    </cfRule>
  </conditionalFormatting>
  <conditionalFormatting sqref="EO45:FS46">
    <cfRule type="expression" dxfId="1161" priority="460">
      <formula>$EM$45="not on board"</formula>
    </cfRule>
  </conditionalFormatting>
  <conditionalFormatting sqref="EO47:FS48">
    <cfRule type="expression" dxfId="1160" priority="459">
      <formula>$EM$47="not on board"</formula>
    </cfRule>
  </conditionalFormatting>
  <conditionalFormatting sqref="EO49:FS50">
    <cfRule type="expression" dxfId="1159" priority="458">
      <formula>$EM$49="not on board"</formula>
    </cfRule>
  </conditionalFormatting>
  <conditionalFormatting sqref="EO51:FS52">
    <cfRule type="expression" dxfId="1158" priority="457">
      <formula>$EM$51="not on board"</formula>
    </cfRule>
  </conditionalFormatting>
  <conditionalFormatting sqref="EO53:FS54">
    <cfRule type="expression" dxfId="1157" priority="456">
      <formula>$EM$53="not on board"</formula>
    </cfRule>
  </conditionalFormatting>
  <conditionalFormatting sqref="EO55:FS56">
    <cfRule type="expression" dxfId="1156" priority="455">
      <formula>$EM$55="not on board"</formula>
    </cfRule>
  </conditionalFormatting>
  <conditionalFormatting sqref="EO57:FS58">
    <cfRule type="expression" dxfId="1155" priority="454">
      <formula>$EM$57="not on board"</formula>
    </cfRule>
  </conditionalFormatting>
  <conditionalFormatting sqref="EO59:FS60">
    <cfRule type="expression" dxfId="1154" priority="453">
      <formula>$EM$59="not on board"</formula>
    </cfRule>
  </conditionalFormatting>
  <conditionalFormatting sqref="EO61:FS62">
    <cfRule type="expression" dxfId="1153" priority="452">
      <formula>$EM$61="not on board"</formula>
    </cfRule>
  </conditionalFormatting>
  <conditionalFormatting sqref="EO63:FS64">
    <cfRule type="expression" dxfId="1152" priority="451">
      <formula>$EM$63="not on board"</formula>
    </cfRule>
  </conditionalFormatting>
  <conditionalFormatting sqref="EO65:FS66">
    <cfRule type="expression" dxfId="1151" priority="450">
      <formula>$EM$65="not on board"</formula>
    </cfRule>
  </conditionalFormatting>
  <conditionalFormatting sqref="EO67:FS68">
    <cfRule type="expression" dxfId="1150" priority="449">
      <formula>$EM$67="not on board"</formula>
    </cfRule>
  </conditionalFormatting>
  <conditionalFormatting sqref="EO69:FS70">
    <cfRule type="expression" dxfId="1149" priority="448">
      <formula>$EM$69="not on board"</formula>
    </cfRule>
  </conditionalFormatting>
  <conditionalFormatting sqref="EO71:FS72">
    <cfRule type="expression" dxfId="1148" priority="447">
      <formula>$EM$71="not on board"</formula>
    </cfRule>
  </conditionalFormatting>
  <conditionalFormatting sqref="EO73:FS74">
    <cfRule type="expression" dxfId="1147" priority="446">
      <formula>$EM$73="not on board"</formula>
    </cfRule>
  </conditionalFormatting>
  <conditionalFormatting sqref="EO75:FS76">
    <cfRule type="expression" dxfId="1146" priority="445">
      <formula>$EM$75="not on board"</formula>
    </cfRule>
  </conditionalFormatting>
  <conditionalFormatting sqref="EO77:FS78">
    <cfRule type="expression" dxfId="1145" priority="444">
      <formula>$EM$77="not on board"</formula>
    </cfRule>
  </conditionalFormatting>
  <conditionalFormatting sqref="EO79:FS80">
    <cfRule type="expression" dxfId="1144" priority="443">
      <formula>$EM$79="not on board"</formula>
    </cfRule>
  </conditionalFormatting>
  <conditionalFormatting sqref="EO81:FS82">
    <cfRule type="expression" dxfId="1143" priority="442">
      <formula>$EM$81="not on board"</formula>
    </cfRule>
  </conditionalFormatting>
  <conditionalFormatting sqref="EO83:FS84">
    <cfRule type="expression" dxfId="1142" priority="441">
      <formula>$EM$83="not on board"</formula>
    </cfRule>
  </conditionalFormatting>
  <conditionalFormatting sqref="EO85:FS86">
    <cfRule type="expression" dxfId="1141" priority="440">
      <formula>$EM$85="not on board"</formula>
    </cfRule>
  </conditionalFormatting>
  <conditionalFormatting sqref="EO87:FS88">
    <cfRule type="expression" dxfId="1140" priority="439">
      <formula>$EM$87="not on board"</formula>
    </cfRule>
  </conditionalFormatting>
  <conditionalFormatting sqref="EO89:FS90">
    <cfRule type="expression" dxfId="1139" priority="438">
      <formula>$EM$89="not on board"</formula>
    </cfRule>
  </conditionalFormatting>
  <conditionalFormatting sqref="EO91:FS92">
    <cfRule type="expression" dxfId="1138" priority="437">
      <formula>$EM$91="not on board"</formula>
    </cfRule>
  </conditionalFormatting>
  <conditionalFormatting sqref="EO93:FS94">
    <cfRule type="expression" dxfId="1137" priority="436">
      <formula>$EM$93="not on board"</formula>
    </cfRule>
  </conditionalFormatting>
  <conditionalFormatting sqref="EO95:FS96">
    <cfRule type="expression" dxfId="1136" priority="435">
      <formula>$EM$95="not on board"</formula>
    </cfRule>
  </conditionalFormatting>
  <conditionalFormatting sqref="EO97:FS98">
    <cfRule type="expression" dxfId="1135" priority="434">
      <formula>$EM$97="not on board"</formula>
    </cfRule>
  </conditionalFormatting>
  <conditionalFormatting sqref="EO99:FS100">
    <cfRule type="expression" dxfId="1134" priority="433">
      <formula>$EM$99="not on board"</formula>
    </cfRule>
  </conditionalFormatting>
  <conditionalFormatting sqref="EO101:FS102">
    <cfRule type="expression" dxfId="1133" priority="432">
      <formula>$EM$101="not on board"</formula>
    </cfRule>
  </conditionalFormatting>
  <conditionalFormatting sqref="EO103:FS104">
    <cfRule type="expression" dxfId="1132" priority="431">
      <formula>$EM$103="not on board"</formula>
    </cfRule>
  </conditionalFormatting>
  <conditionalFormatting sqref="EO105:FS106">
    <cfRule type="expression" dxfId="1131" priority="430">
      <formula>$EM$105="not on board"</formula>
    </cfRule>
  </conditionalFormatting>
  <conditionalFormatting sqref="EO107:FS108">
    <cfRule type="expression" dxfId="1130" priority="429">
      <formula>$EM$107="not on board"</formula>
    </cfRule>
  </conditionalFormatting>
  <conditionalFormatting sqref="EO109:FS110">
    <cfRule type="expression" dxfId="1129" priority="428">
      <formula>$EM$109="not on board"</formula>
    </cfRule>
  </conditionalFormatting>
  <conditionalFormatting sqref="EO111:FS112">
    <cfRule type="expression" dxfId="1128" priority="427">
      <formula>$EM$111="not on board"</formula>
    </cfRule>
  </conditionalFormatting>
  <conditionalFormatting sqref="EO113:FS114">
    <cfRule type="expression" dxfId="1127" priority="426">
      <formula>$EM$113="not on board"</formula>
    </cfRule>
  </conditionalFormatting>
  <conditionalFormatting sqref="EO115:FS116">
    <cfRule type="expression" dxfId="1126" priority="425">
      <formula>$EM$115="not on board"</formula>
    </cfRule>
  </conditionalFormatting>
  <conditionalFormatting sqref="EO117:FS118">
    <cfRule type="expression" dxfId="1125" priority="424">
      <formula>$EM$117="not on board"</formula>
    </cfRule>
  </conditionalFormatting>
  <conditionalFormatting sqref="EO119:FS120">
    <cfRule type="expression" dxfId="1124" priority="423">
      <formula>$EM$119="not on board"</formula>
    </cfRule>
  </conditionalFormatting>
  <conditionalFormatting sqref="EO121:FS122">
    <cfRule type="expression" dxfId="1123" priority="422">
      <formula>$EM$121="not on board"</formula>
    </cfRule>
  </conditionalFormatting>
  <conditionalFormatting sqref="EO123:FS124">
    <cfRule type="expression" dxfId="1122" priority="421">
      <formula>$EM$123="not on board"</formula>
    </cfRule>
  </conditionalFormatting>
  <conditionalFormatting sqref="FY7:HB8">
    <cfRule type="expression" dxfId="1121" priority="419">
      <formula>$FW$7="not on board"</formula>
    </cfRule>
  </conditionalFormatting>
  <conditionalFormatting sqref="FY9:HB10">
    <cfRule type="expression" dxfId="1120" priority="418">
      <formula>$FW$9="not on board"</formula>
    </cfRule>
  </conditionalFormatting>
  <conditionalFormatting sqref="FY11:HB12">
    <cfRule type="expression" dxfId="1119" priority="417">
      <formula>$FW$11="not on board"</formula>
    </cfRule>
  </conditionalFormatting>
  <conditionalFormatting sqref="FY13:HB14">
    <cfRule type="expression" dxfId="1118" priority="416">
      <formula>$FW$13="not on board"</formula>
    </cfRule>
  </conditionalFormatting>
  <conditionalFormatting sqref="FY15:HB16">
    <cfRule type="expression" dxfId="1117" priority="415">
      <formula>$FW$15="not on board"</formula>
    </cfRule>
  </conditionalFormatting>
  <conditionalFormatting sqref="FY17:HB18">
    <cfRule type="expression" dxfId="1116" priority="414">
      <formula>$FW$17="not on board"</formula>
    </cfRule>
  </conditionalFormatting>
  <conditionalFormatting sqref="FY19:HB20">
    <cfRule type="expression" dxfId="1115" priority="413">
      <formula>$FW$19="not on board"</formula>
    </cfRule>
  </conditionalFormatting>
  <conditionalFormatting sqref="FY21:HB22">
    <cfRule type="expression" dxfId="1114" priority="412">
      <formula>$FW$21="not on board"</formula>
    </cfRule>
  </conditionalFormatting>
  <conditionalFormatting sqref="FY23:HB24">
    <cfRule type="expression" dxfId="1113" priority="411">
      <formula>$FW$23="not on board"</formula>
    </cfRule>
  </conditionalFormatting>
  <conditionalFormatting sqref="FY25:HB26">
    <cfRule type="expression" dxfId="1112" priority="410">
      <formula>$FW$25="not on board"</formula>
    </cfRule>
  </conditionalFormatting>
  <conditionalFormatting sqref="FY27:HB28">
    <cfRule type="expression" dxfId="1111" priority="409">
      <formula>$FW$27="not on board"</formula>
    </cfRule>
  </conditionalFormatting>
  <conditionalFormatting sqref="FY29:HB30">
    <cfRule type="expression" dxfId="1110" priority="408">
      <formula>$FW$29="not on board"</formula>
    </cfRule>
  </conditionalFormatting>
  <conditionalFormatting sqref="FY31:HB32">
    <cfRule type="expression" dxfId="1109" priority="407">
      <formula>$FW$31="not on board"</formula>
    </cfRule>
  </conditionalFormatting>
  <conditionalFormatting sqref="FY33:HB34">
    <cfRule type="expression" dxfId="1108" priority="406">
      <formula>$FW$33="not on board"</formula>
    </cfRule>
  </conditionalFormatting>
  <conditionalFormatting sqref="FY35:HB36">
    <cfRule type="expression" dxfId="1107" priority="405">
      <formula>$FW$35="not on board"</formula>
    </cfRule>
  </conditionalFormatting>
  <conditionalFormatting sqref="FY37:HB38">
    <cfRule type="expression" dxfId="1106" priority="404">
      <formula>$FW$37="not on board"</formula>
    </cfRule>
  </conditionalFormatting>
  <conditionalFormatting sqref="FY39:HB40">
    <cfRule type="expression" dxfId="1105" priority="403">
      <formula>$FW$39="not on board"</formula>
    </cfRule>
  </conditionalFormatting>
  <conditionalFormatting sqref="FY41:HB42">
    <cfRule type="expression" dxfId="1104" priority="402">
      <formula>$FW$41="not on board"</formula>
    </cfRule>
  </conditionalFormatting>
  <conditionalFormatting sqref="FY43:HB44">
    <cfRule type="expression" dxfId="1103" priority="401">
      <formula>$FW$43="not on board"</formula>
    </cfRule>
  </conditionalFormatting>
  <conditionalFormatting sqref="FY45:HB46">
    <cfRule type="expression" dxfId="1102" priority="400">
      <formula>$FW$45="not on board"</formula>
    </cfRule>
  </conditionalFormatting>
  <conditionalFormatting sqref="FY47:HB48">
    <cfRule type="expression" dxfId="1101" priority="399">
      <formula>$FW$47="not on board"</formula>
    </cfRule>
  </conditionalFormatting>
  <conditionalFormatting sqref="FY49:HB50">
    <cfRule type="expression" dxfId="1100" priority="398">
      <formula>$FW$49="not on board"</formula>
    </cfRule>
  </conditionalFormatting>
  <conditionalFormatting sqref="FY51:HB52">
    <cfRule type="expression" dxfId="1099" priority="397">
      <formula>$FW$51="not on board"</formula>
    </cfRule>
  </conditionalFormatting>
  <conditionalFormatting sqref="FY53:HB54">
    <cfRule type="expression" dxfId="1098" priority="396">
      <formula>$FW$53="not on board"</formula>
    </cfRule>
  </conditionalFormatting>
  <conditionalFormatting sqref="FY55:HB56">
    <cfRule type="expression" dxfId="1097" priority="395">
      <formula>$FW$55="not on board"</formula>
    </cfRule>
  </conditionalFormatting>
  <conditionalFormatting sqref="FY57:HB58">
    <cfRule type="expression" dxfId="1096" priority="394">
      <formula>$FW$57="not on board"</formula>
    </cfRule>
  </conditionalFormatting>
  <conditionalFormatting sqref="FY59:HB60">
    <cfRule type="expression" dxfId="1095" priority="393">
      <formula>$FW$59="not on board"</formula>
    </cfRule>
  </conditionalFormatting>
  <conditionalFormatting sqref="FY61:HB62">
    <cfRule type="expression" dxfId="1094" priority="392">
      <formula>$FW$61="not on board"</formula>
    </cfRule>
  </conditionalFormatting>
  <conditionalFormatting sqref="FY63:HB64">
    <cfRule type="expression" dxfId="1093" priority="391">
      <formula>$FW$63="not on board"</formula>
    </cfRule>
  </conditionalFormatting>
  <conditionalFormatting sqref="FY65:HB66">
    <cfRule type="expression" dxfId="1092" priority="390">
      <formula>$FW$65="not on board"</formula>
    </cfRule>
  </conditionalFormatting>
  <conditionalFormatting sqref="FY67:HB68">
    <cfRule type="expression" dxfId="1091" priority="389">
      <formula>$FW$67="not on board"</formula>
    </cfRule>
  </conditionalFormatting>
  <conditionalFormatting sqref="FY69:HB70">
    <cfRule type="expression" dxfId="1090" priority="388">
      <formula>$FW$69="not on board"</formula>
    </cfRule>
  </conditionalFormatting>
  <conditionalFormatting sqref="FY71:HB72">
    <cfRule type="expression" dxfId="1089" priority="387">
      <formula>$FW$71="not on board"</formula>
    </cfRule>
  </conditionalFormatting>
  <conditionalFormatting sqref="FY73:HB74">
    <cfRule type="expression" dxfId="1088" priority="386">
      <formula>$FW$73="not on board"</formula>
    </cfRule>
  </conditionalFormatting>
  <conditionalFormatting sqref="FY75:HB76">
    <cfRule type="expression" dxfId="1087" priority="385">
      <formula>$FW$75="not on board"</formula>
    </cfRule>
  </conditionalFormatting>
  <conditionalFormatting sqref="FY77:HB78">
    <cfRule type="expression" dxfId="1086" priority="384">
      <formula>$FW$77="not on board"</formula>
    </cfRule>
  </conditionalFormatting>
  <conditionalFormatting sqref="FY79:HB80">
    <cfRule type="expression" dxfId="1085" priority="383">
      <formula>$FW$79="not on board"</formula>
    </cfRule>
  </conditionalFormatting>
  <conditionalFormatting sqref="FY81:HB82">
    <cfRule type="expression" dxfId="1084" priority="382">
      <formula>$FW$81="not on board"</formula>
    </cfRule>
  </conditionalFormatting>
  <conditionalFormatting sqref="FY83:HB84">
    <cfRule type="expression" dxfId="1083" priority="381">
      <formula>$FW$83="not on board"</formula>
    </cfRule>
  </conditionalFormatting>
  <conditionalFormatting sqref="FY85:HB86">
    <cfRule type="expression" dxfId="1082" priority="380">
      <formula>$FW$85="not on board"</formula>
    </cfRule>
  </conditionalFormatting>
  <conditionalFormatting sqref="FY87:HB88">
    <cfRule type="expression" dxfId="1081" priority="379">
      <formula>$FW$87="not on board"</formula>
    </cfRule>
  </conditionalFormatting>
  <conditionalFormatting sqref="FY89:HB90">
    <cfRule type="expression" dxfId="1080" priority="378">
      <formula>$FW$89="not on board"</formula>
    </cfRule>
  </conditionalFormatting>
  <conditionalFormatting sqref="FY91:HB92">
    <cfRule type="expression" dxfId="1079" priority="377">
      <formula>$FW$91="not on board"</formula>
    </cfRule>
  </conditionalFormatting>
  <conditionalFormatting sqref="FY93:HB94">
    <cfRule type="expression" dxfId="1078" priority="376">
      <formula>$FW$93="not on board"</formula>
    </cfRule>
  </conditionalFormatting>
  <conditionalFormatting sqref="FY95:HB96">
    <cfRule type="expression" dxfId="1077" priority="375">
      <formula>$FW$95="not on board"</formula>
    </cfRule>
  </conditionalFormatting>
  <conditionalFormatting sqref="FY97:HB98">
    <cfRule type="expression" dxfId="1076" priority="374">
      <formula>$FW$97="not on board"</formula>
    </cfRule>
  </conditionalFormatting>
  <conditionalFormatting sqref="FY99:HB100">
    <cfRule type="expression" dxfId="1075" priority="373">
      <formula>$FW$99="not on board"</formula>
    </cfRule>
  </conditionalFormatting>
  <conditionalFormatting sqref="FY101:HB102">
    <cfRule type="expression" dxfId="1074" priority="372">
      <formula>$FW$101="not on board"</formula>
    </cfRule>
  </conditionalFormatting>
  <conditionalFormatting sqref="FY103:HB104">
    <cfRule type="expression" dxfId="1073" priority="371">
      <formula>$FW$103="not on board"</formula>
    </cfRule>
  </conditionalFormatting>
  <conditionalFormatting sqref="FY105:HB106">
    <cfRule type="expression" dxfId="1072" priority="370">
      <formula>$FW$105="not on board"</formula>
    </cfRule>
  </conditionalFormatting>
  <conditionalFormatting sqref="FY107:HB108">
    <cfRule type="expression" dxfId="1071" priority="369">
      <formula>$FW$107="not on board"</formula>
    </cfRule>
  </conditionalFormatting>
  <conditionalFormatting sqref="FY109:HB110">
    <cfRule type="expression" dxfId="1070" priority="368">
      <formula>$FW$109="not on board"</formula>
    </cfRule>
  </conditionalFormatting>
  <conditionalFormatting sqref="FY111:HB112">
    <cfRule type="expression" dxfId="1069" priority="367">
      <formula>$FW$111="not on board"</formula>
    </cfRule>
  </conditionalFormatting>
  <conditionalFormatting sqref="FY113:HB114">
    <cfRule type="expression" dxfId="1068" priority="366">
      <formula>$FW$113="not on board"</formula>
    </cfRule>
  </conditionalFormatting>
  <conditionalFormatting sqref="FY115:HB116">
    <cfRule type="expression" dxfId="1067" priority="365">
      <formula>$FW$115="not on board"</formula>
    </cfRule>
  </conditionalFormatting>
  <conditionalFormatting sqref="FY117:HB118">
    <cfRule type="expression" dxfId="1066" priority="364">
      <formula>$FW$117="not on board"</formula>
    </cfRule>
  </conditionalFormatting>
  <conditionalFormatting sqref="FY119:HB120">
    <cfRule type="expression" dxfId="1065" priority="363">
      <formula>$FW$119="not on board"</formula>
    </cfRule>
  </conditionalFormatting>
  <conditionalFormatting sqref="FY121:HB122">
    <cfRule type="expression" dxfId="1064" priority="362">
      <formula>$FW$121="not on board"</formula>
    </cfRule>
  </conditionalFormatting>
  <conditionalFormatting sqref="FY123:HB124">
    <cfRule type="expression" dxfId="1063" priority="361">
      <formula>$FW$123="not on board"</formula>
    </cfRule>
  </conditionalFormatting>
  <conditionalFormatting sqref="HH7:IL8">
    <cfRule type="expression" dxfId="1062" priority="359">
      <formula>$HF$7="not on board"</formula>
    </cfRule>
  </conditionalFormatting>
  <conditionalFormatting sqref="HH9:IL10">
    <cfRule type="expression" dxfId="1061" priority="358">
      <formula>$HF$9="not on board"</formula>
    </cfRule>
  </conditionalFormatting>
  <conditionalFormatting sqref="HH11:IL12">
    <cfRule type="expression" dxfId="1060" priority="357">
      <formula>$HF$11="not on board"</formula>
    </cfRule>
  </conditionalFormatting>
  <conditionalFormatting sqref="HH13:IL14">
    <cfRule type="expression" dxfId="1059" priority="356">
      <formula>$HF$13="not on board"</formula>
    </cfRule>
  </conditionalFormatting>
  <conditionalFormatting sqref="HH15:IL16">
    <cfRule type="expression" dxfId="1058" priority="355">
      <formula>$HF$15="not on board"</formula>
    </cfRule>
  </conditionalFormatting>
  <conditionalFormatting sqref="HH17:IL18">
    <cfRule type="expression" dxfId="1057" priority="354">
      <formula>$HF$17="not on board"</formula>
    </cfRule>
  </conditionalFormatting>
  <conditionalFormatting sqref="HH19:IL20">
    <cfRule type="expression" dxfId="1056" priority="353">
      <formula>$HF$19="not on board"</formula>
    </cfRule>
  </conditionalFormatting>
  <conditionalFormatting sqref="HH21:IL22">
    <cfRule type="expression" dxfId="1055" priority="352">
      <formula>$HF$21="not on board"</formula>
    </cfRule>
  </conditionalFormatting>
  <conditionalFormatting sqref="HH23:IL24">
    <cfRule type="expression" dxfId="1054" priority="351">
      <formula>$HF$23="not on board"</formula>
    </cfRule>
  </conditionalFormatting>
  <conditionalFormatting sqref="HH25:IL26">
    <cfRule type="expression" dxfId="1053" priority="350">
      <formula>$HF$25="not on board"</formula>
    </cfRule>
  </conditionalFormatting>
  <conditionalFormatting sqref="HH27:IL28">
    <cfRule type="expression" dxfId="1052" priority="349">
      <formula>$HF$27="not on board"</formula>
    </cfRule>
  </conditionalFormatting>
  <conditionalFormatting sqref="HH29:IL30">
    <cfRule type="expression" dxfId="1051" priority="348">
      <formula>$HF$29="not on board"</formula>
    </cfRule>
  </conditionalFormatting>
  <conditionalFormatting sqref="HH31:IL32">
    <cfRule type="expression" dxfId="1050" priority="347">
      <formula>$HF$31="not on board"</formula>
    </cfRule>
  </conditionalFormatting>
  <conditionalFormatting sqref="HH33:IL34">
    <cfRule type="expression" dxfId="1049" priority="346">
      <formula>$HF$33="not on board"</formula>
    </cfRule>
  </conditionalFormatting>
  <conditionalFormatting sqref="HH35:IL36">
    <cfRule type="expression" dxfId="1048" priority="345">
      <formula>$HF$35="not on board"</formula>
    </cfRule>
  </conditionalFormatting>
  <conditionalFormatting sqref="HH37:IL38">
    <cfRule type="expression" dxfId="1047" priority="344">
      <formula>$HF$37="not on board"</formula>
    </cfRule>
  </conditionalFormatting>
  <conditionalFormatting sqref="HH39:IL40">
    <cfRule type="expression" dxfId="1046" priority="343">
      <formula>$HF$39="not on board"</formula>
    </cfRule>
  </conditionalFormatting>
  <conditionalFormatting sqref="HH41:IL42">
    <cfRule type="expression" dxfId="1045" priority="342">
      <formula>$HF$41="not on board"</formula>
    </cfRule>
  </conditionalFormatting>
  <conditionalFormatting sqref="HH43:IL44">
    <cfRule type="expression" dxfId="1044" priority="341">
      <formula>$HF$43="not on board"</formula>
    </cfRule>
  </conditionalFormatting>
  <conditionalFormatting sqref="HH45:IL46">
    <cfRule type="expression" dxfId="1043" priority="340">
      <formula>$HF$45="not on board"</formula>
    </cfRule>
  </conditionalFormatting>
  <conditionalFormatting sqref="HH47:IL48">
    <cfRule type="expression" dxfId="1042" priority="339">
      <formula>$HF$47="not on board"</formula>
    </cfRule>
  </conditionalFormatting>
  <conditionalFormatting sqref="HH49:IL50">
    <cfRule type="expression" dxfId="1041" priority="338">
      <formula>$HF$49="not on board"</formula>
    </cfRule>
  </conditionalFormatting>
  <conditionalFormatting sqref="HH51:IL52">
    <cfRule type="expression" dxfId="1040" priority="337">
      <formula>$HF$51="not on board"</formula>
    </cfRule>
  </conditionalFormatting>
  <conditionalFormatting sqref="HH53:IL54">
    <cfRule type="expression" dxfId="1039" priority="336">
      <formula>$HF$53="not on board"</formula>
    </cfRule>
  </conditionalFormatting>
  <conditionalFormatting sqref="HH55:IL56">
    <cfRule type="expression" dxfId="1038" priority="335">
      <formula>$HF$55="not on board"</formula>
    </cfRule>
  </conditionalFormatting>
  <conditionalFormatting sqref="HH57:IL58">
    <cfRule type="expression" dxfId="1037" priority="334">
      <formula>$HF$57="not on board"</formula>
    </cfRule>
  </conditionalFormatting>
  <conditionalFormatting sqref="HH59:IL60">
    <cfRule type="expression" dxfId="1036" priority="333">
      <formula>$HF$59="not on board"</formula>
    </cfRule>
  </conditionalFormatting>
  <conditionalFormatting sqref="HH61:IL62">
    <cfRule type="expression" dxfId="1035" priority="332">
      <formula>$HF$61="not on board"</formula>
    </cfRule>
  </conditionalFormatting>
  <conditionalFormatting sqref="HH63:IL64">
    <cfRule type="expression" dxfId="1034" priority="331">
      <formula>$HF$63="not on board"</formula>
    </cfRule>
  </conditionalFormatting>
  <conditionalFormatting sqref="HH65:IL66">
    <cfRule type="expression" dxfId="1033" priority="330">
      <formula>$HF$65="not on board"</formula>
    </cfRule>
  </conditionalFormatting>
  <conditionalFormatting sqref="HH67:IL68">
    <cfRule type="expression" dxfId="1032" priority="329">
      <formula>$HF$67="not on board"</formula>
    </cfRule>
  </conditionalFormatting>
  <conditionalFormatting sqref="HH69:IL70">
    <cfRule type="expression" dxfId="1031" priority="328">
      <formula>$HF$69="not on board"</formula>
    </cfRule>
  </conditionalFormatting>
  <conditionalFormatting sqref="HH71:IL72">
    <cfRule type="expression" dxfId="1030" priority="327">
      <formula>$HF$71="not on board"</formula>
    </cfRule>
  </conditionalFormatting>
  <conditionalFormatting sqref="HH73:IL74">
    <cfRule type="expression" dxfId="1029" priority="326">
      <formula>$HF$73="not on board"</formula>
    </cfRule>
  </conditionalFormatting>
  <conditionalFormatting sqref="HH75:IL76">
    <cfRule type="expression" dxfId="1028" priority="325">
      <formula>$HF$75="not on board"</formula>
    </cfRule>
  </conditionalFormatting>
  <conditionalFormatting sqref="HH77:IL78">
    <cfRule type="expression" dxfId="1027" priority="324">
      <formula>$HF$77="not on board"</formula>
    </cfRule>
  </conditionalFormatting>
  <conditionalFormatting sqref="HH79:IL80">
    <cfRule type="expression" dxfId="1026" priority="323">
      <formula>$HF$79="not on board"</formula>
    </cfRule>
  </conditionalFormatting>
  <conditionalFormatting sqref="HH81:IL82">
    <cfRule type="expression" dxfId="1025" priority="322">
      <formula>$HF$81="not on board"</formula>
    </cfRule>
  </conditionalFormatting>
  <conditionalFormatting sqref="HH83:IL84">
    <cfRule type="expression" dxfId="1024" priority="321">
      <formula>$HF$83="not on board"</formula>
    </cfRule>
  </conditionalFormatting>
  <conditionalFormatting sqref="HH85:IL86">
    <cfRule type="expression" dxfId="1023" priority="320">
      <formula>$HF$85="not on board"</formula>
    </cfRule>
  </conditionalFormatting>
  <conditionalFormatting sqref="HH87:IL88">
    <cfRule type="expression" dxfId="1022" priority="319">
      <formula>$HF$87="not on board"</formula>
    </cfRule>
  </conditionalFormatting>
  <conditionalFormatting sqref="HH89:IL90">
    <cfRule type="expression" dxfId="1021" priority="318">
      <formula>$HF$89="not on board"</formula>
    </cfRule>
  </conditionalFormatting>
  <conditionalFormatting sqref="HH91:IL92">
    <cfRule type="expression" dxfId="1020" priority="317">
      <formula>$HF$91="not on board"</formula>
    </cfRule>
  </conditionalFormatting>
  <conditionalFormatting sqref="HH93:IL94">
    <cfRule type="expression" dxfId="1019" priority="316">
      <formula>$HF$93="not on board"</formula>
    </cfRule>
  </conditionalFormatting>
  <conditionalFormatting sqref="HH95:IL96">
    <cfRule type="expression" dxfId="1018" priority="315">
      <formula>$HF$95="not on board"</formula>
    </cfRule>
  </conditionalFormatting>
  <conditionalFormatting sqref="HH97:IL98">
    <cfRule type="expression" dxfId="1017" priority="314">
      <formula>$HF$97="not on board"</formula>
    </cfRule>
  </conditionalFormatting>
  <conditionalFormatting sqref="HH99:IL100">
    <cfRule type="expression" dxfId="1016" priority="313">
      <formula>$HF$99="not on board"</formula>
    </cfRule>
  </conditionalFormatting>
  <conditionalFormatting sqref="HH101:IL102">
    <cfRule type="expression" dxfId="1015" priority="312">
      <formula>$HF$101="not on board"</formula>
    </cfRule>
  </conditionalFormatting>
  <conditionalFormatting sqref="HH103:IL104">
    <cfRule type="expression" dxfId="1014" priority="311">
      <formula>$HF$103="not on board"</formula>
    </cfRule>
  </conditionalFormatting>
  <conditionalFormatting sqref="HH105:IL106">
    <cfRule type="expression" dxfId="1013" priority="310">
      <formula>$HF$105="not on board"</formula>
    </cfRule>
  </conditionalFormatting>
  <conditionalFormatting sqref="HH107:IL108">
    <cfRule type="expression" dxfId="1012" priority="309">
      <formula>$HF$107="not on board"</formula>
    </cfRule>
  </conditionalFormatting>
  <conditionalFormatting sqref="HH109:IL110">
    <cfRule type="expression" dxfId="1011" priority="308">
      <formula>$HF$109="not on board"</formula>
    </cfRule>
  </conditionalFormatting>
  <conditionalFormatting sqref="HH111:IL112">
    <cfRule type="expression" dxfId="1010" priority="307">
      <formula>$HF$111="not on board"</formula>
    </cfRule>
  </conditionalFormatting>
  <conditionalFormatting sqref="HH113:IL114">
    <cfRule type="expression" dxfId="1009" priority="306">
      <formula>$HF$113="not on board"</formula>
    </cfRule>
  </conditionalFormatting>
  <conditionalFormatting sqref="HH115:IL116">
    <cfRule type="expression" dxfId="1008" priority="305">
      <formula>$HF$115="not on board"</formula>
    </cfRule>
  </conditionalFormatting>
  <conditionalFormatting sqref="HH117:IL118">
    <cfRule type="expression" dxfId="1007" priority="304">
      <formula>$HF$117="not on board"</formula>
    </cfRule>
  </conditionalFormatting>
  <conditionalFormatting sqref="HH119:IL120">
    <cfRule type="expression" dxfId="1006" priority="303">
      <formula>$HF$119="not on board"</formula>
    </cfRule>
  </conditionalFormatting>
  <conditionalFormatting sqref="HH121:IL122">
    <cfRule type="expression" dxfId="1005" priority="302">
      <formula>$HF$121="not on board"</formula>
    </cfRule>
  </conditionalFormatting>
  <conditionalFormatting sqref="HH123:IL124">
    <cfRule type="expression" dxfId="1004" priority="301">
      <formula>$HF$123="not on board"</formula>
    </cfRule>
  </conditionalFormatting>
  <conditionalFormatting sqref="IR7:JV8">
    <cfRule type="expression" dxfId="1003" priority="299">
      <formula>$IP$7="not on board"</formula>
    </cfRule>
  </conditionalFormatting>
  <conditionalFormatting sqref="IR9:JV10">
    <cfRule type="expression" dxfId="1002" priority="298">
      <formula>$IP$9="not on board"</formula>
    </cfRule>
  </conditionalFormatting>
  <conditionalFormatting sqref="IR11:JV12">
    <cfRule type="expression" dxfId="1001" priority="297">
      <formula>$IP$11="not on board"</formula>
    </cfRule>
  </conditionalFormatting>
  <conditionalFormatting sqref="IR13:JV14">
    <cfRule type="expression" dxfId="1000" priority="296">
      <formula>$IP$13="not on board"</formula>
    </cfRule>
  </conditionalFormatting>
  <conditionalFormatting sqref="IR15:JV16">
    <cfRule type="expression" dxfId="999" priority="295">
      <formula>$IP$15="not on board"</formula>
    </cfRule>
  </conditionalFormatting>
  <conditionalFormatting sqref="IR17:JV18">
    <cfRule type="expression" dxfId="998" priority="294">
      <formula>$IP$17="not on board"</formula>
    </cfRule>
  </conditionalFormatting>
  <conditionalFormatting sqref="IR19:JV20">
    <cfRule type="expression" dxfId="997" priority="293">
      <formula>$IP$19="not on board"</formula>
    </cfRule>
  </conditionalFormatting>
  <conditionalFormatting sqref="IR21:JV22">
    <cfRule type="expression" dxfId="996" priority="292">
      <formula>$IP$21="not on board"</formula>
    </cfRule>
  </conditionalFormatting>
  <conditionalFormatting sqref="IR23:JV24">
    <cfRule type="expression" dxfId="995" priority="291">
      <formula>$IP$23="not on board"</formula>
    </cfRule>
  </conditionalFormatting>
  <conditionalFormatting sqref="IR25:JV26">
    <cfRule type="expression" dxfId="994" priority="290">
      <formula>$IP$25="not on board"</formula>
    </cfRule>
  </conditionalFormatting>
  <conditionalFormatting sqref="IR27:JV28">
    <cfRule type="expression" dxfId="993" priority="289">
      <formula>$IP$27="not on board"</formula>
    </cfRule>
  </conditionalFormatting>
  <conditionalFormatting sqref="IR29:JV30">
    <cfRule type="expression" dxfId="992" priority="288">
      <formula>$IP$29="not on board"</formula>
    </cfRule>
  </conditionalFormatting>
  <conditionalFormatting sqref="IR31:JV32">
    <cfRule type="expression" dxfId="991" priority="287">
      <formula>$IP$31="not on board"</formula>
    </cfRule>
  </conditionalFormatting>
  <conditionalFormatting sqref="IR33:JV34">
    <cfRule type="expression" dxfId="990" priority="286">
      <formula>$IP$33="not on board"</formula>
    </cfRule>
  </conditionalFormatting>
  <conditionalFormatting sqref="IR35:JV36">
    <cfRule type="expression" dxfId="989" priority="285">
      <formula>$IP$35="not on board"</formula>
    </cfRule>
  </conditionalFormatting>
  <conditionalFormatting sqref="IR37:JV38">
    <cfRule type="expression" dxfId="988" priority="284">
      <formula>$IP$37="not on board"</formula>
    </cfRule>
  </conditionalFormatting>
  <conditionalFormatting sqref="IR39:JV40">
    <cfRule type="expression" dxfId="987" priority="283">
      <formula>$IP$39="not on board"</formula>
    </cfRule>
  </conditionalFormatting>
  <conditionalFormatting sqref="IR41:JV42">
    <cfRule type="expression" dxfId="986" priority="282">
      <formula>$IP$41="not on board"</formula>
    </cfRule>
  </conditionalFormatting>
  <conditionalFormatting sqref="IR43:JV44">
    <cfRule type="expression" dxfId="985" priority="281">
      <formula>$IP$43="not on board"</formula>
    </cfRule>
  </conditionalFormatting>
  <conditionalFormatting sqref="IR45:JV46">
    <cfRule type="expression" dxfId="984" priority="280">
      <formula>$IP$45="not on board"</formula>
    </cfRule>
  </conditionalFormatting>
  <conditionalFormatting sqref="IR47:JV48">
    <cfRule type="expression" dxfId="983" priority="279">
      <formula>$IP$47="not on board"</formula>
    </cfRule>
  </conditionalFormatting>
  <conditionalFormatting sqref="IR49:JV50">
    <cfRule type="expression" dxfId="982" priority="278">
      <formula>$IP$49="not on board"</formula>
    </cfRule>
  </conditionalFormatting>
  <conditionalFormatting sqref="IR51:JV52">
    <cfRule type="expression" dxfId="981" priority="277">
      <formula>$IP$51="not on board"</formula>
    </cfRule>
  </conditionalFormatting>
  <conditionalFormatting sqref="IR53:JV54">
    <cfRule type="expression" dxfId="980" priority="276">
      <formula>$IP$53="not on board"</formula>
    </cfRule>
  </conditionalFormatting>
  <conditionalFormatting sqref="IR55:JV56">
    <cfRule type="expression" dxfId="979" priority="275">
      <formula>$IP$55="not on board"</formula>
    </cfRule>
  </conditionalFormatting>
  <conditionalFormatting sqref="IR57:JV58">
    <cfRule type="expression" dxfId="978" priority="274">
      <formula>$IP$57="not on board"</formula>
    </cfRule>
  </conditionalFormatting>
  <conditionalFormatting sqref="IR59:JV60">
    <cfRule type="expression" dxfId="977" priority="273">
      <formula>$IP$59="not on board"</formula>
    </cfRule>
  </conditionalFormatting>
  <conditionalFormatting sqref="IR61:JV62">
    <cfRule type="expression" dxfId="976" priority="272">
      <formula>$IP$61="not on board"</formula>
    </cfRule>
  </conditionalFormatting>
  <conditionalFormatting sqref="IR63:JV64">
    <cfRule type="expression" dxfId="975" priority="271">
      <formula>$IP$63="not on board"</formula>
    </cfRule>
  </conditionalFormatting>
  <conditionalFormatting sqref="IR65:JV66">
    <cfRule type="expression" dxfId="974" priority="270">
      <formula>$IP$65="not on board"</formula>
    </cfRule>
  </conditionalFormatting>
  <conditionalFormatting sqref="IR67:JV68">
    <cfRule type="expression" dxfId="973" priority="269">
      <formula>$IP$67="not on board"</formula>
    </cfRule>
  </conditionalFormatting>
  <conditionalFormatting sqref="IR69:JV70">
    <cfRule type="expression" dxfId="972" priority="268">
      <formula>$IP$69="not on board"</formula>
    </cfRule>
  </conditionalFormatting>
  <conditionalFormatting sqref="IR71:JV72">
    <cfRule type="expression" dxfId="971" priority="267">
      <formula>$IP$71="not on board"</formula>
    </cfRule>
  </conditionalFormatting>
  <conditionalFormatting sqref="IR73:JV74">
    <cfRule type="expression" dxfId="970" priority="266">
      <formula>$IP$73="not on board"</formula>
    </cfRule>
  </conditionalFormatting>
  <conditionalFormatting sqref="IR75:JV76">
    <cfRule type="expression" dxfId="969" priority="265">
      <formula>$IP$75="not on board"</formula>
    </cfRule>
  </conditionalFormatting>
  <conditionalFormatting sqref="IR77:JV78">
    <cfRule type="expression" dxfId="968" priority="264">
      <formula>$IP$77="not on board"</formula>
    </cfRule>
  </conditionalFormatting>
  <conditionalFormatting sqref="IR79:JV80">
    <cfRule type="expression" dxfId="967" priority="263">
      <formula>$IP$79="not on board"</formula>
    </cfRule>
  </conditionalFormatting>
  <conditionalFormatting sqref="IR81:JV82">
    <cfRule type="expression" dxfId="966" priority="262">
      <formula>$IP$81="not on board"</formula>
    </cfRule>
  </conditionalFormatting>
  <conditionalFormatting sqref="IR83:JV84">
    <cfRule type="expression" dxfId="965" priority="261">
      <formula>$IP$83="not on board"</formula>
    </cfRule>
  </conditionalFormatting>
  <conditionalFormatting sqref="IR85:JV86">
    <cfRule type="expression" dxfId="964" priority="260">
      <formula>$IP$85="not on board"</formula>
    </cfRule>
  </conditionalFormatting>
  <conditionalFormatting sqref="IR87:JV88">
    <cfRule type="expression" dxfId="963" priority="259">
      <formula>$IP$87="not on board"</formula>
    </cfRule>
  </conditionalFormatting>
  <conditionalFormatting sqref="IR89:JV90">
    <cfRule type="expression" dxfId="962" priority="258">
      <formula>$IP$89="not on board"</formula>
    </cfRule>
  </conditionalFormatting>
  <conditionalFormatting sqref="IR91:JV92">
    <cfRule type="expression" dxfId="961" priority="257">
      <formula>$IP$91="not on board"</formula>
    </cfRule>
  </conditionalFormatting>
  <conditionalFormatting sqref="IR93:JV94">
    <cfRule type="expression" dxfId="960" priority="256">
      <formula>$IP$93="not on board"</formula>
    </cfRule>
  </conditionalFormatting>
  <conditionalFormatting sqref="IR95:JV96">
    <cfRule type="expression" dxfId="959" priority="255">
      <formula>$IP$95="not on board"</formula>
    </cfRule>
  </conditionalFormatting>
  <conditionalFormatting sqref="IR97:JV98">
    <cfRule type="expression" dxfId="958" priority="254">
      <formula>$IP$97="not on board"</formula>
    </cfRule>
  </conditionalFormatting>
  <conditionalFormatting sqref="IR99:JV100">
    <cfRule type="expression" dxfId="957" priority="253">
      <formula>$IP$99="not on board"</formula>
    </cfRule>
  </conditionalFormatting>
  <conditionalFormatting sqref="IR101:JV102">
    <cfRule type="expression" dxfId="956" priority="252">
      <formula>$IP$101="not on board"</formula>
    </cfRule>
  </conditionalFormatting>
  <conditionalFormatting sqref="IR103:JV104">
    <cfRule type="expression" dxfId="955" priority="251">
      <formula>$IP$103="not on board"</formula>
    </cfRule>
  </conditionalFormatting>
  <conditionalFormatting sqref="IR105:JV106">
    <cfRule type="expression" dxfId="954" priority="250">
      <formula>$IP$105="not on board"</formula>
    </cfRule>
  </conditionalFormatting>
  <conditionalFormatting sqref="IR107:JV108">
    <cfRule type="expression" dxfId="953" priority="249">
      <formula>$IP$107="not on board"</formula>
    </cfRule>
  </conditionalFormatting>
  <conditionalFormatting sqref="IR109:JV110">
    <cfRule type="expression" dxfId="952" priority="248">
      <formula>$IP$109="not on board"</formula>
    </cfRule>
  </conditionalFormatting>
  <conditionalFormatting sqref="IR111:JV112">
    <cfRule type="expression" dxfId="951" priority="247">
      <formula>$IP$111="not on board"</formula>
    </cfRule>
  </conditionalFormatting>
  <conditionalFormatting sqref="IR113:JV114">
    <cfRule type="expression" dxfId="950" priority="246">
      <formula>$IP$113="not on board"</formula>
    </cfRule>
  </conditionalFormatting>
  <conditionalFormatting sqref="IR115:JV116">
    <cfRule type="expression" dxfId="949" priority="245">
      <formula>$IP$115="not on board"</formula>
    </cfRule>
  </conditionalFormatting>
  <conditionalFormatting sqref="IR117:JV118">
    <cfRule type="expression" dxfId="948" priority="244">
      <formula>$IP$117="not on board"</formula>
    </cfRule>
  </conditionalFormatting>
  <conditionalFormatting sqref="IR119:JV120">
    <cfRule type="expression" dxfId="947" priority="243">
      <formula>$IP$119="not on board"</formula>
    </cfRule>
  </conditionalFormatting>
  <conditionalFormatting sqref="IR121:JV122">
    <cfRule type="expression" dxfId="946" priority="242">
      <formula>$IP$121="not on board"</formula>
    </cfRule>
  </conditionalFormatting>
  <conditionalFormatting sqref="IR123:JV124">
    <cfRule type="expression" dxfId="945" priority="241">
      <formula>$IP$123="not on board"</formula>
    </cfRule>
  </conditionalFormatting>
  <conditionalFormatting sqref="KB7:LE8">
    <cfRule type="expression" dxfId="944" priority="239">
      <formula>$JZ$7="not on board"</formula>
    </cfRule>
  </conditionalFormatting>
  <conditionalFormatting sqref="KB9:LE10">
    <cfRule type="expression" dxfId="943" priority="238">
      <formula>$JZ$9="not on board"</formula>
    </cfRule>
  </conditionalFormatting>
  <conditionalFormatting sqref="KB11:LE12">
    <cfRule type="expression" dxfId="942" priority="237">
      <formula>$JZ$11="not on board"</formula>
    </cfRule>
  </conditionalFormatting>
  <conditionalFormatting sqref="KB13:LE14">
    <cfRule type="expression" dxfId="941" priority="236">
      <formula>$JZ$13="not on board"</formula>
    </cfRule>
  </conditionalFormatting>
  <conditionalFormatting sqref="KB15:LE16">
    <cfRule type="expression" dxfId="940" priority="235">
      <formula>$JZ$15="not on board"</formula>
    </cfRule>
  </conditionalFormatting>
  <conditionalFormatting sqref="KB17:LE18">
    <cfRule type="expression" dxfId="939" priority="234">
      <formula>$JZ$17="not on board"</formula>
    </cfRule>
  </conditionalFormatting>
  <conditionalFormatting sqref="KB19:LE20">
    <cfRule type="expression" dxfId="938" priority="233">
      <formula>$JZ$19="not on board"</formula>
    </cfRule>
  </conditionalFormatting>
  <conditionalFormatting sqref="KB21:LE22">
    <cfRule type="expression" dxfId="937" priority="232">
      <formula>$JZ$21="not on board"</formula>
    </cfRule>
  </conditionalFormatting>
  <conditionalFormatting sqref="KB23:LE24">
    <cfRule type="expression" dxfId="936" priority="231">
      <formula>$JZ$23="not on board"</formula>
    </cfRule>
  </conditionalFormatting>
  <conditionalFormatting sqref="KB25:LE26">
    <cfRule type="expression" dxfId="935" priority="230">
      <formula>$JZ$25="not on board"</formula>
    </cfRule>
  </conditionalFormatting>
  <conditionalFormatting sqref="KB27:LE28">
    <cfRule type="expression" dxfId="934" priority="229">
      <formula>$JZ$27="not on board"</formula>
    </cfRule>
  </conditionalFormatting>
  <conditionalFormatting sqref="KB29:LE30">
    <cfRule type="expression" dxfId="933" priority="228">
      <formula>$JZ$29="not on board"</formula>
    </cfRule>
  </conditionalFormatting>
  <conditionalFormatting sqref="KB31:LE32">
    <cfRule type="expression" dxfId="932" priority="227">
      <formula>$JZ$31="not on board"</formula>
    </cfRule>
  </conditionalFormatting>
  <conditionalFormatting sqref="KB33:LE34">
    <cfRule type="expression" dxfId="931" priority="226">
      <formula>$JZ$33="not on board"</formula>
    </cfRule>
  </conditionalFormatting>
  <conditionalFormatting sqref="KB35:LE36">
    <cfRule type="expression" dxfId="930" priority="225">
      <formula>$JZ$35="not on board"</formula>
    </cfRule>
  </conditionalFormatting>
  <conditionalFormatting sqref="KB37:LE38">
    <cfRule type="expression" dxfId="929" priority="224">
      <formula>$JZ$37="not on board"</formula>
    </cfRule>
  </conditionalFormatting>
  <conditionalFormatting sqref="KB39:LE40">
    <cfRule type="expression" dxfId="928" priority="223">
      <formula>$JZ$39="not on board"</formula>
    </cfRule>
  </conditionalFormatting>
  <conditionalFormatting sqref="KB41:LE42">
    <cfRule type="expression" dxfId="927" priority="222">
      <formula>$JZ$41="not on board"</formula>
    </cfRule>
  </conditionalFormatting>
  <conditionalFormatting sqref="KB43:LE44">
    <cfRule type="expression" dxfId="926" priority="221">
      <formula>$JZ$43="not on board"</formula>
    </cfRule>
  </conditionalFormatting>
  <conditionalFormatting sqref="KB45:LE46">
    <cfRule type="expression" dxfId="925" priority="220">
      <formula>$JZ$45="not on board"</formula>
    </cfRule>
  </conditionalFormatting>
  <conditionalFormatting sqref="KB47:LE48">
    <cfRule type="expression" dxfId="924" priority="219">
      <formula>$JZ$47="not on board"</formula>
    </cfRule>
  </conditionalFormatting>
  <conditionalFormatting sqref="KB49:LE50">
    <cfRule type="expression" dxfId="923" priority="218">
      <formula>$JZ$49="not on board"</formula>
    </cfRule>
  </conditionalFormatting>
  <conditionalFormatting sqref="KB51:LE52">
    <cfRule type="expression" dxfId="922" priority="217">
      <formula>$JZ$51="not on board"</formula>
    </cfRule>
  </conditionalFormatting>
  <conditionalFormatting sqref="KB53:LE54">
    <cfRule type="expression" dxfId="921" priority="216">
      <formula>$JZ$53="not on board"</formula>
    </cfRule>
  </conditionalFormatting>
  <conditionalFormatting sqref="KB55:LE56">
    <cfRule type="expression" dxfId="920" priority="215">
      <formula>$JZ$55="not on board"</formula>
    </cfRule>
  </conditionalFormatting>
  <conditionalFormatting sqref="KB57:LE58">
    <cfRule type="expression" dxfId="919" priority="214">
      <formula>$JZ$57="not on board"</formula>
    </cfRule>
  </conditionalFormatting>
  <conditionalFormatting sqref="KB59:LE60">
    <cfRule type="expression" dxfId="918" priority="213">
      <formula>$JZ$59="not on board"</formula>
    </cfRule>
  </conditionalFormatting>
  <conditionalFormatting sqref="KB61:LE62">
    <cfRule type="expression" dxfId="917" priority="212">
      <formula>$JZ$61="not on board"</formula>
    </cfRule>
  </conditionalFormatting>
  <conditionalFormatting sqref="KB63:LE64">
    <cfRule type="expression" dxfId="916" priority="211">
      <formula>$JZ$63="not on board"</formula>
    </cfRule>
  </conditionalFormatting>
  <conditionalFormatting sqref="KB65:LE66">
    <cfRule type="expression" dxfId="915" priority="210">
      <formula>$JZ$65="not on board"</formula>
    </cfRule>
  </conditionalFormatting>
  <conditionalFormatting sqref="KB67:LE68">
    <cfRule type="expression" dxfId="914" priority="209">
      <formula>$JZ$67="not on board"</formula>
    </cfRule>
  </conditionalFormatting>
  <conditionalFormatting sqref="KB69:LE70">
    <cfRule type="expression" dxfId="913" priority="208">
      <formula>$JZ$69="not on board"</formula>
    </cfRule>
  </conditionalFormatting>
  <conditionalFormatting sqref="KB71:LE72">
    <cfRule type="expression" dxfId="912" priority="207">
      <formula>$JZ$71="not on board"</formula>
    </cfRule>
  </conditionalFormatting>
  <conditionalFormatting sqref="KB73:LE74">
    <cfRule type="expression" dxfId="911" priority="206">
      <formula>$JZ$73="not on board"</formula>
    </cfRule>
  </conditionalFormatting>
  <conditionalFormatting sqref="KB75:LE76">
    <cfRule type="expression" dxfId="910" priority="205">
      <formula>$JZ$75="not on board"</formula>
    </cfRule>
  </conditionalFormatting>
  <conditionalFormatting sqref="KB77:LE78">
    <cfRule type="expression" dxfId="909" priority="204">
      <formula>$JZ$77="not on board"</formula>
    </cfRule>
  </conditionalFormatting>
  <conditionalFormatting sqref="KB79:LE80">
    <cfRule type="expression" dxfId="908" priority="203">
      <formula>$JZ$79="not on board"</formula>
    </cfRule>
  </conditionalFormatting>
  <conditionalFormatting sqref="KB81:LE82">
    <cfRule type="expression" dxfId="907" priority="202">
      <formula>$JZ$81="not on board"</formula>
    </cfRule>
  </conditionalFormatting>
  <conditionalFormatting sqref="KB83:LE84">
    <cfRule type="expression" dxfId="906" priority="201">
      <formula>$JZ$83="not on board"</formula>
    </cfRule>
  </conditionalFormatting>
  <conditionalFormatting sqref="KB85:LE86">
    <cfRule type="expression" dxfId="905" priority="200">
      <formula>$JZ$85="not on board"</formula>
    </cfRule>
  </conditionalFormatting>
  <conditionalFormatting sqref="KB87:LE88">
    <cfRule type="expression" dxfId="904" priority="199">
      <formula>$JZ$87="not on board"</formula>
    </cfRule>
  </conditionalFormatting>
  <conditionalFormatting sqref="KB89:LE90">
    <cfRule type="expression" dxfId="903" priority="198">
      <formula>$JZ$89="not on board"</formula>
    </cfRule>
  </conditionalFormatting>
  <conditionalFormatting sqref="KB91:LE92">
    <cfRule type="expression" dxfId="902" priority="197">
      <formula>$JZ$91="not on board"</formula>
    </cfRule>
  </conditionalFormatting>
  <conditionalFormatting sqref="KB93:LE94">
    <cfRule type="expression" dxfId="901" priority="196">
      <formula>$JZ$93="not on board"</formula>
    </cfRule>
  </conditionalFormatting>
  <conditionalFormatting sqref="KB95:LE96">
    <cfRule type="expression" dxfId="900" priority="195">
      <formula>$JZ$95="not on board"</formula>
    </cfRule>
  </conditionalFormatting>
  <conditionalFormatting sqref="KB97:LE98">
    <cfRule type="expression" dxfId="899" priority="194">
      <formula>$JZ$97="not on board"</formula>
    </cfRule>
  </conditionalFormatting>
  <conditionalFormatting sqref="KB99:LE100">
    <cfRule type="expression" dxfId="898" priority="193">
      <formula>$JZ$99="not on board"</formula>
    </cfRule>
  </conditionalFormatting>
  <conditionalFormatting sqref="KB101:LE102">
    <cfRule type="expression" dxfId="897" priority="192">
      <formula>$JZ$101="not on board"</formula>
    </cfRule>
  </conditionalFormatting>
  <conditionalFormatting sqref="KB103:LE104">
    <cfRule type="expression" dxfId="896" priority="191">
      <formula>$JZ$103="not on board"</formula>
    </cfRule>
  </conditionalFormatting>
  <conditionalFormatting sqref="KB105:LE106">
    <cfRule type="expression" dxfId="895" priority="190">
      <formula>$JZ$105="not on board"</formula>
    </cfRule>
  </conditionalFormatting>
  <conditionalFormatting sqref="KB107:LE108">
    <cfRule type="expression" dxfId="894" priority="189">
      <formula>$JZ$107="not on board"</formula>
    </cfRule>
  </conditionalFormatting>
  <conditionalFormatting sqref="KB109:LE110">
    <cfRule type="expression" dxfId="893" priority="188">
      <formula>$JZ$109="not on board"</formula>
    </cfRule>
  </conditionalFormatting>
  <conditionalFormatting sqref="KB111:LE112">
    <cfRule type="expression" dxfId="892" priority="187">
      <formula>$JZ$111="not on board"</formula>
    </cfRule>
  </conditionalFormatting>
  <conditionalFormatting sqref="KB113:LE114">
    <cfRule type="expression" dxfId="891" priority="186">
      <formula>$JZ$113="not on board"</formula>
    </cfRule>
  </conditionalFormatting>
  <conditionalFormatting sqref="KB115:LE116">
    <cfRule type="expression" dxfId="890" priority="185">
      <formula>$JZ$115="not on board"</formula>
    </cfRule>
  </conditionalFormatting>
  <conditionalFormatting sqref="KB117:LE118">
    <cfRule type="expression" dxfId="889" priority="184">
      <formula>$JZ$117="not on board"</formula>
    </cfRule>
  </conditionalFormatting>
  <conditionalFormatting sqref="KB119:LE120">
    <cfRule type="expression" dxfId="888" priority="183">
      <formula>$JZ$119="not on board"</formula>
    </cfRule>
  </conditionalFormatting>
  <conditionalFormatting sqref="KB121:LE122">
    <cfRule type="expression" dxfId="887" priority="182">
      <formula>$JZ$121="not on board"</formula>
    </cfRule>
  </conditionalFormatting>
  <conditionalFormatting sqref="KB123:LE124">
    <cfRule type="expression" dxfId="886" priority="181">
      <formula>$JZ$123="not on board"</formula>
    </cfRule>
  </conditionalFormatting>
  <conditionalFormatting sqref="LK7:MO8">
    <cfRule type="expression" dxfId="885" priority="179">
      <formula>$LI$7="not on board"</formula>
    </cfRule>
  </conditionalFormatting>
  <conditionalFormatting sqref="LK9:MO10">
    <cfRule type="expression" dxfId="884" priority="178">
      <formula>$LI$9="not on board"</formula>
    </cfRule>
  </conditionalFormatting>
  <conditionalFormatting sqref="LK11:MO12">
    <cfRule type="expression" dxfId="883" priority="177">
      <formula>$LI$11="not on board"</formula>
    </cfRule>
  </conditionalFormatting>
  <conditionalFormatting sqref="LK13:MO14">
    <cfRule type="expression" dxfId="882" priority="176">
      <formula>$LI$13="not on board"</formula>
    </cfRule>
  </conditionalFormatting>
  <conditionalFormatting sqref="LK15:MO16">
    <cfRule type="expression" dxfId="881" priority="175">
      <formula>$LI$15="not on board"</formula>
    </cfRule>
  </conditionalFormatting>
  <conditionalFormatting sqref="LK17:MO18">
    <cfRule type="expression" dxfId="880" priority="174">
      <formula>$LI$17="not on board"</formula>
    </cfRule>
  </conditionalFormatting>
  <conditionalFormatting sqref="LK19:MO20">
    <cfRule type="expression" dxfId="879" priority="173">
      <formula>$LI$19="not on board"</formula>
    </cfRule>
  </conditionalFormatting>
  <conditionalFormatting sqref="LK21:MO22">
    <cfRule type="expression" dxfId="878" priority="172">
      <formula>$LI$21="not on board"</formula>
    </cfRule>
  </conditionalFormatting>
  <conditionalFormatting sqref="LK23:MO24">
    <cfRule type="expression" dxfId="877" priority="171">
      <formula>$LI$23="not on board"</formula>
    </cfRule>
  </conditionalFormatting>
  <conditionalFormatting sqref="LK25:MO26">
    <cfRule type="expression" dxfId="876" priority="170">
      <formula>$LI$25="not on board"</formula>
    </cfRule>
  </conditionalFormatting>
  <conditionalFormatting sqref="LK27:MO28">
    <cfRule type="expression" dxfId="875" priority="169">
      <formula>$LI$27="not on board"</formula>
    </cfRule>
  </conditionalFormatting>
  <conditionalFormatting sqref="LK29:MO30">
    <cfRule type="expression" dxfId="874" priority="168">
      <formula>$LI$29="not on board"</formula>
    </cfRule>
  </conditionalFormatting>
  <conditionalFormatting sqref="LK31:MO32">
    <cfRule type="expression" dxfId="873" priority="167">
      <formula>$LI$31="not on board"</formula>
    </cfRule>
  </conditionalFormatting>
  <conditionalFormatting sqref="LK33:MO34">
    <cfRule type="expression" dxfId="872" priority="166">
      <formula>$LI$33="not on board"</formula>
    </cfRule>
  </conditionalFormatting>
  <conditionalFormatting sqref="LK35:MO36">
    <cfRule type="expression" dxfId="871" priority="165">
      <formula>$LI$35="not on board"</formula>
    </cfRule>
  </conditionalFormatting>
  <conditionalFormatting sqref="LK37:MO38">
    <cfRule type="expression" dxfId="870" priority="164">
      <formula>$LI$37="not on board"</formula>
    </cfRule>
  </conditionalFormatting>
  <conditionalFormatting sqref="LK39:MO40">
    <cfRule type="expression" dxfId="869" priority="163">
      <formula>$LI$39="not on board"</formula>
    </cfRule>
  </conditionalFormatting>
  <conditionalFormatting sqref="LK41:MO42">
    <cfRule type="expression" dxfId="868" priority="162">
      <formula>$LI$41="not on board"</formula>
    </cfRule>
  </conditionalFormatting>
  <conditionalFormatting sqref="LK43:MO44">
    <cfRule type="expression" dxfId="867" priority="161">
      <formula>$LI$43="not on board"</formula>
    </cfRule>
  </conditionalFormatting>
  <conditionalFormatting sqref="LK45:MO46">
    <cfRule type="expression" dxfId="866" priority="160">
      <formula>$LI$45="not on board"</formula>
    </cfRule>
  </conditionalFormatting>
  <conditionalFormatting sqref="LK47:MO48">
    <cfRule type="expression" dxfId="865" priority="159">
      <formula>$LI$47="not on board"</formula>
    </cfRule>
  </conditionalFormatting>
  <conditionalFormatting sqref="LK49:MO50">
    <cfRule type="expression" dxfId="864" priority="158">
      <formula>$LI$49="not on board"</formula>
    </cfRule>
  </conditionalFormatting>
  <conditionalFormatting sqref="LK51:MO52">
    <cfRule type="expression" dxfId="863" priority="157">
      <formula>$LI$51="not on board"</formula>
    </cfRule>
  </conditionalFormatting>
  <conditionalFormatting sqref="LK53:MO54">
    <cfRule type="expression" dxfId="862" priority="156">
      <formula>$LI$53="not on board"</formula>
    </cfRule>
  </conditionalFormatting>
  <conditionalFormatting sqref="LK55:MO56">
    <cfRule type="expression" dxfId="861" priority="155">
      <formula>$LI$55="not on board"</formula>
    </cfRule>
  </conditionalFormatting>
  <conditionalFormatting sqref="LK57:MO58">
    <cfRule type="expression" dxfId="860" priority="154">
      <formula>$LI$57="not on board"</formula>
    </cfRule>
  </conditionalFormatting>
  <conditionalFormatting sqref="LK59:MO60">
    <cfRule type="expression" dxfId="859" priority="153">
      <formula>$LI$59="not on board"</formula>
    </cfRule>
  </conditionalFormatting>
  <conditionalFormatting sqref="LK61:MO62">
    <cfRule type="expression" dxfId="858" priority="152">
      <formula>$LI$61="not on board"</formula>
    </cfRule>
  </conditionalFormatting>
  <conditionalFormatting sqref="LK63:MO64">
    <cfRule type="expression" dxfId="857" priority="151">
      <formula>$LI$63="not on board"</formula>
    </cfRule>
  </conditionalFormatting>
  <conditionalFormatting sqref="LK65:MO66">
    <cfRule type="expression" dxfId="856" priority="150">
      <formula>$LI$65="not on board"</formula>
    </cfRule>
  </conditionalFormatting>
  <conditionalFormatting sqref="LK67:MO68">
    <cfRule type="expression" dxfId="855" priority="149">
      <formula>$LI$67="not on board"</formula>
    </cfRule>
  </conditionalFormatting>
  <conditionalFormatting sqref="LK69:MO70">
    <cfRule type="expression" dxfId="854" priority="148">
      <formula>$LI$69="not on board"</formula>
    </cfRule>
  </conditionalFormatting>
  <conditionalFormatting sqref="LK71:MO72">
    <cfRule type="expression" dxfId="853" priority="147">
      <formula>$LI$71="not on board"</formula>
    </cfRule>
  </conditionalFormatting>
  <conditionalFormatting sqref="LK73:MO74">
    <cfRule type="expression" dxfId="852" priority="146">
      <formula>$LI$73="not on board"</formula>
    </cfRule>
  </conditionalFormatting>
  <conditionalFormatting sqref="LK75:MO76">
    <cfRule type="expression" dxfId="851" priority="145">
      <formula>$LI$75="not on board"</formula>
    </cfRule>
  </conditionalFormatting>
  <conditionalFormatting sqref="LK77:MO78">
    <cfRule type="expression" dxfId="850" priority="144">
      <formula>$LI$77="not on board"</formula>
    </cfRule>
  </conditionalFormatting>
  <conditionalFormatting sqref="LK79:MO80">
    <cfRule type="expression" dxfId="849" priority="143">
      <formula>$LI$79="not on board"</formula>
    </cfRule>
  </conditionalFormatting>
  <conditionalFormatting sqref="LK81:MO82">
    <cfRule type="expression" dxfId="848" priority="142">
      <formula>$LI$75="not on board"</formula>
    </cfRule>
  </conditionalFormatting>
  <conditionalFormatting sqref="LK83:MO84">
    <cfRule type="expression" dxfId="847" priority="141">
      <formula>$LI$83="not on board"</formula>
    </cfRule>
  </conditionalFormatting>
  <conditionalFormatting sqref="LK85:MO86">
    <cfRule type="expression" dxfId="846" priority="140">
      <formula>$LI$85="not on board"</formula>
    </cfRule>
  </conditionalFormatting>
  <conditionalFormatting sqref="LK87:MO88">
    <cfRule type="expression" dxfId="845" priority="139">
      <formula>$LI$87="not on board"</formula>
    </cfRule>
  </conditionalFormatting>
  <conditionalFormatting sqref="LK89:MO90">
    <cfRule type="expression" dxfId="844" priority="138">
      <formula>$LI$89="not on board"</formula>
    </cfRule>
  </conditionalFormatting>
  <conditionalFormatting sqref="LK91:MO92">
    <cfRule type="expression" dxfId="843" priority="137">
      <formula>$LI$91="not on board"</formula>
    </cfRule>
  </conditionalFormatting>
  <conditionalFormatting sqref="LK93:MO94">
    <cfRule type="expression" dxfId="842" priority="136">
      <formula>$LI$93="not on board"</formula>
    </cfRule>
  </conditionalFormatting>
  <conditionalFormatting sqref="LK95:MO96">
    <cfRule type="expression" dxfId="841" priority="135">
      <formula>$LI$95="not on board"</formula>
    </cfRule>
  </conditionalFormatting>
  <conditionalFormatting sqref="LK97:MO98">
    <cfRule type="expression" dxfId="840" priority="134">
      <formula>$LI$97="not on board"</formula>
    </cfRule>
  </conditionalFormatting>
  <conditionalFormatting sqref="LK99:MO100">
    <cfRule type="expression" dxfId="839" priority="133">
      <formula>$LI$99="not on board"</formula>
    </cfRule>
  </conditionalFormatting>
  <conditionalFormatting sqref="LK101:MO102">
    <cfRule type="expression" dxfId="838" priority="132">
      <formula>$LI$101="not on board"</formula>
    </cfRule>
  </conditionalFormatting>
  <conditionalFormatting sqref="LK103:MO104">
    <cfRule type="expression" dxfId="837" priority="131">
      <formula>$LI$103="not on board"</formula>
    </cfRule>
  </conditionalFormatting>
  <conditionalFormatting sqref="LK105:MO106">
    <cfRule type="expression" dxfId="836" priority="130">
      <formula>$LI$105="not on board"</formula>
    </cfRule>
  </conditionalFormatting>
  <conditionalFormatting sqref="LK107:MO108">
    <cfRule type="expression" dxfId="835" priority="129">
      <formula>$LI$107="not on board"</formula>
    </cfRule>
  </conditionalFormatting>
  <conditionalFormatting sqref="LK109:MO110">
    <cfRule type="expression" dxfId="834" priority="128">
      <formula>$LI$109="not on board"</formula>
    </cfRule>
  </conditionalFormatting>
  <conditionalFormatting sqref="LK111:MO112">
    <cfRule type="expression" dxfId="833" priority="127">
      <formula>$LI$111="not on board"</formula>
    </cfRule>
  </conditionalFormatting>
  <conditionalFormatting sqref="LK113:MO114">
    <cfRule type="expression" dxfId="832" priority="126">
      <formula>$LI$113="not on board"</formula>
    </cfRule>
  </conditionalFormatting>
  <conditionalFormatting sqref="LK115:MO116">
    <cfRule type="expression" dxfId="831" priority="125">
      <formula>$LI$115="not on board"</formula>
    </cfRule>
  </conditionalFormatting>
  <conditionalFormatting sqref="LK117:MO118">
    <cfRule type="expression" dxfId="830" priority="124">
      <formula>$LI$117="not on board"</formula>
    </cfRule>
  </conditionalFormatting>
  <conditionalFormatting sqref="LK119:MO120">
    <cfRule type="expression" dxfId="829" priority="123">
      <formula>$LI$119="not on board"</formula>
    </cfRule>
  </conditionalFormatting>
  <conditionalFormatting sqref="LK121:MO122">
    <cfRule type="expression" dxfId="828" priority="122">
      <formula>$LI$121="not on board"</formula>
    </cfRule>
  </conditionalFormatting>
  <conditionalFormatting sqref="LK123:MO124">
    <cfRule type="expression" dxfId="827" priority="121">
      <formula>$LI$123="not on board"</formula>
    </cfRule>
  </conditionalFormatting>
  <conditionalFormatting sqref="MU7:NX8">
    <cfRule type="expression" dxfId="826" priority="119">
      <formula>$MS$7="not on board"</formula>
    </cfRule>
  </conditionalFormatting>
  <conditionalFormatting sqref="MU9:NX10">
    <cfRule type="expression" dxfId="825" priority="118">
      <formula>$MS$9="not on board"</formula>
    </cfRule>
  </conditionalFormatting>
  <conditionalFormatting sqref="MU11:NX12">
    <cfRule type="expression" dxfId="824" priority="117">
      <formula>$MS$11="not on board"</formula>
    </cfRule>
  </conditionalFormatting>
  <conditionalFormatting sqref="MU13:NX14">
    <cfRule type="expression" dxfId="823" priority="116">
      <formula>$MS$13="not on board"</formula>
    </cfRule>
  </conditionalFormatting>
  <conditionalFormatting sqref="MU15:NX16">
    <cfRule type="expression" dxfId="822" priority="115">
      <formula>$MS$15="not on board"</formula>
    </cfRule>
  </conditionalFormatting>
  <conditionalFormatting sqref="MU17:NX18">
    <cfRule type="expression" dxfId="821" priority="114">
      <formula>$MS$17="not on board"</formula>
    </cfRule>
  </conditionalFormatting>
  <conditionalFormatting sqref="MU19:NX20">
    <cfRule type="expression" dxfId="820" priority="113">
      <formula>$MS$19="not on board"</formula>
    </cfRule>
  </conditionalFormatting>
  <conditionalFormatting sqref="MU21:NX22">
    <cfRule type="expression" dxfId="819" priority="112">
      <formula>$MS$21="not on board"</formula>
    </cfRule>
  </conditionalFormatting>
  <conditionalFormatting sqref="MU23:NX24">
    <cfRule type="expression" dxfId="818" priority="111">
      <formula>$MS$23="not on board"</formula>
    </cfRule>
  </conditionalFormatting>
  <conditionalFormatting sqref="MU25:NX26">
    <cfRule type="expression" dxfId="817" priority="110">
      <formula>$MS$25="not on board"</formula>
    </cfRule>
  </conditionalFormatting>
  <conditionalFormatting sqref="MU27:NX28">
    <cfRule type="expression" dxfId="816" priority="109">
      <formula>$MS$27="not on board"</formula>
    </cfRule>
  </conditionalFormatting>
  <conditionalFormatting sqref="MU29:NX30">
    <cfRule type="expression" dxfId="815" priority="108">
      <formula>$MS$29="not on board"</formula>
    </cfRule>
  </conditionalFormatting>
  <conditionalFormatting sqref="MU31:NX32">
    <cfRule type="expression" dxfId="814" priority="107">
      <formula>$MS$31="not on board"</formula>
    </cfRule>
  </conditionalFormatting>
  <conditionalFormatting sqref="MU33:NX34">
    <cfRule type="expression" dxfId="813" priority="106">
      <formula>$MS$33="not on board"</formula>
    </cfRule>
  </conditionalFormatting>
  <conditionalFormatting sqref="MU35:NX36">
    <cfRule type="expression" dxfId="812" priority="105">
      <formula>$MS$35="not on board"</formula>
    </cfRule>
  </conditionalFormatting>
  <conditionalFormatting sqref="MU37:NX38">
    <cfRule type="expression" dxfId="811" priority="104">
      <formula>$MS$37="not on board"</formula>
    </cfRule>
  </conditionalFormatting>
  <conditionalFormatting sqref="MU39:NX40">
    <cfRule type="expression" dxfId="810" priority="103">
      <formula>$MS$39="not on board"</formula>
    </cfRule>
  </conditionalFormatting>
  <conditionalFormatting sqref="MU41:NX42">
    <cfRule type="expression" dxfId="809" priority="102">
      <formula>$MS$41="not on board"</formula>
    </cfRule>
  </conditionalFormatting>
  <conditionalFormatting sqref="MU43:NX44">
    <cfRule type="expression" dxfId="808" priority="101">
      <formula>$MS$43="not on board"</formula>
    </cfRule>
  </conditionalFormatting>
  <conditionalFormatting sqref="MU45:NX46">
    <cfRule type="expression" dxfId="807" priority="100">
      <formula>$MS$45="not on board"</formula>
    </cfRule>
  </conditionalFormatting>
  <conditionalFormatting sqref="MU47:NX48">
    <cfRule type="expression" dxfId="806" priority="99">
      <formula>$MS$47="not on board"</formula>
    </cfRule>
  </conditionalFormatting>
  <conditionalFormatting sqref="MU49:NX50">
    <cfRule type="expression" dxfId="805" priority="98">
      <formula>$MS$49="not on board"</formula>
    </cfRule>
  </conditionalFormatting>
  <conditionalFormatting sqref="MU51:NX52">
    <cfRule type="expression" dxfId="804" priority="97">
      <formula>$MS$51="not on board"</formula>
    </cfRule>
  </conditionalFormatting>
  <conditionalFormatting sqref="MU53:NX54">
    <cfRule type="expression" dxfId="803" priority="96">
      <formula>$MS$53="not on board"</formula>
    </cfRule>
  </conditionalFormatting>
  <conditionalFormatting sqref="MU55:NX56">
    <cfRule type="expression" dxfId="802" priority="95">
      <formula>$MS$55="not on board"</formula>
    </cfRule>
  </conditionalFormatting>
  <conditionalFormatting sqref="MU57:NX58">
    <cfRule type="expression" dxfId="801" priority="94">
      <formula>$MS$57="not on board"</formula>
    </cfRule>
  </conditionalFormatting>
  <conditionalFormatting sqref="MU59:NX60">
    <cfRule type="expression" dxfId="800" priority="93">
      <formula>$MS$59="not on board"</formula>
    </cfRule>
  </conditionalFormatting>
  <conditionalFormatting sqref="MU61:NX62">
    <cfRule type="expression" dxfId="799" priority="92">
      <formula>$MS$61="not on board"</formula>
    </cfRule>
  </conditionalFormatting>
  <conditionalFormatting sqref="MU63:NX64">
    <cfRule type="expression" dxfId="798" priority="91">
      <formula>$MS$63="not on board"</formula>
    </cfRule>
  </conditionalFormatting>
  <conditionalFormatting sqref="MU65:NX66">
    <cfRule type="expression" dxfId="797" priority="90">
      <formula>$MS$65="not on board"</formula>
    </cfRule>
  </conditionalFormatting>
  <conditionalFormatting sqref="MU67:NX68">
    <cfRule type="expression" dxfId="796" priority="89">
      <formula>$MS$67="not on board"</formula>
    </cfRule>
  </conditionalFormatting>
  <conditionalFormatting sqref="MU69:NX70">
    <cfRule type="expression" dxfId="795" priority="88">
      <formula>$MS$69="not on board"</formula>
    </cfRule>
  </conditionalFormatting>
  <conditionalFormatting sqref="MU71:NX72">
    <cfRule type="expression" dxfId="794" priority="87">
      <formula>$MS$71="not on board"</formula>
    </cfRule>
  </conditionalFormatting>
  <conditionalFormatting sqref="MU73:NX74">
    <cfRule type="expression" dxfId="793" priority="86">
      <formula>$MS$73="not on board"</formula>
    </cfRule>
  </conditionalFormatting>
  <conditionalFormatting sqref="MU75:NX76">
    <cfRule type="expression" dxfId="792" priority="85">
      <formula>$MS$75="not on board"</formula>
    </cfRule>
  </conditionalFormatting>
  <conditionalFormatting sqref="MU77:NX78">
    <cfRule type="expression" dxfId="791" priority="84">
      <formula>$MS$77="not on board"</formula>
    </cfRule>
  </conditionalFormatting>
  <conditionalFormatting sqref="MU79:NX80">
    <cfRule type="expression" dxfId="790" priority="83">
      <formula>$MS$79="not on board"</formula>
    </cfRule>
  </conditionalFormatting>
  <conditionalFormatting sqref="MU81:NX82">
    <cfRule type="expression" dxfId="789" priority="82">
      <formula>$MS$81="not on board"</formula>
    </cfRule>
  </conditionalFormatting>
  <conditionalFormatting sqref="MU83:NX84">
    <cfRule type="expression" dxfId="788" priority="81">
      <formula>$MS$83="not on board"</formula>
    </cfRule>
  </conditionalFormatting>
  <conditionalFormatting sqref="MU85:NX86">
    <cfRule type="expression" dxfId="787" priority="80">
      <formula>$MS$85="not on board"</formula>
    </cfRule>
  </conditionalFormatting>
  <conditionalFormatting sqref="MU87:NX88">
    <cfRule type="expression" dxfId="786" priority="79">
      <formula>$MS$87="not on board"</formula>
    </cfRule>
  </conditionalFormatting>
  <conditionalFormatting sqref="MU89:NX90">
    <cfRule type="expression" dxfId="785" priority="78">
      <formula>$MS$89="not on board"</formula>
    </cfRule>
  </conditionalFormatting>
  <conditionalFormatting sqref="MU91:NX92">
    <cfRule type="expression" dxfId="784" priority="77">
      <formula>$MS$91="not on board"</formula>
    </cfRule>
  </conditionalFormatting>
  <conditionalFormatting sqref="MU93:NX94">
    <cfRule type="expression" dxfId="783" priority="76">
      <formula>$MS$93="not on board"</formula>
    </cfRule>
  </conditionalFormatting>
  <conditionalFormatting sqref="MU95:NX96">
    <cfRule type="expression" dxfId="782" priority="75">
      <formula>$MS$95="not on board"</formula>
    </cfRule>
  </conditionalFormatting>
  <conditionalFormatting sqref="MU97:NX98">
    <cfRule type="expression" dxfId="781" priority="74">
      <formula>$MS$97="not on board"</formula>
    </cfRule>
  </conditionalFormatting>
  <conditionalFormatting sqref="MU99:NX100">
    <cfRule type="expression" dxfId="780" priority="73">
      <formula>$MS$99="not on board"</formula>
    </cfRule>
  </conditionalFormatting>
  <conditionalFormatting sqref="MU101:NX102">
    <cfRule type="expression" dxfId="779" priority="72">
      <formula>$MS$101="not on board"</formula>
    </cfRule>
  </conditionalFormatting>
  <conditionalFormatting sqref="MU103:NX104">
    <cfRule type="expression" dxfId="778" priority="71">
      <formula>$MS$103="not on board"</formula>
    </cfRule>
  </conditionalFormatting>
  <conditionalFormatting sqref="MU105:NX106">
    <cfRule type="expression" dxfId="777" priority="70">
      <formula>$MS$105="not on board"</formula>
    </cfRule>
  </conditionalFormatting>
  <conditionalFormatting sqref="MU107:NX108">
    <cfRule type="expression" dxfId="776" priority="69">
      <formula>$MS$107="not on board"</formula>
    </cfRule>
  </conditionalFormatting>
  <conditionalFormatting sqref="MU109:NX110">
    <cfRule type="expression" dxfId="775" priority="68">
      <formula>$MS$109="not on board"</formula>
    </cfRule>
  </conditionalFormatting>
  <conditionalFormatting sqref="MU111:NX112">
    <cfRule type="expression" dxfId="774" priority="67">
      <formula>$MS$111="not on board"</formula>
    </cfRule>
  </conditionalFormatting>
  <conditionalFormatting sqref="MU113:NX114">
    <cfRule type="expression" dxfId="773" priority="66">
      <formula>$MS$113="not on board"</formula>
    </cfRule>
  </conditionalFormatting>
  <conditionalFormatting sqref="MU115:NX116">
    <cfRule type="expression" dxfId="772" priority="65">
      <formula>$MS$115="not on board"</formula>
    </cfRule>
  </conditionalFormatting>
  <conditionalFormatting sqref="MU117:NX118">
    <cfRule type="expression" dxfId="771" priority="64">
      <formula>$MS$117="not on board"</formula>
    </cfRule>
  </conditionalFormatting>
  <conditionalFormatting sqref="MU119:NX120">
    <cfRule type="expression" dxfId="770" priority="63">
      <formula>$MS$119="not on board"</formula>
    </cfRule>
  </conditionalFormatting>
  <conditionalFormatting sqref="MU121:NX122">
    <cfRule type="expression" dxfId="769" priority="62">
      <formula>$MS$121="not on board"</formula>
    </cfRule>
  </conditionalFormatting>
  <conditionalFormatting sqref="MU123:NX124">
    <cfRule type="expression" dxfId="768" priority="61">
      <formula>$MS$123="not on board"</formula>
    </cfRule>
  </conditionalFormatting>
  <conditionalFormatting sqref="OD7:PH8">
    <cfRule type="expression" dxfId="767" priority="59">
      <formula>$OB$7="not on board"</formula>
    </cfRule>
  </conditionalFormatting>
  <conditionalFormatting sqref="OD9:PH10">
    <cfRule type="expression" dxfId="766" priority="58">
      <formula>$OB$9="not on board"</formula>
    </cfRule>
  </conditionalFormatting>
  <conditionalFormatting sqref="OD11:PH12">
    <cfRule type="expression" dxfId="765" priority="57">
      <formula>$OB$11="not on board"</formula>
    </cfRule>
  </conditionalFormatting>
  <conditionalFormatting sqref="OD13:PH14">
    <cfRule type="expression" dxfId="764" priority="56">
      <formula>$OB$13="not on board"</formula>
    </cfRule>
  </conditionalFormatting>
  <conditionalFormatting sqref="OD15:PH16">
    <cfRule type="expression" dxfId="763" priority="55">
      <formula>$OB$15="not on board"</formula>
    </cfRule>
  </conditionalFormatting>
  <conditionalFormatting sqref="OD17:PH18">
    <cfRule type="expression" dxfId="762" priority="54">
      <formula>$OB$17="not on board"</formula>
    </cfRule>
  </conditionalFormatting>
  <conditionalFormatting sqref="OD19:PH20">
    <cfRule type="expression" dxfId="761" priority="53">
      <formula>$OB$19="not on board"</formula>
    </cfRule>
  </conditionalFormatting>
  <conditionalFormatting sqref="OD21:PH22">
    <cfRule type="expression" dxfId="760" priority="52">
      <formula>$OB$21="not on board"</formula>
    </cfRule>
  </conditionalFormatting>
  <conditionalFormatting sqref="OD23:PH24">
    <cfRule type="expression" dxfId="759" priority="51">
      <formula>$OB$23="not on board"</formula>
    </cfRule>
  </conditionalFormatting>
  <conditionalFormatting sqref="OD25:PH26">
    <cfRule type="expression" dxfId="758" priority="50">
      <formula>$OB$25="not on board"</formula>
    </cfRule>
  </conditionalFormatting>
  <conditionalFormatting sqref="OD27:PH28">
    <cfRule type="expression" dxfId="757" priority="49">
      <formula>$OB$27="not on board"</formula>
    </cfRule>
  </conditionalFormatting>
  <conditionalFormatting sqref="OD29:PH30">
    <cfRule type="expression" dxfId="756" priority="48">
      <formula>$OB$29="not on board"</formula>
    </cfRule>
  </conditionalFormatting>
  <conditionalFormatting sqref="OD31:PH32">
    <cfRule type="expression" dxfId="755" priority="47">
      <formula>$OB$31="not on board"</formula>
    </cfRule>
  </conditionalFormatting>
  <conditionalFormatting sqref="OD33:PH34">
    <cfRule type="expression" dxfId="754" priority="46">
      <formula>$OB$33="not on board"</formula>
    </cfRule>
  </conditionalFormatting>
  <conditionalFormatting sqref="OD35:PH36">
    <cfRule type="expression" dxfId="753" priority="45">
      <formula>$OB$35="not on board"</formula>
    </cfRule>
  </conditionalFormatting>
  <conditionalFormatting sqref="OD37:PH38">
    <cfRule type="expression" dxfId="752" priority="44">
      <formula>$OB$37="not on board"</formula>
    </cfRule>
  </conditionalFormatting>
  <conditionalFormatting sqref="OD39:PH40">
    <cfRule type="expression" dxfId="751" priority="43">
      <formula>$OB$39="not on board"</formula>
    </cfRule>
  </conditionalFormatting>
  <conditionalFormatting sqref="OD41:PH42">
    <cfRule type="expression" dxfId="750" priority="42">
      <formula>$OB$41="not on board"</formula>
    </cfRule>
  </conditionalFormatting>
  <conditionalFormatting sqref="OD43:PH44">
    <cfRule type="expression" dxfId="749" priority="41">
      <formula>$OB$43="not on board"</formula>
    </cfRule>
  </conditionalFormatting>
  <conditionalFormatting sqref="OD45:PH46">
    <cfRule type="expression" dxfId="748" priority="40">
      <formula>$OB$45="not on board"</formula>
    </cfRule>
  </conditionalFormatting>
  <conditionalFormatting sqref="OD47:PH48">
    <cfRule type="expression" dxfId="747" priority="39">
      <formula>$OB$47="not on board"</formula>
    </cfRule>
  </conditionalFormatting>
  <conditionalFormatting sqref="OD49:PH50">
    <cfRule type="expression" dxfId="746" priority="38">
      <formula>$OB$49="not on board"</formula>
    </cfRule>
  </conditionalFormatting>
  <conditionalFormatting sqref="OD51:PH52">
    <cfRule type="expression" dxfId="745" priority="37">
      <formula>$OB$51="not on board"</formula>
    </cfRule>
  </conditionalFormatting>
  <conditionalFormatting sqref="OD53:PH54">
    <cfRule type="expression" dxfId="744" priority="36">
      <formula>$OB$53="not on board"</formula>
    </cfRule>
  </conditionalFormatting>
  <conditionalFormatting sqref="OD55:PH56">
    <cfRule type="expression" dxfId="743" priority="35">
      <formula>$OB$55="not on board"</formula>
    </cfRule>
  </conditionalFormatting>
  <conditionalFormatting sqref="OD57:PH58">
    <cfRule type="expression" dxfId="742" priority="34">
      <formula>$OB$57="not on board"</formula>
    </cfRule>
  </conditionalFormatting>
  <conditionalFormatting sqref="OD59:PH60">
    <cfRule type="expression" dxfId="741" priority="33">
      <formula>$OB$59="not on board"</formula>
    </cfRule>
  </conditionalFormatting>
  <conditionalFormatting sqref="OD61:PH62">
    <cfRule type="expression" dxfId="740" priority="32">
      <formula>$OB$61="not on board"</formula>
    </cfRule>
  </conditionalFormatting>
  <conditionalFormatting sqref="OD63:PH64">
    <cfRule type="expression" dxfId="739" priority="31">
      <formula>$OB$63="not on board"</formula>
    </cfRule>
  </conditionalFormatting>
  <conditionalFormatting sqref="OD65:PH66">
    <cfRule type="expression" dxfId="738" priority="30">
      <formula>$OB$65="not on board"</formula>
    </cfRule>
  </conditionalFormatting>
  <conditionalFormatting sqref="OD67:PH68">
    <cfRule type="expression" dxfId="737" priority="29">
      <formula>$OB$67="not on board"</formula>
    </cfRule>
  </conditionalFormatting>
  <conditionalFormatting sqref="OD69:PH70">
    <cfRule type="expression" dxfId="736" priority="28">
      <formula>$OB$69="not on board"</formula>
    </cfRule>
  </conditionalFormatting>
  <conditionalFormatting sqref="OD71:PH72">
    <cfRule type="expression" dxfId="735" priority="27">
      <formula>$OB$71="not on board"</formula>
    </cfRule>
  </conditionalFormatting>
  <conditionalFormatting sqref="OD73:PH74">
    <cfRule type="expression" dxfId="734" priority="26">
      <formula>$OB$73="not on board"</formula>
    </cfRule>
  </conditionalFormatting>
  <conditionalFormatting sqref="OD75:PH76">
    <cfRule type="expression" dxfId="733" priority="25">
      <formula>$OB$75="not on board"</formula>
    </cfRule>
  </conditionalFormatting>
  <conditionalFormatting sqref="OD77:PH78">
    <cfRule type="expression" dxfId="732" priority="24">
      <formula>$OB$77="not on board"</formula>
    </cfRule>
  </conditionalFormatting>
  <conditionalFormatting sqref="OD79:PH80">
    <cfRule type="expression" dxfId="731" priority="23">
      <formula>$OB$79="not on board"</formula>
    </cfRule>
  </conditionalFormatting>
  <conditionalFormatting sqref="OD81:PH82">
    <cfRule type="expression" dxfId="730" priority="22">
      <formula>$OB$81="not on board"</formula>
    </cfRule>
  </conditionalFormatting>
  <conditionalFormatting sqref="OD83:PH84">
    <cfRule type="expression" dxfId="729" priority="21">
      <formula>$OB$83="not on board"</formula>
    </cfRule>
  </conditionalFormatting>
  <conditionalFormatting sqref="OD85:PH86">
    <cfRule type="expression" dxfId="728" priority="20">
      <formula>$OB$85="not on board"</formula>
    </cfRule>
  </conditionalFormatting>
  <conditionalFormatting sqref="OD87:PH88">
    <cfRule type="expression" dxfId="727" priority="19">
      <formula>$OB$87="not on board"</formula>
    </cfRule>
  </conditionalFormatting>
  <conditionalFormatting sqref="OD89:PH90">
    <cfRule type="expression" dxfId="726" priority="18">
      <formula>$OB$89="not on board"</formula>
    </cfRule>
  </conditionalFormatting>
  <conditionalFormatting sqref="OD91:PH92">
    <cfRule type="expression" dxfId="725" priority="17">
      <formula>$OB$91="not on board"</formula>
    </cfRule>
  </conditionalFormatting>
  <conditionalFormatting sqref="OD93:PH94">
    <cfRule type="expression" dxfId="724" priority="16">
      <formula>$OB$93="not on board"</formula>
    </cfRule>
  </conditionalFormatting>
  <conditionalFormatting sqref="OD95:PH96">
    <cfRule type="expression" dxfId="723" priority="15">
      <formula>$OB$95="not on board"</formula>
    </cfRule>
  </conditionalFormatting>
  <conditionalFormatting sqref="OD97:PH98">
    <cfRule type="expression" dxfId="722" priority="14">
      <formula>$OB$97="not on board"</formula>
    </cfRule>
  </conditionalFormatting>
  <conditionalFormatting sqref="OD99:PH100">
    <cfRule type="expression" dxfId="721" priority="13">
      <formula>$OB$99="not on board"</formula>
    </cfRule>
  </conditionalFormatting>
  <conditionalFormatting sqref="OD101:PH102">
    <cfRule type="expression" dxfId="720" priority="12">
      <formula>$OB$101="not on board"</formula>
    </cfRule>
  </conditionalFormatting>
  <conditionalFormatting sqref="OD103:PH104">
    <cfRule type="expression" dxfId="719" priority="11">
      <formula>$OB$103="not on board"</formula>
    </cfRule>
  </conditionalFormatting>
  <conditionalFormatting sqref="OD105:PH106">
    <cfRule type="expression" dxfId="718" priority="10">
      <formula>$OB$105="not on board"</formula>
    </cfRule>
  </conditionalFormatting>
  <conditionalFormatting sqref="OD107:PH108">
    <cfRule type="expression" dxfId="717" priority="9">
      <formula>$OB$107="not on board"</formula>
    </cfRule>
  </conditionalFormatting>
  <conditionalFormatting sqref="OD109:PH110">
    <cfRule type="expression" dxfId="716" priority="8">
      <formula>$OB$109="not on board"</formula>
    </cfRule>
  </conditionalFormatting>
  <conditionalFormatting sqref="OD111:PH112">
    <cfRule type="expression" dxfId="715" priority="7">
      <formula>$OB$111="not on board"</formula>
    </cfRule>
  </conditionalFormatting>
  <conditionalFormatting sqref="OD113:PH114">
    <cfRule type="expression" dxfId="714" priority="6">
      <formula>$OB$113="not on board"</formula>
    </cfRule>
  </conditionalFormatting>
  <conditionalFormatting sqref="OD115:PH116">
    <cfRule type="expression" dxfId="713" priority="5">
      <formula>$OB$115="not on board"</formula>
    </cfRule>
  </conditionalFormatting>
  <conditionalFormatting sqref="OD117:PH118">
    <cfRule type="expression" dxfId="712" priority="4">
      <formula>$OB$117="not on board"</formula>
    </cfRule>
  </conditionalFormatting>
  <conditionalFormatting sqref="OD119:PH120">
    <cfRule type="expression" dxfId="711" priority="3">
      <formula>$OB$119="not on board"</formula>
    </cfRule>
  </conditionalFormatting>
  <conditionalFormatting sqref="OD121:PH122">
    <cfRule type="expression" dxfId="710" priority="2">
      <formula>$OB$121="not on board"</formula>
    </cfRule>
  </conditionalFormatting>
  <conditionalFormatting sqref="OD123:PH124">
    <cfRule type="expression" dxfId="709" priority="1">
      <formula>$OB$123="not on board"</formula>
    </cfRule>
  </conditionalFormatting>
  <dataValidations count="1">
    <dataValidation type="decimal" allowBlank="1" showInputMessage="1" showErrorMessage="1" sqref="E7:AI124 OD7:PH124 BV7:CZ124 AO7:BP124 DF7:EI124 EO7:FS124 FY7:HB124 HH7:IL124 IR7:JV124 KB7:LE124 LK7:MO124 MU7:NX124">
      <formula1>0</formula1>
      <formula2>24</formula2>
    </dataValidation>
  </dataValidations>
  <pageMargins left="0.25" right="0.25" top="0.25" bottom="0.25" header="0.3" footer="0.3"/>
  <pageSetup scale="50" orientation="portrait" r:id="rId1"/>
  <colBreaks count="10" manualBreakCount="10">
    <brk id="36" max="95" man="1"/>
    <brk id="69" max="95" man="1"/>
    <brk id="140" max="1048575" man="1"/>
    <brk id="176" max="95" man="1"/>
    <brk id="211" max="95" man="1"/>
    <brk id="247" max="95" man="1"/>
    <brk id="283" max="95" man="1"/>
    <brk id="318" max="95" man="1"/>
    <brk id="354" max="95" man="1"/>
    <brk id="389" max="95" man="1"/>
  </colBreaks>
</worksheet>
</file>

<file path=xl/worksheets/sheet4.xml><?xml version="1.0" encoding="utf-8"?>
<worksheet xmlns="http://schemas.openxmlformats.org/spreadsheetml/2006/main" xmlns:r="http://schemas.openxmlformats.org/officeDocument/2006/relationships">
  <sheetPr>
    <tabColor theme="9" tint="-0.249977111117893"/>
  </sheetPr>
  <dimension ref="B1:PJ124"/>
  <sheetViews>
    <sheetView showGridLines="0" zoomScale="70" zoomScaleNormal="70" workbookViewId="0">
      <pane ySplit="6" topLeftCell="A7" activePane="bottomLeft" state="frozenSplit"/>
      <selection activeCell="AO7" sqref="AO7"/>
      <selection pane="bottomLeft" activeCell="E7" sqref="E7"/>
    </sheetView>
  </sheetViews>
  <sheetFormatPr defaultRowHeight="15"/>
  <cols>
    <col min="1" max="1" width="2.85546875" customWidth="1"/>
    <col min="2" max="2" width="2.85546875" hidden="1" customWidth="1"/>
    <col min="3" max="3" width="26" customWidth="1"/>
    <col min="4" max="4" width="18.7109375" customWidth="1"/>
    <col min="5" max="35" width="4.28515625" customWidth="1"/>
    <col min="36" max="36" width="9.140625" customWidth="1"/>
    <col min="37" max="37" width="2.85546875" customWidth="1"/>
    <col min="38" max="38" width="2.85546875" hidden="1" customWidth="1"/>
    <col min="39" max="39" width="26" customWidth="1"/>
    <col min="40" max="40" width="18.7109375" customWidth="1"/>
    <col min="41" max="69" width="4.28515625" customWidth="1"/>
    <col min="71" max="71" width="2.85546875" customWidth="1"/>
    <col min="72" max="72" width="2.85546875" hidden="1" customWidth="1"/>
    <col min="73" max="73" width="26" customWidth="1"/>
    <col min="74" max="74" width="18.7109375" customWidth="1"/>
    <col min="75" max="105" width="4.28515625" customWidth="1"/>
    <col min="106" max="106" width="9.140625" customWidth="1"/>
    <col min="107" max="107" width="2.85546875" customWidth="1"/>
    <col min="108" max="108" width="2.85546875" hidden="1" customWidth="1"/>
    <col min="109" max="109" width="26" customWidth="1"/>
    <col min="110" max="110" width="18.7109375" customWidth="1"/>
    <col min="111" max="140" width="4.28515625" customWidth="1"/>
    <col min="142" max="142" width="2.85546875" customWidth="1"/>
    <col min="143" max="143" width="2.85546875" hidden="1" customWidth="1"/>
    <col min="144" max="144" width="26" customWidth="1"/>
    <col min="145" max="145" width="18.7109375" customWidth="1"/>
    <col min="146" max="176" width="4.28515625" customWidth="1"/>
    <col min="178" max="178" width="2.85546875" customWidth="1"/>
    <col min="179" max="179" width="2.85546875" hidden="1" customWidth="1"/>
    <col min="180" max="180" width="26" customWidth="1"/>
    <col min="181" max="181" width="19" customWidth="1"/>
    <col min="182" max="211" width="4.28515625" customWidth="1"/>
    <col min="213" max="213" width="2.85546875" customWidth="1"/>
    <col min="214" max="214" width="2.85546875" hidden="1" customWidth="1"/>
    <col min="215" max="215" width="26" customWidth="1"/>
    <col min="216" max="216" width="18.7109375" customWidth="1"/>
    <col min="217" max="247" width="4.28515625" customWidth="1"/>
    <col min="249" max="249" width="2.85546875" customWidth="1"/>
    <col min="250" max="250" width="2.85546875" hidden="1" customWidth="1"/>
    <col min="251" max="251" width="26" customWidth="1"/>
    <col min="252" max="252" width="18.7109375" customWidth="1"/>
    <col min="253" max="283" width="4.28515625" customWidth="1"/>
    <col min="285" max="285" width="2.85546875" customWidth="1"/>
    <col min="286" max="286" width="2.85546875" hidden="1" customWidth="1"/>
    <col min="287" max="287" width="26" customWidth="1"/>
    <col min="288" max="288" width="18.7109375" customWidth="1"/>
    <col min="289" max="318" width="4.28515625" customWidth="1"/>
    <col min="320" max="320" width="2.85546875" customWidth="1"/>
    <col min="321" max="321" width="2.85546875" hidden="1" customWidth="1"/>
    <col min="322" max="322" width="26" customWidth="1"/>
    <col min="323" max="323" width="18.7109375" customWidth="1"/>
    <col min="324" max="354" width="4.28515625" customWidth="1"/>
    <col min="356" max="356" width="2.85546875" customWidth="1"/>
    <col min="357" max="357" width="2.85546875" hidden="1" customWidth="1"/>
    <col min="358" max="358" width="26" customWidth="1"/>
    <col min="359" max="359" width="18.85546875" customWidth="1"/>
    <col min="360" max="389" width="4.28515625" customWidth="1"/>
    <col min="391" max="391" width="2.85546875" customWidth="1"/>
    <col min="392" max="392" width="2.85546875" hidden="1" customWidth="1"/>
    <col min="393" max="393" width="26" customWidth="1"/>
    <col min="394" max="394" width="18.7109375" customWidth="1"/>
    <col min="395" max="425" width="4.28515625" customWidth="1"/>
  </cols>
  <sheetData>
    <row r="1" spans="2:426" ht="60" customHeight="1">
      <c r="D1" s="7" t="str">
        <f>Summary!$C$1</f>
        <v>Sick Leave Timekeeping Tool</v>
      </c>
      <c r="Y1" s="105" t="str">
        <f>IF(Summary!$C$3&lt;&gt;"",Summary!$C$3,"")</f>
        <v/>
      </c>
      <c r="Z1" s="105"/>
      <c r="AA1" s="105"/>
      <c r="AB1" s="105"/>
      <c r="AC1" s="105"/>
      <c r="AD1" s="105"/>
      <c r="AE1" s="105"/>
      <c r="AF1" s="105"/>
      <c r="AG1" s="105"/>
      <c r="AH1" s="105"/>
      <c r="AI1" s="105"/>
      <c r="AJ1" s="105"/>
      <c r="AN1" s="7" t="str">
        <f>Summary!$C$1</f>
        <v>Sick Leave Timekeeping Tool</v>
      </c>
      <c r="BI1" s="105" t="str">
        <f>IF(Summary!$C$3&lt;&gt;"",Summary!$C$3,"")</f>
        <v/>
      </c>
      <c r="BJ1" s="105"/>
      <c r="BK1" s="105"/>
      <c r="BL1" s="105"/>
      <c r="BM1" s="105"/>
      <c r="BN1" s="105"/>
      <c r="BO1" s="105"/>
      <c r="BP1" s="105"/>
      <c r="BQ1" s="105"/>
      <c r="BR1" s="105"/>
      <c r="BV1" s="7" t="str">
        <f>Summary!$C$1</f>
        <v>Sick Leave Timekeeping Tool</v>
      </c>
      <c r="CQ1" s="105" t="str">
        <f>IF(Summary!$C$3&lt;&gt;"",Summary!$C$3,"")</f>
        <v/>
      </c>
      <c r="CR1" s="105"/>
      <c r="CS1" s="105"/>
      <c r="CT1" s="105"/>
      <c r="CU1" s="105"/>
      <c r="CV1" s="105"/>
      <c r="CW1" s="105"/>
      <c r="CX1" s="105"/>
      <c r="CY1" s="105"/>
      <c r="CZ1" s="105"/>
      <c r="DA1" s="105"/>
      <c r="DB1" s="105"/>
      <c r="DF1" s="7" t="str">
        <f>Summary!$C$1</f>
        <v>Sick Leave Timekeeping Tool</v>
      </c>
      <c r="DZ1" s="105" t="str">
        <f>IF(Summary!$C$3&lt;&gt;"",Summary!$C$3,"")</f>
        <v/>
      </c>
      <c r="EA1" s="105"/>
      <c r="EB1" s="105"/>
      <c r="EC1" s="105"/>
      <c r="ED1" s="105"/>
      <c r="EE1" s="105"/>
      <c r="EF1" s="105"/>
      <c r="EG1" s="105"/>
      <c r="EH1" s="105"/>
      <c r="EI1" s="105"/>
      <c r="EJ1" s="105"/>
      <c r="EK1" s="105"/>
      <c r="EO1" s="7" t="str">
        <f>Summary!$C$1</f>
        <v>Sick Leave Timekeeping Tool</v>
      </c>
      <c r="FJ1" s="105" t="str">
        <f>IF(Summary!$C$3&lt;&gt;"",Summary!$C$3,"")</f>
        <v/>
      </c>
      <c r="FK1" s="105"/>
      <c r="FL1" s="105"/>
      <c r="FM1" s="105"/>
      <c r="FN1" s="105"/>
      <c r="FO1" s="105"/>
      <c r="FP1" s="105"/>
      <c r="FQ1" s="105"/>
      <c r="FR1" s="105"/>
      <c r="FS1" s="105"/>
      <c r="FT1" s="105"/>
      <c r="FU1" s="105"/>
      <c r="FY1" s="7" t="str">
        <f>Summary!$C$1</f>
        <v>Sick Leave Timekeeping Tool</v>
      </c>
      <c r="GS1" s="105" t="str">
        <f>IF(Summary!$C$3&lt;&gt;"",Summary!$C$3,"")</f>
        <v/>
      </c>
      <c r="GT1" s="105"/>
      <c r="GU1" s="105"/>
      <c r="GV1" s="105"/>
      <c r="GW1" s="105"/>
      <c r="GX1" s="105"/>
      <c r="GY1" s="105"/>
      <c r="GZ1" s="105"/>
      <c r="HA1" s="105"/>
      <c r="HB1" s="105"/>
      <c r="HC1" s="105"/>
      <c r="HD1" s="105"/>
      <c r="HH1" s="7" t="str">
        <f>Summary!$C$1</f>
        <v>Sick Leave Timekeeping Tool</v>
      </c>
      <c r="IC1" s="105" t="str">
        <f>IF(Summary!$C$3&lt;&gt;"",Summary!$C$3,"")</f>
        <v/>
      </c>
      <c r="ID1" s="105"/>
      <c r="IE1" s="105"/>
      <c r="IF1" s="105"/>
      <c r="IG1" s="105"/>
      <c r="IH1" s="105"/>
      <c r="II1" s="105"/>
      <c r="IJ1" s="105"/>
      <c r="IK1" s="105"/>
      <c r="IL1" s="105"/>
      <c r="IM1" s="105"/>
      <c r="IN1" s="105"/>
      <c r="IR1" s="7" t="str">
        <f>Summary!$C$1</f>
        <v>Sick Leave Timekeeping Tool</v>
      </c>
      <c r="JM1" s="105" t="str">
        <f>IF(Summary!$C$3&lt;&gt;"",Summary!$C$3,"")</f>
        <v/>
      </c>
      <c r="JN1" s="105"/>
      <c r="JO1" s="105"/>
      <c r="JP1" s="105"/>
      <c r="JQ1" s="105"/>
      <c r="JR1" s="105"/>
      <c r="JS1" s="105"/>
      <c r="JT1" s="105"/>
      <c r="JU1" s="105"/>
      <c r="JV1" s="105"/>
      <c r="JW1" s="105"/>
      <c r="JX1" s="105"/>
      <c r="KB1" s="7" t="str">
        <f>Summary!$C$1</f>
        <v>Sick Leave Timekeeping Tool</v>
      </c>
      <c r="KV1" s="105" t="str">
        <f>IF(Summary!$C$3&lt;&gt;"",Summary!$C$3,"")</f>
        <v/>
      </c>
      <c r="KW1" s="105"/>
      <c r="KX1" s="105"/>
      <c r="KY1" s="105"/>
      <c r="KZ1" s="105"/>
      <c r="LA1" s="105"/>
      <c r="LB1" s="105"/>
      <c r="LC1" s="105"/>
      <c r="LD1" s="105"/>
      <c r="LE1" s="105"/>
      <c r="LF1" s="105"/>
      <c r="LG1" s="105"/>
      <c r="LK1" s="7" t="str">
        <f>Summary!$C$1</f>
        <v>Sick Leave Timekeeping Tool</v>
      </c>
      <c r="MF1" s="105" t="str">
        <f>IF(Summary!$C$3&lt;&gt;"",Summary!$C$3,"")</f>
        <v/>
      </c>
      <c r="MG1" s="105"/>
      <c r="MH1" s="105"/>
      <c r="MI1" s="105"/>
      <c r="MJ1" s="105"/>
      <c r="MK1" s="105"/>
      <c r="ML1" s="105"/>
      <c r="MM1" s="105"/>
      <c r="MN1" s="105"/>
      <c r="MO1" s="105"/>
      <c r="MP1" s="105"/>
      <c r="MQ1" s="105"/>
      <c r="MU1" s="7" t="str">
        <f>Summary!$C$1</f>
        <v>Sick Leave Timekeeping Tool</v>
      </c>
      <c r="NO1" s="105" t="str">
        <f>IF(Summary!$C$3&lt;&gt;"",Summary!$C$3,"")</f>
        <v/>
      </c>
      <c r="NP1" s="105"/>
      <c r="NQ1" s="105"/>
      <c r="NR1" s="105"/>
      <c r="NS1" s="105"/>
      <c r="NT1" s="105"/>
      <c r="NU1" s="105"/>
      <c r="NV1" s="105"/>
      <c r="NW1" s="105"/>
      <c r="NX1" s="105"/>
      <c r="NY1" s="105"/>
      <c r="NZ1" s="105"/>
      <c r="OD1" s="7" t="str">
        <f>Summary!$C$1</f>
        <v>Sick Leave Timekeeping Tool</v>
      </c>
      <c r="OY1" s="105" t="str">
        <f>IF(Summary!$C$3&lt;&gt;"",Summary!$C$3,"")</f>
        <v/>
      </c>
      <c r="OZ1" s="105"/>
      <c r="PA1" s="105"/>
      <c r="PB1" s="105"/>
      <c r="PC1" s="105"/>
      <c r="PD1" s="105"/>
      <c r="PE1" s="105"/>
      <c r="PF1" s="105"/>
      <c r="PG1" s="105"/>
      <c r="PH1" s="105"/>
      <c r="PI1" s="105"/>
      <c r="PJ1" s="105"/>
    </row>
    <row r="3" spans="2:426" hidden="1">
      <c r="E3" s="1">
        <v>42370</v>
      </c>
      <c r="F3" s="1">
        <v>42371</v>
      </c>
      <c r="G3" s="1">
        <v>42372</v>
      </c>
      <c r="H3" s="1">
        <v>42373</v>
      </c>
      <c r="I3" s="1">
        <v>42374</v>
      </c>
      <c r="J3" s="1">
        <v>42375</v>
      </c>
      <c r="K3" s="1">
        <v>42376</v>
      </c>
      <c r="L3" s="1">
        <v>42377</v>
      </c>
      <c r="M3" s="1">
        <v>42378</v>
      </c>
      <c r="N3" s="1">
        <v>42379</v>
      </c>
      <c r="O3" s="1">
        <v>42380</v>
      </c>
      <c r="P3" s="1">
        <v>42381</v>
      </c>
      <c r="Q3" s="1">
        <v>42382</v>
      </c>
      <c r="R3" s="1">
        <v>42383</v>
      </c>
      <c r="S3" s="1">
        <v>42384</v>
      </c>
      <c r="T3" s="1">
        <v>42385</v>
      </c>
      <c r="U3" s="1">
        <v>42386</v>
      </c>
      <c r="V3" s="1">
        <v>42387</v>
      </c>
      <c r="W3" s="1">
        <v>42388</v>
      </c>
      <c r="X3" s="1">
        <v>42389</v>
      </c>
      <c r="Y3" s="1">
        <v>42390</v>
      </c>
      <c r="Z3" s="1">
        <v>42391</v>
      </c>
      <c r="AA3" s="1">
        <v>42392</v>
      </c>
      <c r="AB3" s="1">
        <v>42393</v>
      </c>
      <c r="AC3" s="1">
        <v>42394</v>
      </c>
      <c r="AD3" s="1">
        <v>42395</v>
      </c>
      <c r="AE3" s="1">
        <v>42396</v>
      </c>
      <c r="AF3" s="1">
        <v>42397</v>
      </c>
      <c r="AG3" s="1">
        <v>42398</v>
      </c>
      <c r="AH3" s="1">
        <v>42399</v>
      </c>
      <c r="AI3" s="1">
        <v>42400</v>
      </c>
      <c r="AO3" s="1">
        <v>42401</v>
      </c>
      <c r="AP3" s="1">
        <v>42402</v>
      </c>
      <c r="AQ3" s="1">
        <v>42403</v>
      </c>
      <c r="AR3" s="1">
        <v>42404</v>
      </c>
      <c r="AS3" s="1">
        <v>42405</v>
      </c>
      <c r="AT3" s="1">
        <v>42406</v>
      </c>
      <c r="AU3" s="1">
        <v>42407</v>
      </c>
      <c r="AV3" s="1">
        <v>42408</v>
      </c>
      <c r="AW3" s="1">
        <v>42409</v>
      </c>
      <c r="AX3" s="1">
        <v>42410</v>
      </c>
      <c r="AY3" s="1">
        <v>42411</v>
      </c>
      <c r="AZ3" s="1">
        <v>42412</v>
      </c>
      <c r="BA3" s="1">
        <v>42413</v>
      </c>
      <c r="BB3" s="1">
        <v>42414</v>
      </c>
      <c r="BC3" s="1">
        <v>42415</v>
      </c>
      <c r="BD3" s="1">
        <v>42416</v>
      </c>
      <c r="BE3" s="1">
        <v>42417</v>
      </c>
      <c r="BF3" s="1">
        <v>42418</v>
      </c>
      <c r="BG3" s="1">
        <v>42419</v>
      </c>
      <c r="BH3" s="1">
        <v>42420</v>
      </c>
      <c r="BI3" s="1">
        <v>42421</v>
      </c>
      <c r="BJ3" s="1">
        <v>42422</v>
      </c>
      <c r="BK3" s="1">
        <v>42423</v>
      </c>
      <c r="BL3" s="1">
        <v>42424</v>
      </c>
      <c r="BM3" s="1">
        <v>42425</v>
      </c>
      <c r="BN3" s="1">
        <v>42426</v>
      </c>
      <c r="BO3" s="1">
        <v>42427</v>
      </c>
      <c r="BP3" s="1">
        <v>42428</v>
      </c>
      <c r="BQ3" s="1">
        <v>42429</v>
      </c>
      <c r="BW3" s="1">
        <v>42430</v>
      </c>
      <c r="BX3" s="1">
        <v>42431</v>
      </c>
      <c r="BY3" s="1">
        <v>42432</v>
      </c>
      <c r="BZ3" s="1">
        <v>42433</v>
      </c>
      <c r="CA3" s="1">
        <v>42434</v>
      </c>
      <c r="CB3" s="1">
        <v>42435</v>
      </c>
      <c r="CC3" s="1">
        <v>42436</v>
      </c>
      <c r="CD3" s="1">
        <v>42437</v>
      </c>
      <c r="CE3" s="1">
        <v>42438</v>
      </c>
      <c r="CF3" s="1">
        <v>42439</v>
      </c>
      <c r="CG3" s="1">
        <v>42440</v>
      </c>
      <c r="CH3" s="1">
        <v>42441</v>
      </c>
      <c r="CI3" s="1">
        <v>42442</v>
      </c>
      <c r="CJ3" s="1">
        <v>42443</v>
      </c>
      <c r="CK3" s="1">
        <v>42444</v>
      </c>
      <c r="CL3" s="1">
        <v>42445</v>
      </c>
      <c r="CM3" s="1">
        <v>42446</v>
      </c>
      <c r="CN3" s="1">
        <v>42447</v>
      </c>
      <c r="CO3" s="1">
        <v>42448</v>
      </c>
      <c r="CP3" s="1">
        <v>42449</v>
      </c>
      <c r="CQ3" s="1">
        <v>42450</v>
      </c>
      <c r="CR3" s="1">
        <v>42451</v>
      </c>
      <c r="CS3" s="1">
        <v>42452</v>
      </c>
      <c r="CT3" s="1">
        <v>42453</v>
      </c>
      <c r="CU3" s="1">
        <v>42454</v>
      </c>
      <c r="CV3" s="1">
        <v>42455</v>
      </c>
      <c r="CW3" s="1">
        <v>42456</v>
      </c>
      <c r="CX3" s="1">
        <v>42457</v>
      </c>
      <c r="CY3" s="1">
        <v>42458</v>
      </c>
      <c r="CZ3" s="1">
        <v>42459</v>
      </c>
      <c r="DA3" s="1">
        <v>42460</v>
      </c>
      <c r="DG3" s="1">
        <v>42461</v>
      </c>
      <c r="DH3" s="1">
        <v>42462</v>
      </c>
      <c r="DI3" s="1">
        <v>42463</v>
      </c>
      <c r="DJ3" s="1">
        <v>42464</v>
      </c>
      <c r="DK3" s="1">
        <v>42465</v>
      </c>
      <c r="DL3" s="1">
        <v>42466</v>
      </c>
      <c r="DM3" s="1">
        <v>42467</v>
      </c>
      <c r="DN3" s="1">
        <v>42468</v>
      </c>
      <c r="DO3" s="1">
        <v>42469</v>
      </c>
      <c r="DP3" s="1">
        <v>42470</v>
      </c>
      <c r="DQ3" s="1">
        <v>42471</v>
      </c>
      <c r="DR3" s="1">
        <v>42472</v>
      </c>
      <c r="DS3" s="1">
        <v>42473</v>
      </c>
      <c r="DT3" s="1">
        <v>42474</v>
      </c>
      <c r="DU3" s="1">
        <v>42475</v>
      </c>
      <c r="DV3" s="1">
        <v>42476</v>
      </c>
      <c r="DW3" s="1">
        <v>42477</v>
      </c>
      <c r="DX3" s="1">
        <v>42478</v>
      </c>
      <c r="DY3" s="1">
        <v>42479</v>
      </c>
      <c r="DZ3" s="1">
        <v>42480</v>
      </c>
      <c r="EA3" s="1">
        <v>42481</v>
      </c>
      <c r="EB3" s="1">
        <v>42482</v>
      </c>
      <c r="EC3" s="1">
        <v>42483</v>
      </c>
      <c r="ED3" s="1">
        <v>42484</v>
      </c>
      <c r="EE3" s="1">
        <v>42485</v>
      </c>
      <c r="EF3" s="1">
        <v>42486</v>
      </c>
      <c r="EG3" s="1">
        <v>42487</v>
      </c>
      <c r="EH3" s="1">
        <v>42488</v>
      </c>
      <c r="EI3" s="1">
        <v>42489</v>
      </c>
      <c r="EJ3" s="1">
        <v>42490</v>
      </c>
      <c r="EP3" s="1">
        <v>42491</v>
      </c>
      <c r="EQ3" s="1">
        <v>42492</v>
      </c>
      <c r="ER3" s="1">
        <v>42493</v>
      </c>
      <c r="ES3" s="1">
        <v>42494</v>
      </c>
      <c r="ET3" s="1">
        <v>42495</v>
      </c>
      <c r="EU3" s="1">
        <v>42496</v>
      </c>
      <c r="EV3" s="1">
        <v>42497</v>
      </c>
      <c r="EW3" s="1">
        <v>42498</v>
      </c>
      <c r="EX3" s="1">
        <v>42499</v>
      </c>
      <c r="EY3" s="1">
        <v>42500</v>
      </c>
      <c r="EZ3" s="1">
        <v>42501</v>
      </c>
      <c r="FA3" s="1">
        <v>42502</v>
      </c>
      <c r="FB3" s="1">
        <v>42503</v>
      </c>
      <c r="FC3" s="1">
        <v>42504</v>
      </c>
      <c r="FD3" s="1">
        <v>42505</v>
      </c>
      <c r="FE3" s="1">
        <v>42506</v>
      </c>
      <c r="FF3" s="1">
        <v>42507</v>
      </c>
      <c r="FG3" s="1">
        <v>42508</v>
      </c>
      <c r="FH3" s="1">
        <v>42509</v>
      </c>
      <c r="FI3" s="1">
        <v>42510</v>
      </c>
      <c r="FJ3" s="1">
        <v>42511</v>
      </c>
      <c r="FK3" s="1">
        <v>42512</v>
      </c>
      <c r="FL3" s="1">
        <v>42513</v>
      </c>
      <c r="FM3" s="1">
        <v>42514</v>
      </c>
      <c r="FN3" s="1">
        <v>42515</v>
      </c>
      <c r="FO3" s="1">
        <v>42516</v>
      </c>
      <c r="FP3" s="1">
        <v>42517</v>
      </c>
      <c r="FQ3" s="1">
        <v>42518</v>
      </c>
      <c r="FR3" s="1">
        <v>42519</v>
      </c>
      <c r="FS3" s="1">
        <v>42520</v>
      </c>
      <c r="FT3" s="1">
        <v>42521</v>
      </c>
      <c r="FZ3" s="1">
        <v>42522</v>
      </c>
      <c r="GA3" s="1">
        <v>42523</v>
      </c>
      <c r="GB3" s="1">
        <v>42524</v>
      </c>
      <c r="GC3" s="1">
        <v>42525</v>
      </c>
      <c r="GD3" s="1">
        <v>42526</v>
      </c>
      <c r="GE3" s="1">
        <v>42527</v>
      </c>
      <c r="GF3" s="1">
        <v>42528</v>
      </c>
      <c r="GG3" s="1">
        <v>42529</v>
      </c>
      <c r="GH3" s="1">
        <v>42530</v>
      </c>
      <c r="GI3" s="1">
        <v>42531</v>
      </c>
      <c r="GJ3" s="1">
        <v>42532</v>
      </c>
      <c r="GK3" s="1">
        <v>42533</v>
      </c>
      <c r="GL3" s="1">
        <v>42534</v>
      </c>
      <c r="GM3" s="1">
        <v>42535</v>
      </c>
      <c r="GN3" s="1">
        <v>42536</v>
      </c>
      <c r="GO3" s="1">
        <v>42537</v>
      </c>
      <c r="GP3" s="1">
        <v>42538</v>
      </c>
      <c r="GQ3" s="1">
        <v>42539</v>
      </c>
      <c r="GR3" s="1">
        <v>42540</v>
      </c>
      <c r="GS3" s="1">
        <v>42541</v>
      </c>
      <c r="GT3" s="1">
        <v>42542</v>
      </c>
      <c r="GU3" s="1">
        <v>42543</v>
      </c>
      <c r="GV3" s="1">
        <v>42544</v>
      </c>
      <c r="GW3" s="1">
        <v>42545</v>
      </c>
      <c r="GX3" s="1">
        <v>42546</v>
      </c>
      <c r="GY3" s="1">
        <v>42547</v>
      </c>
      <c r="GZ3" s="1">
        <v>42548</v>
      </c>
      <c r="HA3" s="1">
        <v>42549</v>
      </c>
      <c r="HB3" s="1">
        <v>42550</v>
      </c>
      <c r="HC3" s="1">
        <v>42551</v>
      </c>
      <c r="HI3" s="1">
        <v>42552</v>
      </c>
      <c r="HJ3" s="1">
        <v>42553</v>
      </c>
      <c r="HK3" s="1">
        <v>42554</v>
      </c>
      <c r="HL3" s="1">
        <v>42555</v>
      </c>
      <c r="HM3" s="1">
        <v>42556</v>
      </c>
      <c r="HN3" s="1">
        <v>42557</v>
      </c>
      <c r="HO3" s="1">
        <v>42558</v>
      </c>
      <c r="HP3" s="1">
        <v>42559</v>
      </c>
      <c r="HQ3" s="1">
        <v>42560</v>
      </c>
      <c r="HR3" s="1">
        <v>42561</v>
      </c>
      <c r="HS3" s="1">
        <v>42562</v>
      </c>
      <c r="HT3" s="1">
        <v>42563</v>
      </c>
      <c r="HU3" s="1">
        <v>42564</v>
      </c>
      <c r="HV3" s="1">
        <v>42565</v>
      </c>
      <c r="HW3" s="1">
        <v>42566</v>
      </c>
      <c r="HX3" s="1">
        <v>42567</v>
      </c>
      <c r="HY3" s="1">
        <v>42568</v>
      </c>
      <c r="HZ3" s="1">
        <v>42569</v>
      </c>
      <c r="IA3" s="1">
        <v>42570</v>
      </c>
      <c r="IB3" s="1">
        <v>42571</v>
      </c>
      <c r="IC3" s="1">
        <v>42572</v>
      </c>
      <c r="ID3" s="1">
        <v>42573</v>
      </c>
      <c r="IE3" s="1">
        <v>42574</v>
      </c>
      <c r="IF3" s="1">
        <v>42575</v>
      </c>
      <c r="IG3" s="1">
        <v>42576</v>
      </c>
      <c r="IH3" s="1">
        <v>42577</v>
      </c>
      <c r="II3" s="1">
        <v>42578</v>
      </c>
      <c r="IJ3" s="1">
        <v>42579</v>
      </c>
      <c r="IK3" s="1">
        <v>42580</v>
      </c>
      <c r="IL3" s="1">
        <v>42581</v>
      </c>
      <c r="IM3" s="1">
        <v>42582</v>
      </c>
      <c r="IS3" s="1">
        <v>42583</v>
      </c>
      <c r="IT3" s="1">
        <v>42584</v>
      </c>
      <c r="IU3" s="1">
        <v>42585</v>
      </c>
      <c r="IV3" s="1">
        <v>42586</v>
      </c>
      <c r="IW3" s="1">
        <v>42587</v>
      </c>
      <c r="IX3" s="1">
        <v>42588</v>
      </c>
      <c r="IY3" s="1">
        <v>42589</v>
      </c>
      <c r="IZ3" s="1">
        <v>42590</v>
      </c>
      <c r="JA3" s="1">
        <v>42591</v>
      </c>
      <c r="JB3" s="1">
        <v>42592</v>
      </c>
      <c r="JC3" s="1">
        <v>42593</v>
      </c>
      <c r="JD3" s="1">
        <v>42594</v>
      </c>
      <c r="JE3" s="1">
        <v>42595</v>
      </c>
      <c r="JF3" s="1">
        <v>42596</v>
      </c>
      <c r="JG3" s="1">
        <v>42597</v>
      </c>
      <c r="JH3" s="1">
        <v>42598</v>
      </c>
      <c r="JI3" s="1">
        <v>42599</v>
      </c>
      <c r="JJ3" s="1">
        <v>42600</v>
      </c>
      <c r="JK3" s="1">
        <v>42601</v>
      </c>
      <c r="JL3" s="1">
        <v>42602</v>
      </c>
      <c r="JM3" s="1">
        <v>42603</v>
      </c>
      <c r="JN3" s="1">
        <v>42604</v>
      </c>
      <c r="JO3" s="1">
        <v>42605</v>
      </c>
      <c r="JP3" s="1">
        <v>42606</v>
      </c>
      <c r="JQ3" s="1">
        <v>42607</v>
      </c>
      <c r="JR3" s="1">
        <v>42608</v>
      </c>
      <c r="JS3" s="1">
        <v>42609</v>
      </c>
      <c r="JT3" s="1">
        <v>42610</v>
      </c>
      <c r="JU3" s="1">
        <v>42611</v>
      </c>
      <c r="JV3" s="1">
        <v>42612</v>
      </c>
      <c r="JW3" s="1">
        <v>42613</v>
      </c>
      <c r="KC3" s="1">
        <v>42614</v>
      </c>
      <c r="KD3" s="1">
        <v>42615</v>
      </c>
      <c r="KE3" s="1">
        <v>42616</v>
      </c>
      <c r="KF3" s="1">
        <v>42617</v>
      </c>
      <c r="KG3" s="1">
        <v>42618</v>
      </c>
      <c r="KH3" s="1">
        <v>42619</v>
      </c>
      <c r="KI3" s="1">
        <v>42620</v>
      </c>
      <c r="KJ3" s="1">
        <v>42621</v>
      </c>
      <c r="KK3" s="1">
        <v>42622</v>
      </c>
      <c r="KL3" s="1">
        <v>42623</v>
      </c>
      <c r="KM3" s="1">
        <v>42624</v>
      </c>
      <c r="KN3" s="1">
        <v>42625</v>
      </c>
      <c r="KO3" s="1">
        <v>42626</v>
      </c>
      <c r="KP3" s="1">
        <v>42627</v>
      </c>
      <c r="KQ3" s="1">
        <v>42628</v>
      </c>
      <c r="KR3" s="1">
        <v>42629</v>
      </c>
      <c r="KS3" s="1">
        <v>42630</v>
      </c>
      <c r="KT3" s="1">
        <v>42631</v>
      </c>
      <c r="KU3" s="1">
        <v>42632</v>
      </c>
      <c r="KV3" s="1">
        <v>42633</v>
      </c>
      <c r="KW3" s="1">
        <v>42634</v>
      </c>
      <c r="KX3" s="1">
        <v>42635</v>
      </c>
      <c r="KY3" s="1">
        <v>42636</v>
      </c>
      <c r="KZ3" s="1">
        <v>42637</v>
      </c>
      <c r="LA3" s="1">
        <v>42638</v>
      </c>
      <c r="LB3" s="1">
        <v>42639</v>
      </c>
      <c r="LC3" s="1">
        <v>42640</v>
      </c>
      <c r="LD3" s="1">
        <v>42641</v>
      </c>
      <c r="LE3" s="1">
        <v>42642</v>
      </c>
      <c r="LF3" s="1">
        <v>42643</v>
      </c>
      <c r="LL3" s="1">
        <v>42644</v>
      </c>
      <c r="LM3" s="1">
        <v>42645</v>
      </c>
      <c r="LN3" s="1">
        <v>42646</v>
      </c>
      <c r="LO3" s="1">
        <v>42647</v>
      </c>
      <c r="LP3" s="1">
        <v>42648</v>
      </c>
      <c r="LQ3" s="1">
        <v>42649</v>
      </c>
      <c r="LR3" s="1">
        <v>42650</v>
      </c>
      <c r="LS3" s="1">
        <v>42651</v>
      </c>
      <c r="LT3" s="1">
        <v>42652</v>
      </c>
      <c r="LU3" s="1">
        <v>42653</v>
      </c>
      <c r="LV3" s="1">
        <v>42654</v>
      </c>
      <c r="LW3" s="1">
        <v>42655</v>
      </c>
      <c r="LX3" s="1">
        <v>42656</v>
      </c>
      <c r="LY3" s="1">
        <v>42657</v>
      </c>
      <c r="LZ3" s="1">
        <v>42658</v>
      </c>
      <c r="MA3" s="1">
        <v>42659</v>
      </c>
      <c r="MB3" s="1">
        <v>42660</v>
      </c>
      <c r="MC3" s="1">
        <v>42661</v>
      </c>
      <c r="MD3" s="1">
        <v>42662</v>
      </c>
      <c r="ME3" s="1">
        <v>42663</v>
      </c>
      <c r="MF3" s="1">
        <v>42664</v>
      </c>
      <c r="MG3" s="1">
        <v>42665</v>
      </c>
      <c r="MH3" s="1">
        <v>42666</v>
      </c>
      <c r="MI3" s="1">
        <v>42667</v>
      </c>
      <c r="MJ3" s="1">
        <v>42668</v>
      </c>
      <c r="MK3" s="1">
        <v>42669</v>
      </c>
      <c r="ML3" s="1">
        <v>42670</v>
      </c>
      <c r="MM3" s="1">
        <v>42671</v>
      </c>
      <c r="MN3" s="1">
        <v>42672</v>
      </c>
      <c r="MO3" s="1">
        <v>42673</v>
      </c>
      <c r="MP3" s="1">
        <v>42674</v>
      </c>
      <c r="MV3" s="1">
        <v>42675</v>
      </c>
      <c r="MW3" s="1">
        <v>42676</v>
      </c>
      <c r="MX3" s="1">
        <v>42677</v>
      </c>
      <c r="MY3" s="1">
        <v>42678</v>
      </c>
      <c r="MZ3" s="1">
        <v>42679</v>
      </c>
      <c r="NA3" s="1">
        <v>42680</v>
      </c>
      <c r="NB3" s="1">
        <v>42681</v>
      </c>
      <c r="NC3" s="1">
        <v>42682</v>
      </c>
      <c r="ND3" s="1">
        <v>42683</v>
      </c>
      <c r="NE3" s="1">
        <v>42684</v>
      </c>
      <c r="NF3" s="1">
        <v>42685</v>
      </c>
      <c r="NG3" s="1">
        <v>42686</v>
      </c>
      <c r="NH3" s="1">
        <v>42687</v>
      </c>
      <c r="NI3" s="1">
        <v>42688</v>
      </c>
      <c r="NJ3" s="1">
        <v>42689</v>
      </c>
      <c r="NK3" s="1">
        <v>42690</v>
      </c>
      <c r="NL3" s="1">
        <v>42691</v>
      </c>
      <c r="NM3" s="1">
        <v>42692</v>
      </c>
      <c r="NN3" s="1">
        <v>42693</v>
      </c>
      <c r="NO3" s="1">
        <v>42694</v>
      </c>
      <c r="NP3" s="1">
        <v>42695</v>
      </c>
      <c r="NQ3" s="1">
        <v>42696</v>
      </c>
      <c r="NR3" s="1">
        <v>42697</v>
      </c>
      <c r="NS3" s="1">
        <v>42698</v>
      </c>
      <c r="NT3" s="1">
        <v>42699</v>
      </c>
      <c r="NU3" s="1">
        <v>42700</v>
      </c>
      <c r="NV3" s="1">
        <v>42701</v>
      </c>
      <c r="NW3" s="1">
        <v>42702</v>
      </c>
      <c r="NX3" s="1">
        <v>42703</v>
      </c>
      <c r="NY3" s="1">
        <v>42704</v>
      </c>
      <c r="OE3" s="1">
        <v>42705</v>
      </c>
      <c r="OF3" s="1">
        <v>42706</v>
      </c>
      <c r="OG3" s="1">
        <v>42707</v>
      </c>
      <c r="OH3" s="1">
        <v>42708</v>
      </c>
      <c r="OI3" s="1">
        <v>42709</v>
      </c>
      <c r="OJ3" s="1">
        <v>42710</v>
      </c>
      <c r="OK3" s="1">
        <v>42711</v>
      </c>
      <c r="OL3" s="1">
        <v>42712</v>
      </c>
      <c r="OM3" s="1">
        <v>42713</v>
      </c>
      <c r="ON3" s="1">
        <v>42714</v>
      </c>
      <c r="OO3" s="1">
        <v>42715</v>
      </c>
      <c r="OP3" s="1">
        <v>42716</v>
      </c>
      <c r="OQ3" s="1">
        <v>42717</v>
      </c>
      <c r="OR3" s="1">
        <v>42718</v>
      </c>
      <c r="OS3" s="1">
        <v>42719</v>
      </c>
      <c r="OT3" s="1">
        <v>42720</v>
      </c>
      <c r="OU3" s="1">
        <v>42721</v>
      </c>
      <c r="OV3" s="1">
        <v>42722</v>
      </c>
      <c r="OW3" s="1">
        <v>42723</v>
      </c>
      <c r="OX3" s="1">
        <v>42724</v>
      </c>
      <c r="OY3" s="1">
        <v>42725</v>
      </c>
      <c r="OZ3" s="1">
        <v>42726</v>
      </c>
      <c r="PA3" s="1">
        <v>42727</v>
      </c>
      <c r="PB3" s="1">
        <v>42728</v>
      </c>
      <c r="PC3" s="1">
        <v>42729</v>
      </c>
      <c r="PD3" s="1">
        <v>42730</v>
      </c>
      <c r="PE3" s="1">
        <v>42731</v>
      </c>
      <c r="PF3" s="1">
        <v>42732</v>
      </c>
      <c r="PG3" s="1">
        <v>42733</v>
      </c>
      <c r="PH3" s="1">
        <v>42734</v>
      </c>
      <c r="PI3" s="1">
        <v>42735</v>
      </c>
    </row>
    <row r="4" spans="2:42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row>
    <row r="5" spans="2:426" ht="15" customHeight="1">
      <c r="B5" s="59">
        <f ca="1">Summary!$V$12</f>
        <v>41880</v>
      </c>
      <c r="C5" s="101" t="str">
        <f>YEAR(E3) &amp; " " &amp; TEXT(E3,"MMMM")</f>
        <v>2016 January</v>
      </c>
      <c r="D5" s="102"/>
      <c r="E5" s="2" t="str">
        <f>TEXT(E3,"ddd")</f>
        <v>Fri</v>
      </c>
      <c r="F5" s="3" t="str">
        <f t="shared" ref="F5:AI5" si="0">TEXT(F3,"ddd")</f>
        <v>Sat</v>
      </c>
      <c r="G5" s="3" t="str">
        <f t="shared" si="0"/>
        <v>Sun</v>
      </c>
      <c r="H5" s="3" t="str">
        <f t="shared" si="0"/>
        <v>Mon</v>
      </c>
      <c r="I5" s="3" t="str">
        <f t="shared" si="0"/>
        <v>Tue</v>
      </c>
      <c r="J5" s="3" t="str">
        <f t="shared" si="0"/>
        <v>Wed</v>
      </c>
      <c r="K5" s="3" t="str">
        <f t="shared" si="0"/>
        <v>Thu</v>
      </c>
      <c r="L5" s="3" t="str">
        <f t="shared" si="0"/>
        <v>Fri</v>
      </c>
      <c r="M5" s="3" t="str">
        <f t="shared" si="0"/>
        <v>Sat</v>
      </c>
      <c r="N5" s="3" t="str">
        <f t="shared" si="0"/>
        <v>Sun</v>
      </c>
      <c r="O5" s="3" t="str">
        <f t="shared" si="0"/>
        <v>Mon</v>
      </c>
      <c r="P5" s="3" t="str">
        <f t="shared" si="0"/>
        <v>Tue</v>
      </c>
      <c r="Q5" s="3" t="str">
        <f t="shared" si="0"/>
        <v>Wed</v>
      </c>
      <c r="R5" s="3" t="str">
        <f t="shared" si="0"/>
        <v>Thu</v>
      </c>
      <c r="S5" s="3" t="str">
        <f t="shared" si="0"/>
        <v>Fri</v>
      </c>
      <c r="T5" s="3" t="str">
        <f t="shared" si="0"/>
        <v>Sat</v>
      </c>
      <c r="U5" s="3" t="str">
        <f t="shared" si="0"/>
        <v>Sun</v>
      </c>
      <c r="V5" s="3" t="str">
        <f t="shared" si="0"/>
        <v>Mon</v>
      </c>
      <c r="W5" s="3" t="str">
        <f t="shared" si="0"/>
        <v>Tue</v>
      </c>
      <c r="X5" s="3" t="str">
        <f t="shared" si="0"/>
        <v>Wed</v>
      </c>
      <c r="Y5" s="3" t="str">
        <f t="shared" si="0"/>
        <v>Thu</v>
      </c>
      <c r="Z5" s="3" t="str">
        <f t="shared" si="0"/>
        <v>Fri</v>
      </c>
      <c r="AA5" s="3" t="str">
        <f t="shared" si="0"/>
        <v>Sat</v>
      </c>
      <c r="AB5" s="3" t="str">
        <f t="shared" si="0"/>
        <v>Sun</v>
      </c>
      <c r="AC5" s="3" t="str">
        <f t="shared" si="0"/>
        <v>Mon</v>
      </c>
      <c r="AD5" s="3" t="str">
        <f t="shared" si="0"/>
        <v>Tue</v>
      </c>
      <c r="AE5" s="3" t="str">
        <f t="shared" si="0"/>
        <v>Wed</v>
      </c>
      <c r="AF5" s="3" t="str">
        <f t="shared" si="0"/>
        <v>Thu</v>
      </c>
      <c r="AG5" s="3" t="str">
        <f t="shared" si="0"/>
        <v>Fri</v>
      </c>
      <c r="AH5" s="3" t="str">
        <f t="shared" si="0"/>
        <v>Sat</v>
      </c>
      <c r="AI5" s="3" t="str">
        <f t="shared" si="0"/>
        <v>Sun</v>
      </c>
      <c r="AJ5" s="4"/>
      <c r="AM5" s="101" t="str">
        <f>YEAR(AO3) &amp; " " &amp; TEXT(AO3,"MMMM")</f>
        <v>2016 February</v>
      </c>
      <c r="AN5" s="102"/>
      <c r="AO5" s="2" t="str">
        <f>TEXT(AO3,"ddd")</f>
        <v>Mon</v>
      </c>
      <c r="AP5" s="3" t="str">
        <f t="shared" ref="AP5:BQ5" si="1">TEXT(AP3,"ddd")</f>
        <v>Tue</v>
      </c>
      <c r="AQ5" s="3" t="str">
        <f t="shared" si="1"/>
        <v>Wed</v>
      </c>
      <c r="AR5" s="3" t="str">
        <f t="shared" si="1"/>
        <v>Thu</v>
      </c>
      <c r="AS5" s="3" t="str">
        <f t="shared" si="1"/>
        <v>Fri</v>
      </c>
      <c r="AT5" s="3" t="str">
        <f t="shared" si="1"/>
        <v>Sat</v>
      </c>
      <c r="AU5" s="3" t="str">
        <f t="shared" si="1"/>
        <v>Sun</v>
      </c>
      <c r="AV5" s="3" t="str">
        <f t="shared" si="1"/>
        <v>Mon</v>
      </c>
      <c r="AW5" s="3" t="str">
        <f t="shared" si="1"/>
        <v>Tue</v>
      </c>
      <c r="AX5" s="3" t="str">
        <f t="shared" si="1"/>
        <v>Wed</v>
      </c>
      <c r="AY5" s="3" t="str">
        <f t="shared" si="1"/>
        <v>Thu</v>
      </c>
      <c r="AZ5" s="3" t="str">
        <f t="shared" si="1"/>
        <v>Fri</v>
      </c>
      <c r="BA5" s="3" t="str">
        <f t="shared" si="1"/>
        <v>Sat</v>
      </c>
      <c r="BB5" s="3" t="str">
        <f t="shared" si="1"/>
        <v>Sun</v>
      </c>
      <c r="BC5" s="3" t="str">
        <f t="shared" si="1"/>
        <v>Mon</v>
      </c>
      <c r="BD5" s="3" t="str">
        <f t="shared" si="1"/>
        <v>Tue</v>
      </c>
      <c r="BE5" s="3" t="str">
        <f t="shared" si="1"/>
        <v>Wed</v>
      </c>
      <c r="BF5" s="3" t="str">
        <f t="shared" si="1"/>
        <v>Thu</v>
      </c>
      <c r="BG5" s="3" t="str">
        <f t="shared" si="1"/>
        <v>Fri</v>
      </c>
      <c r="BH5" s="3" t="str">
        <f t="shared" si="1"/>
        <v>Sat</v>
      </c>
      <c r="BI5" s="3" t="str">
        <f t="shared" si="1"/>
        <v>Sun</v>
      </c>
      <c r="BJ5" s="3" t="str">
        <f t="shared" si="1"/>
        <v>Mon</v>
      </c>
      <c r="BK5" s="3" t="str">
        <f t="shared" si="1"/>
        <v>Tue</v>
      </c>
      <c r="BL5" s="3" t="str">
        <f t="shared" si="1"/>
        <v>Wed</v>
      </c>
      <c r="BM5" s="3" t="str">
        <f t="shared" si="1"/>
        <v>Thu</v>
      </c>
      <c r="BN5" s="3" t="str">
        <f t="shared" si="1"/>
        <v>Fri</v>
      </c>
      <c r="BO5" s="3" t="str">
        <f t="shared" si="1"/>
        <v>Sat</v>
      </c>
      <c r="BP5" s="3" t="str">
        <f t="shared" ref="BP5" si="2">TEXT(BP3,"ddd")</f>
        <v>Sun</v>
      </c>
      <c r="BQ5" s="3" t="str">
        <f t="shared" si="1"/>
        <v>Mon</v>
      </c>
      <c r="BR5" s="4"/>
      <c r="BU5" s="101" t="str">
        <f>YEAR(BW3) &amp; " " &amp; TEXT(BW3,"MMMM")</f>
        <v>2016 March</v>
      </c>
      <c r="BV5" s="102"/>
      <c r="BW5" s="2" t="str">
        <f>TEXT(BW3,"ddd")</f>
        <v>Tue</v>
      </c>
      <c r="BX5" s="3" t="str">
        <f t="shared" ref="BX5:DA5" si="3">TEXT(BX3,"ddd")</f>
        <v>Wed</v>
      </c>
      <c r="BY5" s="3" t="str">
        <f t="shared" si="3"/>
        <v>Thu</v>
      </c>
      <c r="BZ5" s="3" t="str">
        <f t="shared" si="3"/>
        <v>Fri</v>
      </c>
      <c r="CA5" s="3" t="str">
        <f t="shared" si="3"/>
        <v>Sat</v>
      </c>
      <c r="CB5" s="3" t="str">
        <f t="shared" si="3"/>
        <v>Sun</v>
      </c>
      <c r="CC5" s="3" t="str">
        <f t="shared" si="3"/>
        <v>Mon</v>
      </c>
      <c r="CD5" s="3" t="str">
        <f t="shared" si="3"/>
        <v>Tue</v>
      </c>
      <c r="CE5" s="3" t="str">
        <f t="shared" si="3"/>
        <v>Wed</v>
      </c>
      <c r="CF5" s="3" t="str">
        <f t="shared" si="3"/>
        <v>Thu</v>
      </c>
      <c r="CG5" s="3" t="str">
        <f t="shared" si="3"/>
        <v>Fri</v>
      </c>
      <c r="CH5" s="3" t="str">
        <f t="shared" si="3"/>
        <v>Sat</v>
      </c>
      <c r="CI5" s="3" t="str">
        <f t="shared" si="3"/>
        <v>Sun</v>
      </c>
      <c r="CJ5" s="3" t="str">
        <f t="shared" si="3"/>
        <v>Mon</v>
      </c>
      <c r="CK5" s="3" t="str">
        <f t="shared" si="3"/>
        <v>Tue</v>
      </c>
      <c r="CL5" s="3" t="str">
        <f t="shared" si="3"/>
        <v>Wed</v>
      </c>
      <c r="CM5" s="3" t="str">
        <f t="shared" si="3"/>
        <v>Thu</v>
      </c>
      <c r="CN5" s="3" t="str">
        <f t="shared" si="3"/>
        <v>Fri</v>
      </c>
      <c r="CO5" s="3" t="str">
        <f t="shared" si="3"/>
        <v>Sat</v>
      </c>
      <c r="CP5" s="3" t="str">
        <f t="shared" si="3"/>
        <v>Sun</v>
      </c>
      <c r="CQ5" s="3" t="str">
        <f t="shared" si="3"/>
        <v>Mon</v>
      </c>
      <c r="CR5" s="3" t="str">
        <f t="shared" si="3"/>
        <v>Tue</v>
      </c>
      <c r="CS5" s="3" t="str">
        <f t="shared" si="3"/>
        <v>Wed</v>
      </c>
      <c r="CT5" s="3" t="str">
        <f t="shared" si="3"/>
        <v>Thu</v>
      </c>
      <c r="CU5" s="3" t="str">
        <f t="shared" si="3"/>
        <v>Fri</v>
      </c>
      <c r="CV5" s="3" t="str">
        <f t="shared" si="3"/>
        <v>Sat</v>
      </c>
      <c r="CW5" s="3" t="str">
        <f t="shared" si="3"/>
        <v>Sun</v>
      </c>
      <c r="CX5" s="3" t="str">
        <f t="shared" si="3"/>
        <v>Mon</v>
      </c>
      <c r="CY5" s="3" t="str">
        <f t="shared" si="3"/>
        <v>Tue</v>
      </c>
      <c r="CZ5" s="3" t="str">
        <f t="shared" si="3"/>
        <v>Wed</v>
      </c>
      <c r="DA5" s="3" t="str">
        <f t="shared" si="3"/>
        <v>Thu</v>
      </c>
      <c r="DB5" s="4"/>
      <c r="DE5" s="101" t="str">
        <f>YEAR(DG3) &amp; " " &amp; TEXT(DG3,"MMMM")</f>
        <v>2016 April</v>
      </c>
      <c r="DF5" s="102"/>
      <c r="DG5" s="2" t="str">
        <f>TEXT(DG3,"ddd")</f>
        <v>Fri</v>
      </c>
      <c r="DH5" s="3" t="str">
        <f t="shared" ref="DH5:EJ5" si="4">TEXT(DH3,"ddd")</f>
        <v>Sat</v>
      </c>
      <c r="DI5" s="3" t="str">
        <f t="shared" si="4"/>
        <v>Sun</v>
      </c>
      <c r="DJ5" s="3" t="str">
        <f t="shared" si="4"/>
        <v>Mon</v>
      </c>
      <c r="DK5" s="3" t="str">
        <f t="shared" si="4"/>
        <v>Tue</v>
      </c>
      <c r="DL5" s="3" t="str">
        <f t="shared" si="4"/>
        <v>Wed</v>
      </c>
      <c r="DM5" s="3" t="str">
        <f t="shared" si="4"/>
        <v>Thu</v>
      </c>
      <c r="DN5" s="3" t="str">
        <f t="shared" si="4"/>
        <v>Fri</v>
      </c>
      <c r="DO5" s="3" t="str">
        <f t="shared" si="4"/>
        <v>Sat</v>
      </c>
      <c r="DP5" s="3" t="str">
        <f t="shared" si="4"/>
        <v>Sun</v>
      </c>
      <c r="DQ5" s="3" t="str">
        <f t="shared" si="4"/>
        <v>Mon</v>
      </c>
      <c r="DR5" s="3" t="str">
        <f t="shared" si="4"/>
        <v>Tue</v>
      </c>
      <c r="DS5" s="3" t="str">
        <f t="shared" si="4"/>
        <v>Wed</v>
      </c>
      <c r="DT5" s="3" t="str">
        <f t="shared" si="4"/>
        <v>Thu</v>
      </c>
      <c r="DU5" s="3" t="str">
        <f t="shared" si="4"/>
        <v>Fri</v>
      </c>
      <c r="DV5" s="3" t="str">
        <f t="shared" si="4"/>
        <v>Sat</v>
      </c>
      <c r="DW5" s="3" t="str">
        <f t="shared" si="4"/>
        <v>Sun</v>
      </c>
      <c r="DX5" s="3" t="str">
        <f t="shared" si="4"/>
        <v>Mon</v>
      </c>
      <c r="DY5" s="3" t="str">
        <f t="shared" si="4"/>
        <v>Tue</v>
      </c>
      <c r="DZ5" s="3" t="str">
        <f t="shared" si="4"/>
        <v>Wed</v>
      </c>
      <c r="EA5" s="3" t="str">
        <f t="shared" si="4"/>
        <v>Thu</v>
      </c>
      <c r="EB5" s="3" t="str">
        <f t="shared" si="4"/>
        <v>Fri</v>
      </c>
      <c r="EC5" s="3" t="str">
        <f t="shared" si="4"/>
        <v>Sat</v>
      </c>
      <c r="ED5" s="3" t="str">
        <f t="shared" si="4"/>
        <v>Sun</v>
      </c>
      <c r="EE5" s="3" t="str">
        <f t="shared" si="4"/>
        <v>Mon</v>
      </c>
      <c r="EF5" s="3" t="str">
        <f t="shared" si="4"/>
        <v>Tue</v>
      </c>
      <c r="EG5" s="3" t="str">
        <f t="shared" si="4"/>
        <v>Wed</v>
      </c>
      <c r="EH5" s="3" t="str">
        <f t="shared" si="4"/>
        <v>Thu</v>
      </c>
      <c r="EI5" s="3" t="str">
        <f t="shared" si="4"/>
        <v>Fri</v>
      </c>
      <c r="EJ5" s="3" t="str">
        <f t="shared" si="4"/>
        <v>Sat</v>
      </c>
      <c r="EK5" s="4"/>
      <c r="EN5" s="101" t="str">
        <f>YEAR(EP3) &amp; " " &amp; TEXT(EP3,"MMMM")</f>
        <v>2016 May</v>
      </c>
      <c r="EO5" s="102"/>
      <c r="EP5" s="2" t="str">
        <f>TEXT(EP3,"ddd")</f>
        <v>Sun</v>
      </c>
      <c r="EQ5" s="3" t="str">
        <f t="shared" ref="EQ5:FT5" si="5">TEXT(EQ3,"ddd")</f>
        <v>Mon</v>
      </c>
      <c r="ER5" s="3" t="str">
        <f t="shared" si="5"/>
        <v>Tue</v>
      </c>
      <c r="ES5" s="3" t="str">
        <f t="shared" si="5"/>
        <v>Wed</v>
      </c>
      <c r="ET5" s="3" t="str">
        <f t="shared" si="5"/>
        <v>Thu</v>
      </c>
      <c r="EU5" s="3" t="str">
        <f t="shared" si="5"/>
        <v>Fri</v>
      </c>
      <c r="EV5" s="3" t="str">
        <f t="shared" si="5"/>
        <v>Sat</v>
      </c>
      <c r="EW5" s="3" t="str">
        <f t="shared" si="5"/>
        <v>Sun</v>
      </c>
      <c r="EX5" s="3" t="str">
        <f t="shared" si="5"/>
        <v>Mon</v>
      </c>
      <c r="EY5" s="3" t="str">
        <f t="shared" si="5"/>
        <v>Tue</v>
      </c>
      <c r="EZ5" s="3" t="str">
        <f t="shared" si="5"/>
        <v>Wed</v>
      </c>
      <c r="FA5" s="3" t="str">
        <f t="shared" si="5"/>
        <v>Thu</v>
      </c>
      <c r="FB5" s="3" t="str">
        <f t="shared" si="5"/>
        <v>Fri</v>
      </c>
      <c r="FC5" s="3" t="str">
        <f t="shared" si="5"/>
        <v>Sat</v>
      </c>
      <c r="FD5" s="3" t="str">
        <f t="shared" si="5"/>
        <v>Sun</v>
      </c>
      <c r="FE5" s="3" t="str">
        <f t="shared" si="5"/>
        <v>Mon</v>
      </c>
      <c r="FF5" s="3" t="str">
        <f t="shared" si="5"/>
        <v>Tue</v>
      </c>
      <c r="FG5" s="3" t="str">
        <f t="shared" si="5"/>
        <v>Wed</v>
      </c>
      <c r="FH5" s="3" t="str">
        <f t="shared" si="5"/>
        <v>Thu</v>
      </c>
      <c r="FI5" s="3" t="str">
        <f t="shared" si="5"/>
        <v>Fri</v>
      </c>
      <c r="FJ5" s="3" t="str">
        <f t="shared" si="5"/>
        <v>Sat</v>
      </c>
      <c r="FK5" s="3" t="str">
        <f t="shared" si="5"/>
        <v>Sun</v>
      </c>
      <c r="FL5" s="3" t="str">
        <f t="shared" si="5"/>
        <v>Mon</v>
      </c>
      <c r="FM5" s="3" t="str">
        <f t="shared" si="5"/>
        <v>Tue</v>
      </c>
      <c r="FN5" s="3" t="str">
        <f t="shared" si="5"/>
        <v>Wed</v>
      </c>
      <c r="FO5" s="3" t="str">
        <f t="shared" si="5"/>
        <v>Thu</v>
      </c>
      <c r="FP5" s="3" t="str">
        <f t="shared" si="5"/>
        <v>Fri</v>
      </c>
      <c r="FQ5" s="3" t="str">
        <f t="shared" si="5"/>
        <v>Sat</v>
      </c>
      <c r="FR5" s="3" t="str">
        <f t="shared" si="5"/>
        <v>Sun</v>
      </c>
      <c r="FS5" s="3" t="str">
        <f t="shared" si="5"/>
        <v>Mon</v>
      </c>
      <c r="FT5" s="3" t="str">
        <f t="shared" si="5"/>
        <v>Tue</v>
      </c>
      <c r="FU5" s="4"/>
      <c r="FX5" s="101" t="str">
        <f>YEAR(FZ3) &amp; " " &amp; TEXT(FZ3,"MMMM")</f>
        <v>2016 June</v>
      </c>
      <c r="FY5" s="102"/>
      <c r="FZ5" s="2" t="str">
        <f>TEXT(FZ3,"ddd")</f>
        <v>Wed</v>
      </c>
      <c r="GA5" s="3" t="str">
        <f t="shared" ref="GA5:HC5" si="6">TEXT(GA3,"ddd")</f>
        <v>Thu</v>
      </c>
      <c r="GB5" s="3" t="str">
        <f t="shared" si="6"/>
        <v>Fri</v>
      </c>
      <c r="GC5" s="3" t="str">
        <f t="shared" si="6"/>
        <v>Sat</v>
      </c>
      <c r="GD5" s="3" t="str">
        <f t="shared" si="6"/>
        <v>Sun</v>
      </c>
      <c r="GE5" s="3" t="str">
        <f t="shared" si="6"/>
        <v>Mon</v>
      </c>
      <c r="GF5" s="3" t="str">
        <f t="shared" si="6"/>
        <v>Tue</v>
      </c>
      <c r="GG5" s="3" t="str">
        <f t="shared" si="6"/>
        <v>Wed</v>
      </c>
      <c r="GH5" s="3" t="str">
        <f t="shared" si="6"/>
        <v>Thu</v>
      </c>
      <c r="GI5" s="3" t="str">
        <f t="shared" si="6"/>
        <v>Fri</v>
      </c>
      <c r="GJ5" s="3" t="str">
        <f t="shared" si="6"/>
        <v>Sat</v>
      </c>
      <c r="GK5" s="3" t="str">
        <f t="shared" si="6"/>
        <v>Sun</v>
      </c>
      <c r="GL5" s="3" t="str">
        <f t="shared" si="6"/>
        <v>Mon</v>
      </c>
      <c r="GM5" s="3" t="str">
        <f t="shared" si="6"/>
        <v>Tue</v>
      </c>
      <c r="GN5" s="3" t="str">
        <f t="shared" si="6"/>
        <v>Wed</v>
      </c>
      <c r="GO5" s="3" t="str">
        <f t="shared" si="6"/>
        <v>Thu</v>
      </c>
      <c r="GP5" s="3" t="str">
        <f t="shared" si="6"/>
        <v>Fri</v>
      </c>
      <c r="GQ5" s="3" t="str">
        <f t="shared" si="6"/>
        <v>Sat</v>
      </c>
      <c r="GR5" s="3" t="str">
        <f t="shared" si="6"/>
        <v>Sun</v>
      </c>
      <c r="GS5" s="3" t="str">
        <f t="shared" si="6"/>
        <v>Mon</v>
      </c>
      <c r="GT5" s="3" t="str">
        <f t="shared" si="6"/>
        <v>Tue</v>
      </c>
      <c r="GU5" s="3" t="str">
        <f t="shared" si="6"/>
        <v>Wed</v>
      </c>
      <c r="GV5" s="3" t="str">
        <f t="shared" si="6"/>
        <v>Thu</v>
      </c>
      <c r="GW5" s="3" t="str">
        <f t="shared" si="6"/>
        <v>Fri</v>
      </c>
      <c r="GX5" s="3" t="str">
        <f t="shared" si="6"/>
        <v>Sat</v>
      </c>
      <c r="GY5" s="3" t="str">
        <f t="shared" si="6"/>
        <v>Sun</v>
      </c>
      <c r="GZ5" s="3" t="str">
        <f t="shared" si="6"/>
        <v>Mon</v>
      </c>
      <c r="HA5" s="3" t="str">
        <f t="shared" si="6"/>
        <v>Tue</v>
      </c>
      <c r="HB5" s="3" t="str">
        <f t="shared" si="6"/>
        <v>Wed</v>
      </c>
      <c r="HC5" s="3" t="str">
        <f t="shared" si="6"/>
        <v>Thu</v>
      </c>
      <c r="HD5" s="4"/>
      <c r="HG5" s="101" t="str">
        <f>YEAR(HI3) &amp; " " &amp; TEXT(HI3,"MMMM")</f>
        <v>2016 July</v>
      </c>
      <c r="HH5" s="102"/>
      <c r="HI5" s="2" t="str">
        <f>TEXT(HI3,"ddd")</f>
        <v>Fri</v>
      </c>
      <c r="HJ5" s="3" t="str">
        <f t="shared" ref="HJ5:IM5" si="7">TEXT(HJ3,"ddd")</f>
        <v>Sat</v>
      </c>
      <c r="HK5" s="3" t="str">
        <f t="shared" si="7"/>
        <v>Sun</v>
      </c>
      <c r="HL5" s="3" t="str">
        <f t="shared" si="7"/>
        <v>Mon</v>
      </c>
      <c r="HM5" s="3" t="str">
        <f t="shared" si="7"/>
        <v>Tue</v>
      </c>
      <c r="HN5" s="3" t="str">
        <f t="shared" si="7"/>
        <v>Wed</v>
      </c>
      <c r="HO5" s="3" t="str">
        <f t="shared" si="7"/>
        <v>Thu</v>
      </c>
      <c r="HP5" s="3" t="str">
        <f t="shared" si="7"/>
        <v>Fri</v>
      </c>
      <c r="HQ5" s="3" t="str">
        <f t="shared" si="7"/>
        <v>Sat</v>
      </c>
      <c r="HR5" s="3" t="str">
        <f t="shared" si="7"/>
        <v>Sun</v>
      </c>
      <c r="HS5" s="3" t="str">
        <f t="shared" si="7"/>
        <v>Mon</v>
      </c>
      <c r="HT5" s="3" t="str">
        <f t="shared" si="7"/>
        <v>Tue</v>
      </c>
      <c r="HU5" s="3" t="str">
        <f t="shared" si="7"/>
        <v>Wed</v>
      </c>
      <c r="HV5" s="3" t="str">
        <f t="shared" si="7"/>
        <v>Thu</v>
      </c>
      <c r="HW5" s="3" t="str">
        <f t="shared" si="7"/>
        <v>Fri</v>
      </c>
      <c r="HX5" s="3" t="str">
        <f t="shared" si="7"/>
        <v>Sat</v>
      </c>
      <c r="HY5" s="3" t="str">
        <f t="shared" si="7"/>
        <v>Sun</v>
      </c>
      <c r="HZ5" s="3" t="str">
        <f t="shared" si="7"/>
        <v>Mon</v>
      </c>
      <c r="IA5" s="3" t="str">
        <f t="shared" si="7"/>
        <v>Tue</v>
      </c>
      <c r="IB5" s="3" t="str">
        <f t="shared" si="7"/>
        <v>Wed</v>
      </c>
      <c r="IC5" s="3" t="str">
        <f t="shared" si="7"/>
        <v>Thu</v>
      </c>
      <c r="ID5" s="3" t="str">
        <f t="shared" si="7"/>
        <v>Fri</v>
      </c>
      <c r="IE5" s="3" t="str">
        <f t="shared" si="7"/>
        <v>Sat</v>
      </c>
      <c r="IF5" s="3" t="str">
        <f t="shared" si="7"/>
        <v>Sun</v>
      </c>
      <c r="IG5" s="3" t="str">
        <f t="shared" si="7"/>
        <v>Mon</v>
      </c>
      <c r="IH5" s="3" t="str">
        <f t="shared" si="7"/>
        <v>Tue</v>
      </c>
      <c r="II5" s="3" t="str">
        <f t="shared" si="7"/>
        <v>Wed</v>
      </c>
      <c r="IJ5" s="3" t="str">
        <f t="shared" si="7"/>
        <v>Thu</v>
      </c>
      <c r="IK5" s="3" t="str">
        <f t="shared" si="7"/>
        <v>Fri</v>
      </c>
      <c r="IL5" s="3" t="str">
        <f t="shared" si="7"/>
        <v>Sat</v>
      </c>
      <c r="IM5" s="3" t="str">
        <f t="shared" si="7"/>
        <v>Sun</v>
      </c>
      <c r="IN5" s="4"/>
      <c r="IQ5" s="101" t="str">
        <f>YEAR(IS3) &amp; " " &amp; TEXT(IS3,"MMMM")</f>
        <v>2016 August</v>
      </c>
      <c r="IR5" s="102"/>
      <c r="IS5" s="2" t="str">
        <f>TEXT(IS3,"ddd")</f>
        <v>Mon</v>
      </c>
      <c r="IT5" s="3" t="str">
        <f t="shared" ref="IT5:JW5" si="8">TEXT(IT3,"ddd")</f>
        <v>Tue</v>
      </c>
      <c r="IU5" s="3" t="str">
        <f t="shared" si="8"/>
        <v>Wed</v>
      </c>
      <c r="IV5" s="3" t="str">
        <f t="shared" si="8"/>
        <v>Thu</v>
      </c>
      <c r="IW5" s="3" t="str">
        <f t="shared" si="8"/>
        <v>Fri</v>
      </c>
      <c r="IX5" s="3" t="str">
        <f t="shared" si="8"/>
        <v>Sat</v>
      </c>
      <c r="IY5" s="3" t="str">
        <f t="shared" si="8"/>
        <v>Sun</v>
      </c>
      <c r="IZ5" s="3" t="str">
        <f t="shared" si="8"/>
        <v>Mon</v>
      </c>
      <c r="JA5" s="3" t="str">
        <f t="shared" si="8"/>
        <v>Tue</v>
      </c>
      <c r="JB5" s="3" t="str">
        <f t="shared" si="8"/>
        <v>Wed</v>
      </c>
      <c r="JC5" s="3" t="str">
        <f t="shared" si="8"/>
        <v>Thu</v>
      </c>
      <c r="JD5" s="3" t="str">
        <f t="shared" si="8"/>
        <v>Fri</v>
      </c>
      <c r="JE5" s="3" t="str">
        <f t="shared" si="8"/>
        <v>Sat</v>
      </c>
      <c r="JF5" s="3" t="str">
        <f t="shared" si="8"/>
        <v>Sun</v>
      </c>
      <c r="JG5" s="3" t="str">
        <f t="shared" si="8"/>
        <v>Mon</v>
      </c>
      <c r="JH5" s="3" t="str">
        <f t="shared" si="8"/>
        <v>Tue</v>
      </c>
      <c r="JI5" s="3" t="str">
        <f t="shared" si="8"/>
        <v>Wed</v>
      </c>
      <c r="JJ5" s="3" t="str">
        <f t="shared" si="8"/>
        <v>Thu</v>
      </c>
      <c r="JK5" s="3" t="str">
        <f t="shared" si="8"/>
        <v>Fri</v>
      </c>
      <c r="JL5" s="3" t="str">
        <f t="shared" si="8"/>
        <v>Sat</v>
      </c>
      <c r="JM5" s="3" t="str">
        <f t="shared" si="8"/>
        <v>Sun</v>
      </c>
      <c r="JN5" s="3" t="str">
        <f t="shared" si="8"/>
        <v>Mon</v>
      </c>
      <c r="JO5" s="3" t="str">
        <f t="shared" si="8"/>
        <v>Tue</v>
      </c>
      <c r="JP5" s="3" t="str">
        <f t="shared" si="8"/>
        <v>Wed</v>
      </c>
      <c r="JQ5" s="3" t="str">
        <f t="shared" si="8"/>
        <v>Thu</v>
      </c>
      <c r="JR5" s="3" t="str">
        <f t="shared" si="8"/>
        <v>Fri</v>
      </c>
      <c r="JS5" s="3" t="str">
        <f t="shared" si="8"/>
        <v>Sat</v>
      </c>
      <c r="JT5" s="3" t="str">
        <f t="shared" si="8"/>
        <v>Sun</v>
      </c>
      <c r="JU5" s="3" t="str">
        <f t="shared" si="8"/>
        <v>Mon</v>
      </c>
      <c r="JV5" s="3" t="str">
        <f t="shared" si="8"/>
        <v>Tue</v>
      </c>
      <c r="JW5" s="3" t="str">
        <f t="shared" si="8"/>
        <v>Wed</v>
      </c>
      <c r="JX5" s="4"/>
      <c r="KA5" s="101" t="str">
        <f>YEAR(KC3) &amp; " " &amp; TEXT(KC3,"MMMM")</f>
        <v>2016 September</v>
      </c>
      <c r="KB5" s="102"/>
      <c r="KC5" s="2" t="str">
        <f>TEXT(KC3,"ddd")</f>
        <v>Thu</v>
      </c>
      <c r="KD5" s="3" t="str">
        <f t="shared" ref="KD5:LF5" si="9">TEXT(KD3,"ddd")</f>
        <v>Fri</v>
      </c>
      <c r="KE5" s="3" t="str">
        <f t="shared" si="9"/>
        <v>Sat</v>
      </c>
      <c r="KF5" s="3" t="str">
        <f t="shared" si="9"/>
        <v>Sun</v>
      </c>
      <c r="KG5" s="3" t="str">
        <f t="shared" si="9"/>
        <v>Mon</v>
      </c>
      <c r="KH5" s="3" t="str">
        <f t="shared" si="9"/>
        <v>Tue</v>
      </c>
      <c r="KI5" s="3" t="str">
        <f t="shared" si="9"/>
        <v>Wed</v>
      </c>
      <c r="KJ5" s="3" t="str">
        <f t="shared" si="9"/>
        <v>Thu</v>
      </c>
      <c r="KK5" s="3" t="str">
        <f t="shared" si="9"/>
        <v>Fri</v>
      </c>
      <c r="KL5" s="3" t="str">
        <f t="shared" si="9"/>
        <v>Sat</v>
      </c>
      <c r="KM5" s="3" t="str">
        <f t="shared" si="9"/>
        <v>Sun</v>
      </c>
      <c r="KN5" s="3" t="str">
        <f t="shared" si="9"/>
        <v>Mon</v>
      </c>
      <c r="KO5" s="3" t="str">
        <f t="shared" si="9"/>
        <v>Tue</v>
      </c>
      <c r="KP5" s="3" t="str">
        <f t="shared" si="9"/>
        <v>Wed</v>
      </c>
      <c r="KQ5" s="3" t="str">
        <f t="shared" si="9"/>
        <v>Thu</v>
      </c>
      <c r="KR5" s="3" t="str">
        <f t="shared" si="9"/>
        <v>Fri</v>
      </c>
      <c r="KS5" s="3" t="str">
        <f t="shared" si="9"/>
        <v>Sat</v>
      </c>
      <c r="KT5" s="3" t="str">
        <f t="shared" si="9"/>
        <v>Sun</v>
      </c>
      <c r="KU5" s="3" t="str">
        <f t="shared" si="9"/>
        <v>Mon</v>
      </c>
      <c r="KV5" s="3" t="str">
        <f t="shared" si="9"/>
        <v>Tue</v>
      </c>
      <c r="KW5" s="3" t="str">
        <f t="shared" si="9"/>
        <v>Wed</v>
      </c>
      <c r="KX5" s="3" t="str">
        <f t="shared" si="9"/>
        <v>Thu</v>
      </c>
      <c r="KY5" s="3" t="str">
        <f t="shared" si="9"/>
        <v>Fri</v>
      </c>
      <c r="KZ5" s="3" t="str">
        <f t="shared" si="9"/>
        <v>Sat</v>
      </c>
      <c r="LA5" s="3" t="str">
        <f t="shared" si="9"/>
        <v>Sun</v>
      </c>
      <c r="LB5" s="3" t="str">
        <f t="shared" si="9"/>
        <v>Mon</v>
      </c>
      <c r="LC5" s="3" t="str">
        <f t="shared" si="9"/>
        <v>Tue</v>
      </c>
      <c r="LD5" s="3" t="str">
        <f t="shared" si="9"/>
        <v>Wed</v>
      </c>
      <c r="LE5" s="3" t="str">
        <f t="shared" si="9"/>
        <v>Thu</v>
      </c>
      <c r="LF5" s="3" t="str">
        <f t="shared" si="9"/>
        <v>Fri</v>
      </c>
      <c r="LG5" s="4"/>
      <c r="LJ5" s="101" t="str">
        <f>YEAR(LL3) &amp; " " &amp; TEXT(LL3,"MMMM")</f>
        <v>2016 October</v>
      </c>
      <c r="LK5" s="102"/>
      <c r="LL5" s="2" t="str">
        <f>TEXT(LL3,"ddd")</f>
        <v>Sat</v>
      </c>
      <c r="LM5" s="3" t="str">
        <f t="shared" ref="LM5:MP5" si="10">TEXT(LM3,"ddd")</f>
        <v>Sun</v>
      </c>
      <c r="LN5" s="3" t="str">
        <f t="shared" si="10"/>
        <v>Mon</v>
      </c>
      <c r="LO5" s="3" t="str">
        <f t="shared" si="10"/>
        <v>Tue</v>
      </c>
      <c r="LP5" s="3" t="str">
        <f t="shared" si="10"/>
        <v>Wed</v>
      </c>
      <c r="LQ5" s="3" t="str">
        <f t="shared" si="10"/>
        <v>Thu</v>
      </c>
      <c r="LR5" s="3" t="str">
        <f t="shared" si="10"/>
        <v>Fri</v>
      </c>
      <c r="LS5" s="3" t="str">
        <f t="shared" si="10"/>
        <v>Sat</v>
      </c>
      <c r="LT5" s="3" t="str">
        <f t="shared" si="10"/>
        <v>Sun</v>
      </c>
      <c r="LU5" s="3" t="str">
        <f t="shared" si="10"/>
        <v>Mon</v>
      </c>
      <c r="LV5" s="3" t="str">
        <f t="shared" si="10"/>
        <v>Tue</v>
      </c>
      <c r="LW5" s="3" t="str">
        <f t="shared" si="10"/>
        <v>Wed</v>
      </c>
      <c r="LX5" s="3" t="str">
        <f t="shared" si="10"/>
        <v>Thu</v>
      </c>
      <c r="LY5" s="3" t="str">
        <f t="shared" si="10"/>
        <v>Fri</v>
      </c>
      <c r="LZ5" s="3" t="str">
        <f t="shared" si="10"/>
        <v>Sat</v>
      </c>
      <c r="MA5" s="3" t="str">
        <f t="shared" si="10"/>
        <v>Sun</v>
      </c>
      <c r="MB5" s="3" t="str">
        <f t="shared" si="10"/>
        <v>Mon</v>
      </c>
      <c r="MC5" s="3" t="str">
        <f t="shared" si="10"/>
        <v>Tue</v>
      </c>
      <c r="MD5" s="3" t="str">
        <f t="shared" si="10"/>
        <v>Wed</v>
      </c>
      <c r="ME5" s="3" t="str">
        <f t="shared" si="10"/>
        <v>Thu</v>
      </c>
      <c r="MF5" s="3" t="str">
        <f t="shared" si="10"/>
        <v>Fri</v>
      </c>
      <c r="MG5" s="3" t="str">
        <f t="shared" si="10"/>
        <v>Sat</v>
      </c>
      <c r="MH5" s="3" t="str">
        <f t="shared" si="10"/>
        <v>Sun</v>
      </c>
      <c r="MI5" s="3" t="str">
        <f t="shared" si="10"/>
        <v>Mon</v>
      </c>
      <c r="MJ5" s="3" t="str">
        <f t="shared" si="10"/>
        <v>Tue</v>
      </c>
      <c r="MK5" s="3" t="str">
        <f t="shared" si="10"/>
        <v>Wed</v>
      </c>
      <c r="ML5" s="3" t="str">
        <f t="shared" si="10"/>
        <v>Thu</v>
      </c>
      <c r="MM5" s="3" t="str">
        <f t="shared" si="10"/>
        <v>Fri</v>
      </c>
      <c r="MN5" s="3" t="str">
        <f t="shared" si="10"/>
        <v>Sat</v>
      </c>
      <c r="MO5" s="3" t="str">
        <f t="shared" si="10"/>
        <v>Sun</v>
      </c>
      <c r="MP5" s="3" t="str">
        <f t="shared" si="10"/>
        <v>Mon</v>
      </c>
      <c r="MQ5" s="4"/>
      <c r="MT5" s="101" t="str">
        <f>YEAR(MV3) &amp; " " &amp; TEXT(MV3,"MMMM")</f>
        <v>2016 November</v>
      </c>
      <c r="MU5" s="102"/>
      <c r="MV5" s="2" t="str">
        <f>TEXT(MV3,"ddd")</f>
        <v>Tue</v>
      </c>
      <c r="MW5" s="3" t="str">
        <f t="shared" ref="MW5:NY5" si="11">TEXT(MW3,"ddd")</f>
        <v>Wed</v>
      </c>
      <c r="MX5" s="3" t="str">
        <f t="shared" si="11"/>
        <v>Thu</v>
      </c>
      <c r="MY5" s="3" t="str">
        <f t="shared" si="11"/>
        <v>Fri</v>
      </c>
      <c r="MZ5" s="3" t="str">
        <f t="shared" si="11"/>
        <v>Sat</v>
      </c>
      <c r="NA5" s="3" t="str">
        <f t="shared" si="11"/>
        <v>Sun</v>
      </c>
      <c r="NB5" s="3" t="str">
        <f t="shared" si="11"/>
        <v>Mon</v>
      </c>
      <c r="NC5" s="3" t="str">
        <f t="shared" si="11"/>
        <v>Tue</v>
      </c>
      <c r="ND5" s="3" t="str">
        <f t="shared" si="11"/>
        <v>Wed</v>
      </c>
      <c r="NE5" s="3" t="str">
        <f t="shared" si="11"/>
        <v>Thu</v>
      </c>
      <c r="NF5" s="3" t="str">
        <f t="shared" si="11"/>
        <v>Fri</v>
      </c>
      <c r="NG5" s="3" t="str">
        <f t="shared" si="11"/>
        <v>Sat</v>
      </c>
      <c r="NH5" s="3" t="str">
        <f t="shared" si="11"/>
        <v>Sun</v>
      </c>
      <c r="NI5" s="3" t="str">
        <f t="shared" si="11"/>
        <v>Mon</v>
      </c>
      <c r="NJ5" s="3" t="str">
        <f t="shared" si="11"/>
        <v>Tue</v>
      </c>
      <c r="NK5" s="3" t="str">
        <f t="shared" si="11"/>
        <v>Wed</v>
      </c>
      <c r="NL5" s="3" t="str">
        <f t="shared" si="11"/>
        <v>Thu</v>
      </c>
      <c r="NM5" s="3" t="str">
        <f t="shared" si="11"/>
        <v>Fri</v>
      </c>
      <c r="NN5" s="3" t="str">
        <f t="shared" si="11"/>
        <v>Sat</v>
      </c>
      <c r="NO5" s="3" t="str">
        <f t="shared" si="11"/>
        <v>Sun</v>
      </c>
      <c r="NP5" s="3" t="str">
        <f t="shared" si="11"/>
        <v>Mon</v>
      </c>
      <c r="NQ5" s="3" t="str">
        <f t="shared" si="11"/>
        <v>Tue</v>
      </c>
      <c r="NR5" s="3" t="str">
        <f t="shared" si="11"/>
        <v>Wed</v>
      </c>
      <c r="NS5" s="3" t="str">
        <f t="shared" si="11"/>
        <v>Thu</v>
      </c>
      <c r="NT5" s="3" t="str">
        <f t="shared" si="11"/>
        <v>Fri</v>
      </c>
      <c r="NU5" s="3" t="str">
        <f t="shared" si="11"/>
        <v>Sat</v>
      </c>
      <c r="NV5" s="3" t="str">
        <f t="shared" si="11"/>
        <v>Sun</v>
      </c>
      <c r="NW5" s="3" t="str">
        <f t="shared" si="11"/>
        <v>Mon</v>
      </c>
      <c r="NX5" s="3" t="str">
        <f t="shared" si="11"/>
        <v>Tue</v>
      </c>
      <c r="NY5" s="3" t="str">
        <f t="shared" si="11"/>
        <v>Wed</v>
      </c>
      <c r="NZ5" s="4"/>
      <c r="OC5" s="101" t="str">
        <f>YEAR(OE3) &amp; " " &amp; TEXT(OE3,"MMMM")</f>
        <v>2016 December</v>
      </c>
      <c r="OD5" s="102"/>
      <c r="OE5" s="2" t="str">
        <f>TEXT(OE3,"ddd")</f>
        <v>Thu</v>
      </c>
      <c r="OF5" s="3" t="str">
        <f t="shared" ref="OF5:PI5" si="12">TEXT(OF3,"ddd")</f>
        <v>Fri</v>
      </c>
      <c r="OG5" s="3" t="str">
        <f t="shared" si="12"/>
        <v>Sat</v>
      </c>
      <c r="OH5" s="3" t="str">
        <f t="shared" si="12"/>
        <v>Sun</v>
      </c>
      <c r="OI5" s="3" t="str">
        <f t="shared" si="12"/>
        <v>Mon</v>
      </c>
      <c r="OJ5" s="3" t="str">
        <f t="shared" si="12"/>
        <v>Tue</v>
      </c>
      <c r="OK5" s="3" t="str">
        <f t="shared" si="12"/>
        <v>Wed</v>
      </c>
      <c r="OL5" s="3" t="str">
        <f t="shared" si="12"/>
        <v>Thu</v>
      </c>
      <c r="OM5" s="3" t="str">
        <f t="shared" si="12"/>
        <v>Fri</v>
      </c>
      <c r="ON5" s="3" t="str">
        <f t="shared" si="12"/>
        <v>Sat</v>
      </c>
      <c r="OO5" s="3" t="str">
        <f t="shared" si="12"/>
        <v>Sun</v>
      </c>
      <c r="OP5" s="3" t="str">
        <f t="shared" si="12"/>
        <v>Mon</v>
      </c>
      <c r="OQ5" s="3" t="str">
        <f t="shared" si="12"/>
        <v>Tue</v>
      </c>
      <c r="OR5" s="3" t="str">
        <f t="shared" si="12"/>
        <v>Wed</v>
      </c>
      <c r="OS5" s="3" t="str">
        <f t="shared" si="12"/>
        <v>Thu</v>
      </c>
      <c r="OT5" s="3" t="str">
        <f t="shared" si="12"/>
        <v>Fri</v>
      </c>
      <c r="OU5" s="3" t="str">
        <f t="shared" si="12"/>
        <v>Sat</v>
      </c>
      <c r="OV5" s="3" t="str">
        <f t="shared" si="12"/>
        <v>Sun</v>
      </c>
      <c r="OW5" s="3" t="str">
        <f t="shared" si="12"/>
        <v>Mon</v>
      </c>
      <c r="OX5" s="3" t="str">
        <f t="shared" si="12"/>
        <v>Tue</v>
      </c>
      <c r="OY5" s="3" t="str">
        <f t="shared" si="12"/>
        <v>Wed</v>
      </c>
      <c r="OZ5" s="3" t="str">
        <f t="shared" si="12"/>
        <v>Thu</v>
      </c>
      <c r="PA5" s="3" t="str">
        <f t="shared" si="12"/>
        <v>Fri</v>
      </c>
      <c r="PB5" s="3" t="str">
        <f t="shared" si="12"/>
        <v>Sat</v>
      </c>
      <c r="PC5" s="3" t="str">
        <f t="shared" si="12"/>
        <v>Sun</v>
      </c>
      <c r="PD5" s="3" t="str">
        <f t="shared" si="12"/>
        <v>Mon</v>
      </c>
      <c r="PE5" s="3" t="str">
        <f t="shared" si="12"/>
        <v>Tue</v>
      </c>
      <c r="PF5" s="3" t="str">
        <f t="shared" si="12"/>
        <v>Wed</v>
      </c>
      <c r="PG5" s="3" t="str">
        <f t="shared" si="12"/>
        <v>Thu</v>
      </c>
      <c r="PH5" s="3" t="str">
        <f t="shared" si="12"/>
        <v>Fri</v>
      </c>
      <c r="PI5" s="3" t="str">
        <f t="shared" si="12"/>
        <v>Sat</v>
      </c>
      <c r="PJ5" s="4"/>
    </row>
    <row r="6" spans="2:426" ht="15.75" customHeight="1" thickBot="1">
      <c r="C6" s="103"/>
      <c r="D6" s="104"/>
      <c r="E6" s="79">
        <f>DAY(E3)</f>
        <v>1</v>
      </c>
      <c r="F6" s="5">
        <f t="shared" ref="F6:AI6" si="13">DAY(F3)</f>
        <v>2</v>
      </c>
      <c r="G6" s="5">
        <f t="shared" si="13"/>
        <v>3</v>
      </c>
      <c r="H6" s="5">
        <f t="shared" si="13"/>
        <v>4</v>
      </c>
      <c r="I6" s="5">
        <f t="shared" si="13"/>
        <v>5</v>
      </c>
      <c r="J6" s="5">
        <f t="shared" si="13"/>
        <v>6</v>
      </c>
      <c r="K6" s="5">
        <f t="shared" si="13"/>
        <v>7</v>
      </c>
      <c r="L6" s="5">
        <f t="shared" si="13"/>
        <v>8</v>
      </c>
      <c r="M6" s="5">
        <f t="shared" si="13"/>
        <v>9</v>
      </c>
      <c r="N6" s="5">
        <f t="shared" si="13"/>
        <v>10</v>
      </c>
      <c r="O6" s="5">
        <f t="shared" si="13"/>
        <v>11</v>
      </c>
      <c r="P6" s="5">
        <f t="shared" si="13"/>
        <v>12</v>
      </c>
      <c r="Q6" s="5">
        <f t="shared" si="13"/>
        <v>13</v>
      </c>
      <c r="R6" s="5">
        <f t="shared" si="13"/>
        <v>14</v>
      </c>
      <c r="S6" s="5">
        <f t="shared" si="13"/>
        <v>15</v>
      </c>
      <c r="T6" s="5">
        <f t="shared" si="13"/>
        <v>16</v>
      </c>
      <c r="U6" s="5">
        <f t="shared" si="13"/>
        <v>17</v>
      </c>
      <c r="V6" s="5">
        <f t="shared" si="13"/>
        <v>18</v>
      </c>
      <c r="W6" s="5">
        <f t="shared" si="13"/>
        <v>19</v>
      </c>
      <c r="X6" s="5">
        <f t="shared" si="13"/>
        <v>20</v>
      </c>
      <c r="Y6" s="5">
        <f t="shared" si="13"/>
        <v>21</v>
      </c>
      <c r="Z6" s="5">
        <f t="shared" si="13"/>
        <v>22</v>
      </c>
      <c r="AA6" s="5">
        <f t="shared" si="13"/>
        <v>23</v>
      </c>
      <c r="AB6" s="5">
        <f t="shared" si="13"/>
        <v>24</v>
      </c>
      <c r="AC6" s="5">
        <f t="shared" si="13"/>
        <v>25</v>
      </c>
      <c r="AD6" s="5">
        <f t="shared" si="13"/>
        <v>26</v>
      </c>
      <c r="AE6" s="5">
        <f t="shared" si="13"/>
        <v>27</v>
      </c>
      <c r="AF6" s="5">
        <f t="shared" si="13"/>
        <v>28</v>
      </c>
      <c r="AG6" s="5">
        <f t="shared" si="13"/>
        <v>29</v>
      </c>
      <c r="AH6" s="5">
        <f t="shared" si="13"/>
        <v>30</v>
      </c>
      <c r="AI6" s="5">
        <f t="shared" si="13"/>
        <v>31</v>
      </c>
      <c r="AJ6" s="6" t="s">
        <v>5</v>
      </c>
      <c r="AM6" s="103"/>
      <c r="AN6" s="104"/>
      <c r="AO6" s="79">
        <f>DAY(AO3)</f>
        <v>1</v>
      </c>
      <c r="AP6" s="5">
        <f t="shared" ref="AP6:BQ6" si="14">DAY(AP3)</f>
        <v>2</v>
      </c>
      <c r="AQ6" s="5">
        <f t="shared" si="14"/>
        <v>3</v>
      </c>
      <c r="AR6" s="5">
        <f t="shared" si="14"/>
        <v>4</v>
      </c>
      <c r="AS6" s="5">
        <f t="shared" si="14"/>
        <v>5</v>
      </c>
      <c r="AT6" s="5">
        <f t="shared" si="14"/>
        <v>6</v>
      </c>
      <c r="AU6" s="5">
        <f t="shared" si="14"/>
        <v>7</v>
      </c>
      <c r="AV6" s="5">
        <f t="shared" si="14"/>
        <v>8</v>
      </c>
      <c r="AW6" s="5">
        <f t="shared" si="14"/>
        <v>9</v>
      </c>
      <c r="AX6" s="5">
        <f t="shared" si="14"/>
        <v>10</v>
      </c>
      <c r="AY6" s="5">
        <f t="shared" si="14"/>
        <v>11</v>
      </c>
      <c r="AZ6" s="5">
        <f t="shared" si="14"/>
        <v>12</v>
      </c>
      <c r="BA6" s="5">
        <f t="shared" si="14"/>
        <v>13</v>
      </c>
      <c r="BB6" s="5">
        <f t="shared" si="14"/>
        <v>14</v>
      </c>
      <c r="BC6" s="5">
        <f t="shared" si="14"/>
        <v>15</v>
      </c>
      <c r="BD6" s="5">
        <f t="shared" si="14"/>
        <v>16</v>
      </c>
      <c r="BE6" s="5">
        <f t="shared" si="14"/>
        <v>17</v>
      </c>
      <c r="BF6" s="5">
        <f t="shared" si="14"/>
        <v>18</v>
      </c>
      <c r="BG6" s="5">
        <f t="shared" si="14"/>
        <v>19</v>
      </c>
      <c r="BH6" s="5">
        <f t="shared" si="14"/>
        <v>20</v>
      </c>
      <c r="BI6" s="5">
        <f t="shared" si="14"/>
        <v>21</v>
      </c>
      <c r="BJ6" s="5">
        <f t="shared" si="14"/>
        <v>22</v>
      </c>
      <c r="BK6" s="5">
        <f t="shared" si="14"/>
        <v>23</v>
      </c>
      <c r="BL6" s="5">
        <f t="shared" si="14"/>
        <v>24</v>
      </c>
      <c r="BM6" s="5">
        <f t="shared" si="14"/>
        <v>25</v>
      </c>
      <c r="BN6" s="5">
        <f t="shared" si="14"/>
        <v>26</v>
      </c>
      <c r="BO6" s="5">
        <f t="shared" si="14"/>
        <v>27</v>
      </c>
      <c r="BP6" s="5">
        <f t="shared" ref="BP6" si="15">DAY(BP3)</f>
        <v>28</v>
      </c>
      <c r="BQ6" s="5">
        <f t="shared" si="14"/>
        <v>29</v>
      </c>
      <c r="BR6" s="6" t="s">
        <v>5</v>
      </c>
      <c r="BU6" s="103"/>
      <c r="BV6" s="104"/>
      <c r="BW6" s="79">
        <f>DAY(BW3)</f>
        <v>1</v>
      </c>
      <c r="BX6" s="5">
        <f t="shared" ref="BX6:DA6" si="16">DAY(BX3)</f>
        <v>2</v>
      </c>
      <c r="BY6" s="5">
        <f t="shared" si="16"/>
        <v>3</v>
      </c>
      <c r="BZ6" s="5">
        <f t="shared" si="16"/>
        <v>4</v>
      </c>
      <c r="CA6" s="5">
        <f t="shared" si="16"/>
        <v>5</v>
      </c>
      <c r="CB6" s="5">
        <f t="shared" si="16"/>
        <v>6</v>
      </c>
      <c r="CC6" s="5">
        <f t="shared" si="16"/>
        <v>7</v>
      </c>
      <c r="CD6" s="5">
        <f t="shared" si="16"/>
        <v>8</v>
      </c>
      <c r="CE6" s="5">
        <f t="shared" si="16"/>
        <v>9</v>
      </c>
      <c r="CF6" s="5">
        <f t="shared" si="16"/>
        <v>10</v>
      </c>
      <c r="CG6" s="5">
        <f t="shared" si="16"/>
        <v>11</v>
      </c>
      <c r="CH6" s="5">
        <f t="shared" si="16"/>
        <v>12</v>
      </c>
      <c r="CI6" s="5">
        <f t="shared" si="16"/>
        <v>13</v>
      </c>
      <c r="CJ6" s="5">
        <f t="shared" si="16"/>
        <v>14</v>
      </c>
      <c r="CK6" s="5">
        <f t="shared" si="16"/>
        <v>15</v>
      </c>
      <c r="CL6" s="5">
        <f t="shared" si="16"/>
        <v>16</v>
      </c>
      <c r="CM6" s="5">
        <f t="shared" si="16"/>
        <v>17</v>
      </c>
      <c r="CN6" s="5">
        <f t="shared" si="16"/>
        <v>18</v>
      </c>
      <c r="CO6" s="5">
        <f t="shared" si="16"/>
        <v>19</v>
      </c>
      <c r="CP6" s="5">
        <f t="shared" si="16"/>
        <v>20</v>
      </c>
      <c r="CQ6" s="5">
        <f t="shared" si="16"/>
        <v>21</v>
      </c>
      <c r="CR6" s="5">
        <f t="shared" si="16"/>
        <v>22</v>
      </c>
      <c r="CS6" s="5">
        <f t="shared" si="16"/>
        <v>23</v>
      </c>
      <c r="CT6" s="5">
        <f t="shared" si="16"/>
        <v>24</v>
      </c>
      <c r="CU6" s="5">
        <f t="shared" si="16"/>
        <v>25</v>
      </c>
      <c r="CV6" s="5">
        <f t="shared" si="16"/>
        <v>26</v>
      </c>
      <c r="CW6" s="5">
        <f t="shared" si="16"/>
        <v>27</v>
      </c>
      <c r="CX6" s="5">
        <f t="shared" si="16"/>
        <v>28</v>
      </c>
      <c r="CY6" s="5">
        <f t="shared" si="16"/>
        <v>29</v>
      </c>
      <c r="CZ6" s="5">
        <f t="shared" si="16"/>
        <v>30</v>
      </c>
      <c r="DA6" s="5">
        <f t="shared" si="16"/>
        <v>31</v>
      </c>
      <c r="DB6" s="6" t="s">
        <v>5</v>
      </c>
      <c r="DE6" s="103"/>
      <c r="DF6" s="104"/>
      <c r="DG6" s="79">
        <f>DAY(DG3)</f>
        <v>1</v>
      </c>
      <c r="DH6" s="5">
        <f t="shared" ref="DH6:EJ6" si="17">DAY(DH3)</f>
        <v>2</v>
      </c>
      <c r="DI6" s="5">
        <f t="shared" si="17"/>
        <v>3</v>
      </c>
      <c r="DJ6" s="5">
        <f t="shared" si="17"/>
        <v>4</v>
      </c>
      <c r="DK6" s="5">
        <f t="shared" si="17"/>
        <v>5</v>
      </c>
      <c r="DL6" s="5">
        <f t="shared" si="17"/>
        <v>6</v>
      </c>
      <c r="DM6" s="5">
        <f t="shared" si="17"/>
        <v>7</v>
      </c>
      <c r="DN6" s="5">
        <f t="shared" si="17"/>
        <v>8</v>
      </c>
      <c r="DO6" s="5">
        <f t="shared" si="17"/>
        <v>9</v>
      </c>
      <c r="DP6" s="5">
        <f t="shared" si="17"/>
        <v>10</v>
      </c>
      <c r="DQ6" s="5">
        <f t="shared" si="17"/>
        <v>11</v>
      </c>
      <c r="DR6" s="5">
        <f t="shared" si="17"/>
        <v>12</v>
      </c>
      <c r="DS6" s="5">
        <f t="shared" si="17"/>
        <v>13</v>
      </c>
      <c r="DT6" s="5">
        <f t="shared" si="17"/>
        <v>14</v>
      </c>
      <c r="DU6" s="5">
        <f t="shared" si="17"/>
        <v>15</v>
      </c>
      <c r="DV6" s="5">
        <f t="shared" si="17"/>
        <v>16</v>
      </c>
      <c r="DW6" s="5">
        <f t="shared" si="17"/>
        <v>17</v>
      </c>
      <c r="DX6" s="5">
        <f t="shared" si="17"/>
        <v>18</v>
      </c>
      <c r="DY6" s="5">
        <f t="shared" si="17"/>
        <v>19</v>
      </c>
      <c r="DZ6" s="5">
        <f t="shared" si="17"/>
        <v>20</v>
      </c>
      <c r="EA6" s="5">
        <f t="shared" si="17"/>
        <v>21</v>
      </c>
      <c r="EB6" s="5">
        <f t="shared" si="17"/>
        <v>22</v>
      </c>
      <c r="EC6" s="5">
        <f t="shared" si="17"/>
        <v>23</v>
      </c>
      <c r="ED6" s="5">
        <f t="shared" si="17"/>
        <v>24</v>
      </c>
      <c r="EE6" s="5">
        <f t="shared" si="17"/>
        <v>25</v>
      </c>
      <c r="EF6" s="5">
        <f t="shared" si="17"/>
        <v>26</v>
      </c>
      <c r="EG6" s="5">
        <f t="shared" si="17"/>
        <v>27</v>
      </c>
      <c r="EH6" s="5">
        <f t="shared" si="17"/>
        <v>28</v>
      </c>
      <c r="EI6" s="5">
        <f t="shared" si="17"/>
        <v>29</v>
      </c>
      <c r="EJ6" s="5">
        <f t="shared" si="17"/>
        <v>30</v>
      </c>
      <c r="EK6" s="6" t="s">
        <v>5</v>
      </c>
      <c r="EN6" s="103"/>
      <c r="EO6" s="104"/>
      <c r="EP6" s="79">
        <f>DAY(EP3)</f>
        <v>1</v>
      </c>
      <c r="EQ6" s="5">
        <f t="shared" ref="EQ6:FT6" si="18">DAY(EQ3)</f>
        <v>2</v>
      </c>
      <c r="ER6" s="5">
        <f t="shared" si="18"/>
        <v>3</v>
      </c>
      <c r="ES6" s="5">
        <f t="shared" si="18"/>
        <v>4</v>
      </c>
      <c r="ET6" s="5">
        <f t="shared" si="18"/>
        <v>5</v>
      </c>
      <c r="EU6" s="5">
        <f t="shared" si="18"/>
        <v>6</v>
      </c>
      <c r="EV6" s="5">
        <f t="shared" si="18"/>
        <v>7</v>
      </c>
      <c r="EW6" s="5">
        <f t="shared" si="18"/>
        <v>8</v>
      </c>
      <c r="EX6" s="5">
        <f t="shared" si="18"/>
        <v>9</v>
      </c>
      <c r="EY6" s="5">
        <f t="shared" si="18"/>
        <v>10</v>
      </c>
      <c r="EZ6" s="5">
        <f t="shared" si="18"/>
        <v>11</v>
      </c>
      <c r="FA6" s="5">
        <f t="shared" si="18"/>
        <v>12</v>
      </c>
      <c r="FB6" s="5">
        <f t="shared" si="18"/>
        <v>13</v>
      </c>
      <c r="FC6" s="5">
        <f t="shared" si="18"/>
        <v>14</v>
      </c>
      <c r="FD6" s="5">
        <f t="shared" si="18"/>
        <v>15</v>
      </c>
      <c r="FE6" s="5">
        <f t="shared" si="18"/>
        <v>16</v>
      </c>
      <c r="FF6" s="5">
        <f t="shared" si="18"/>
        <v>17</v>
      </c>
      <c r="FG6" s="5">
        <f t="shared" si="18"/>
        <v>18</v>
      </c>
      <c r="FH6" s="5">
        <f t="shared" si="18"/>
        <v>19</v>
      </c>
      <c r="FI6" s="5">
        <f t="shared" si="18"/>
        <v>20</v>
      </c>
      <c r="FJ6" s="5">
        <f t="shared" si="18"/>
        <v>21</v>
      </c>
      <c r="FK6" s="5">
        <f t="shared" si="18"/>
        <v>22</v>
      </c>
      <c r="FL6" s="5">
        <f t="shared" si="18"/>
        <v>23</v>
      </c>
      <c r="FM6" s="5">
        <f t="shared" si="18"/>
        <v>24</v>
      </c>
      <c r="FN6" s="5">
        <f t="shared" si="18"/>
        <v>25</v>
      </c>
      <c r="FO6" s="5">
        <f t="shared" si="18"/>
        <v>26</v>
      </c>
      <c r="FP6" s="5">
        <f t="shared" si="18"/>
        <v>27</v>
      </c>
      <c r="FQ6" s="5">
        <f t="shared" si="18"/>
        <v>28</v>
      </c>
      <c r="FR6" s="5">
        <f t="shared" si="18"/>
        <v>29</v>
      </c>
      <c r="FS6" s="5">
        <f t="shared" si="18"/>
        <v>30</v>
      </c>
      <c r="FT6" s="5">
        <f t="shared" si="18"/>
        <v>31</v>
      </c>
      <c r="FU6" s="6" t="s">
        <v>5</v>
      </c>
      <c r="FX6" s="103"/>
      <c r="FY6" s="104"/>
      <c r="FZ6" s="79">
        <f>DAY(FZ3)</f>
        <v>1</v>
      </c>
      <c r="GA6" s="5">
        <f t="shared" ref="GA6:HC6" si="19">DAY(GA3)</f>
        <v>2</v>
      </c>
      <c r="GB6" s="5">
        <f t="shared" si="19"/>
        <v>3</v>
      </c>
      <c r="GC6" s="5">
        <f t="shared" si="19"/>
        <v>4</v>
      </c>
      <c r="GD6" s="5">
        <f t="shared" si="19"/>
        <v>5</v>
      </c>
      <c r="GE6" s="5">
        <f t="shared" si="19"/>
        <v>6</v>
      </c>
      <c r="GF6" s="5">
        <f t="shared" si="19"/>
        <v>7</v>
      </c>
      <c r="GG6" s="5">
        <f t="shared" si="19"/>
        <v>8</v>
      </c>
      <c r="GH6" s="5">
        <f t="shared" si="19"/>
        <v>9</v>
      </c>
      <c r="GI6" s="5">
        <f t="shared" si="19"/>
        <v>10</v>
      </c>
      <c r="GJ6" s="5">
        <f t="shared" si="19"/>
        <v>11</v>
      </c>
      <c r="GK6" s="5">
        <f t="shared" si="19"/>
        <v>12</v>
      </c>
      <c r="GL6" s="5">
        <f t="shared" si="19"/>
        <v>13</v>
      </c>
      <c r="GM6" s="5">
        <f t="shared" si="19"/>
        <v>14</v>
      </c>
      <c r="GN6" s="5">
        <f t="shared" si="19"/>
        <v>15</v>
      </c>
      <c r="GO6" s="5">
        <f t="shared" si="19"/>
        <v>16</v>
      </c>
      <c r="GP6" s="5">
        <f t="shared" si="19"/>
        <v>17</v>
      </c>
      <c r="GQ6" s="5">
        <f t="shared" si="19"/>
        <v>18</v>
      </c>
      <c r="GR6" s="5">
        <f t="shared" si="19"/>
        <v>19</v>
      </c>
      <c r="GS6" s="5">
        <f t="shared" si="19"/>
        <v>20</v>
      </c>
      <c r="GT6" s="5">
        <f t="shared" si="19"/>
        <v>21</v>
      </c>
      <c r="GU6" s="5">
        <f t="shared" si="19"/>
        <v>22</v>
      </c>
      <c r="GV6" s="5">
        <f t="shared" si="19"/>
        <v>23</v>
      </c>
      <c r="GW6" s="5">
        <f t="shared" si="19"/>
        <v>24</v>
      </c>
      <c r="GX6" s="5">
        <f t="shared" si="19"/>
        <v>25</v>
      </c>
      <c r="GY6" s="5">
        <f t="shared" si="19"/>
        <v>26</v>
      </c>
      <c r="GZ6" s="5">
        <f t="shared" si="19"/>
        <v>27</v>
      </c>
      <c r="HA6" s="5">
        <f t="shared" si="19"/>
        <v>28</v>
      </c>
      <c r="HB6" s="5">
        <f t="shared" si="19"/>
        <v>29</v>
      </c>
      <c r="HC6" s="5">
        <f t="shared" si="19"/>
        <v>30</v>
      </c>
      <c r="HD6" s="6" t="s">
        <v>5</v>
      </c>
      <c r="HG6" s="103"/>
      <c r="HH6" s="104"/>
      <c r="HI6" s="79">
        <f>DAY(HI3)</f>
        <v>1</v>
      </c>
      <c r="HJ6" s="5">
        <f t="shared" ref="HJ6:IM6" si="20">DAY(HJ3)</f>
        <v>2</v>
      </c>
      <c r="HK6" s="5">
        <f t="shared" si="20"/>
        <v>3</v>
      </c>
      <c r="HL6" s="5">
        <f t="shared" si="20"/>
        <v>4</v>
      </c>
      <c r="HM6" s="5">
        <f t="shared" si="20"/>
        <v>5</v>
      </c>
      <c r="HN6" s="5">
        <f t="shared" si="20"/>
        <v>6</v>
      </c>
      <c r="HO6" s="5">
        <f t="shared" si="20"/>
        <v>7</v>
      </c>
      <c r="HP6" s="5">
        <f t="shared" si="20"/>
        <v>8</v>
      </c>
      <c r="HQ6" s="5">
        <f t="shared" si="20"/>
        <v>9</v>
      </c>
      <c r="HR6" s="5">
        <f t="shared" si="20"/>
        <v>10</v>
      </c>
      <c r="HS6" s="5">
        <f t="shared" si="20"/>
        <v>11</v>
      </c>
      <c r="HT6" s="5">
        <f t="shared" si="20"/>
        <v>12</v>
      </c>
      <c r="HU6" s="5">
        <f t="shared" si="20"/>
        <v>13</v>
      </c>
      <c r="HV6" s="5">
        <f t="shared" si="20"/>
        <v>14</v>
      </c>
      <c r="HW6" s="5">
        <f t="shared" si="20"/>
        <v>15</v>
      </c>
      <c r="HX6" s="5">
        <f t="shared" si="20"/>
        <v>16</v>
      </c>
      <c r="HY6" s="5">
        <f t="shared" si="20"/>
        <v>17</v>
      </c>
      <c r="HZ6" s="5">
        <f t="shared" si="20"/>
        <v>18</v>
      </c>
      <c r="IA6" s="5">
        <f t="shared" si="20"/>
        <v>19</v>
      </c>
      <c r="IB6" s="5">
        <f t="shared" si="20"/>
        <v>20</v>
      </c>
      <c r="IC6" s="5">
        <f t="shared" si="20"/>
        <v>21</v>
      </c>
      <c r="ID6" s="5">
        <f t="shared" si="20"/>
        <v>22</v>
      </c>
      <c r="IE6" s="5">
        <f t="shared" si="20"/>
        <v>23</v>
      </c>
      <c r="IF6" s="5">
        <f t="shared" si="20"/>
        <v>24</v>
      </c>
      <c r="IG6" s="5">
        <f t="shared" si="20"/>
        <v>25</v>
      </c>
      <c r="IH6" s="5">
        <f t="shared" si="20"/>
        <v>26</v>
      </c>
      <c r="II6" s="5">
        <f t="shared" si="20"/>
        <v>27</v>
      </c>
      <c r="IJ6" s="5">
        <f t="shared" si="20"/>
        <v>28</v>
      </c>
      <c r="IK6" s="5">
        <f t="shared" si="20"/>
        <v>29</v>
      </c>
      <c r="IL6" s="5">
        <f t="shared" si="20"/>
        <v>30</v>
      </c>
      <c r="IM6" s="5">
        <f t="shared" si="20"/>
        <v>31</v>
      </c>
      <c r="IN6" s="6" t="s">
        <v>5</v>
      </c>
      <c r="IQ6" s="103"/>
      <c r="IR6" s="104"/>
      <c r="IS6" s="79">
        <f>DAY(IS3)</f>
        <v>1</v>
      </c>
      <c r="IT6" s="5">
        <f t="shared" ref="IT6:JW6" si="21">DAY(IT3)</f>
        <v>2</v>
      </c>
      <c r="IU6" s="5">
        <f t="shared" si="21"/>
        <v>3</v>
      </c>
      <c r="IV6" s="5">
        <f t="shared" si="21"/>
        <v>4</v>
      </c>
      <c r="IW6" s="5">
        <f t="shared" si="21"/>
        <v>5</v>
      </c>
      <c r="IX6" s="5">
        <f t="shared" si="21"/>
        <v>6</v>
      </c>
      <c r="IY6" s="5">
        <f t="shared" si="21"/>
        <v>7</v>
      </c>
      <c r="IZ6" s="5">
        <f t="shared" si="21"/>
        <v>8</v>
      </c>
      <c r="JA6" s="5">
        <f t="shared" si="21"/>
        <v>9</v>
      </c>
      <c r="JB6" s="5">
        <f t="shared" si="21"/>
        <v>10</v>
      </c>
      <c r="JC6" s="5">
        <f t="shared" si="21"/>
        <v>11</v>
      </c>
      <c r="JD6" s="5">
        <f t="shared" si="21"/>
        <v>12</v>
      </c>
      <c r="JE6" s="5">
        <f t="shared" si="21"/>
        <v>13</v>
      </c>
      <c r="JF6" s="5">
        <f t="shared" si="21"/>
        <v>14</v>
      </c>
      <c r="JG6" s="5">
        <f t="shared" si="21"/>
        <v>15</v>
      </c>
      <c r="JH6" s="5">
        <f t="shared" si="21"/>
        <v>16</v>
      </c>
      <c r="JI6" s="5">
        <f t="shared" si="21"/>
        <v>17</v>
      </c>
      <c r="JJ6" s="5">
        <f t="shared" si="21"/>
        <v>18</v>
      </c>
      <c r="JK6" s="5">
        <f t="shared" si="21"/>
        <v>19</v>
      </c>
      <c r="JL6" s="5">
        <f t="shared" si="21"/>
        <v>20</v>
      </c>
      <c r="JM6" s="5">
        <f t="shared" si="21"/>
        <v>21</v>
      </c>
      <c r="JN6" s="5">
        <f t="shared" si="21"/>
        <v>22</v>
      </c>
      <c r="JO6" s="5">
        <f t="shared" si="21"/>
        <v>23</v>
      </c>
      <c r="JP6" s="5">
        <f t="shared" si="21"/>
        <v>24</v>
      </c>
      <c r="JQ6" s="5">
        <f t="shared" si="21"/>
        <v>25</v>
      </c>
      <c r="JR6" s="5">
        <f t="shared" si="21"/>
        <v>26</v>
      </c>
      <c r="JS6" s="5">
        <f t="shared" si="21"/>
        <v>27</v>
      </c>
      <c r="JT6" s="5">
        <f t="shared" si="21"/>
        <v>28</v>
      </c>
      <c r="JU6" s="5">
        <f t="shared" si="21"/>
        <v>29</v>
      </c>
      <c r="JV6" s="5">
        <f t="shared" si="21"/>
        <v>30</v>
      </c>
      <c r="JW6" s="5">
        <f t="shared" si="21"/>
        <v>31</v>
      </c>
      <c r="JX6" s="6" t="s">
        <v>5</v>
      </c>
      <c r="KA6" s="103"/>
      <c r="KB6" s="104"/>
      <c r="KC6" s="79">
        <f>DAY(KC3)</f>
        <v>1</v>
      </c>
      <c r="KD6" s="5">
        <f t="shared" ref="KD6:LF6" si="22">DAY(KD3)</f>
        <v>2</v>
      </c>
      <c r="KE6" s="5">
        <f t="shared" si="22"/>
        <v>3</v>
      </c>
      <c r="KF6" s="5">
        <f t="shared" si="22"/>
        <v>4</v>
      </c>
      <c r="KG6" s="5">
        <f t="shared" si="22"/>
        <v>5</v>
      </c>
      <c r="KH6" s="5">
        <f t="shared" si="22"/>
        <v>6</v>
      </c>
      <c r="KI6" s="5">
        <f t="shared" si="22"/>
        <v>7</v>
      </c>
      <c r="KJ6" s="5">
        <f t="shared" si="22"/>
        <v>8</v>
      </c>
      <c r="KK6" s="5">
        <f t="shared" si="22"/>
        <v>9</v>
      </c>
      <c r="KL6" s="5">
        <f t="shared" si="22"/>
        <v>10</v>
      </c>
      <c r="KM6" s="5">
        <f t="shared" si="22"/>
        <v>11</v>
      </c>
      <c r="KN6" s="5">
        <f t="shared" si="22"/>
        <v>12</v>
      </c>
      <c r="KO6" s="5">
        <f t="shared" si="22"/>
        <v>13</v>
      </c>
      <c r="KP6" s="5">
        <f t="shared" si="22"/>
        <v>14</v>
      </c>
      <c r="KQ6" s="5">
        <f t="shared" si="22"/>
        <v>15</v>
      </c>
      <c r="KR6" s="5">
        <f t="shared" si="22"/>
        <v>16</v>
      </c>
      <c r="KS6" s="5">
        <f t="shared" si="22"/>
        <v>17</v>
      </c>
      <c r="KT6" s="5">
        <f t="shared" si="22"/>
        <v>18</v>
      </c>
      <c r="KU6" s="5">
        <f t="shared" si="22"/>
        <v>19</v>
      </c>
      <c r="KV6" s="5">
        <f t="shared" si="22"/>
        <v>20</v>
      </c>
      <c r="KW6" s="5">
        <f t="shared" si="22"/>
        <v>21</v>
      </c>
      <c r="KX6" s="5">
        <f t="shared" si="22"/>
        <v>22</v>
      </c>
      <c r="KY6" s="5">
        <f t="shared" si="22"/>
        <v>23</v>
      </c>
      <c r="KZ6" s="5">
        <f t="shared" si="22"/>
        <v>24</v>
      </c>
      <c r="LA6" s="5">
        <f t="shared" si="22"/>
        <v>25</v>
      </c>
      <c r="LB6" s="5">
        <f t="shared" si="22"/>
        <v>26</v>
      </c>
      <c r="LC6" s="5">
        <f t="shared" si="22"/>
        <v>27</v>
      </c>
      <c r="LD6" s="5">
        <f t="shared" si="22"/>
        <v>28</v>
      </c>
      <c r="LE6" s="5">
        <f t="shared" si="22"/>
        <v>29</v>
      </c>
      <c r="LF6" s="5">
        <f t="shared" si="22"/>
        <v>30</v>
      </c>
      <c r="LG6" s="6" t="s">
        <v>5</v>
      </c>
      <c r="LJ6" s="103"/>
      <c r="LK6" s="104"/>
      <c r="LL6" s="79">
        <f>DAY(LL3)</f>
        <v>1</v>
      </c>
      <c r="LM6" s="5">
        <f t="shared" ref="LM6:MP6" si="23">DAY(LM3)</f>
        <v>2</v>
      </c>
      <c r="LN6" s="5">
        <f t="shared" si="23"/>
        <v>3</v>
      </c>
      <c r="LO6" s="5">
        <f t="shared" si="23"/>
        <v>4</v>
      </c>
      <c r="LP6" s="5">
        <f t="shared" si="23"/>
        <v>5</v>
      </c>
      <c r="LQ6" s="5">
        <f t="shared" si="23"/>
        <v>6</v>
      </c>
      <c r="LR6" s="5">
        <f t="shared" si="23"/>
        <v>7</v>
      </c>
      <c r="LS6" s="5">
        <f t="shared" si="23"/>
        <v>8</v>
      </c>
      <c r="LT6" s="5">
        <f t="shared" si="23"/>
        <v>9</v>
      </c>
      <c r="LU6" s="5">
        <f t="shared" si="23"/>
        <v>10</v>
      </c>
      <c r="LV6" s="5">
        <f t="shared" si="23"/>
        <v>11</v>
      </c>
      <c r="LW6" s="5">
        <f t="shared" si="23"/>
        <v>12</v>
      </c>
      <c r="LX6" s="5">
        <f t="shared" si="23"/>
        <v>13</v>
      </c>
      <c r="LY6" s="5">
        <f t="shared" si="23"/>
        <v>14</v>
      </c>
      <c r="LZ6" s="5">
        <f t="shared" si="23"/>
        <v>15</v>
      </c>
      <c r="MA6" s="5">
        <f t="shared" si="23"/>
        <v>16</v>
      </c>
      <c r="MB6" s="5">
        <f t="shared" si="23"/>
        <v>17</v>
      </c>
      <c r="MC6" s="5">
        <f t="shared" si="23"/>
        <v>18</v>
      </c>
      <c r="MD6" s="5">
        <f t="shared" si="23"/>
        <v>19</v>
      </c>
      <c r="ME6" s="5">
        <f t="shared" si="23"/>
        <v>20</v>
      </c>
      <c r="MF6" s="5">
        <f t="shared" si="23"/>
        <v>21</v>
      </c>
      <c r="MG6" s="5">
        <f t="shared" si="23"/>
        <v>22</v>
      </c>
      <c r="MH6" s="5">
        <f t="shared" si="23"/>
        <v>23</v>
      </c>
      <c r="MI6" s="5">
        <f t="shared" si="23"/>
        <v>24</v>
      </c>
      <c r="MJ6" s="5">
        <f t="shared" si="23"/>
        <v>25</v>
      </c>
      <c r="MK6" s="5">
        <f t="shared" si="23"/>
        <v>26</v>
      </c>
      <c r="ML6" s="5">
        <f t="shared" si="23"/>
        <v>27</v>
      </c>
      <c r="MM6" s="5">
        <f t="shared" si="23"/>
        <v>28</v>
      </c>
      <c r="MN6" s="5">
        <f t="shared" si="23"/>
        <v>29</v>
      </c>
      <c r="MO6" s="5">
        <f t="shared" si="23"/>
        <v>30</v>
      </c>
      <c r="MP6" s="5">
        <f t="shared" si="23"/>
        <v>31</v>
      </c>
      <c r="MQ6" s="6" t="s">
        <v>5</v>
      </c>
      <c r="MT6" s="103"/>
      <c r="MU6" s="104"/>
      <c r="MV6" s="79">
        <f>DAY(MV3)</f>
        <v>1</v>
      </c>
      <c r="MW6" s="5">
        <f t="shared" ref="MW6:NY6" si="24">DAY(MW3)</f>
        <v>2</v>
      </c>
      <c r="MX6" s="5">
        <f t="shared" si="24"/>
        <v>3</v>
      </c>
      <c r="MY6" s="5">
        <f t="shared" si="24"/>
        <v>4</v>
      </c>
      <c r="MZ6" s="5">
        <f t="shared" si="24"/>
        <v>5</v>
      </c>
      <c r="NA6" s="5">
        <f t="shared" si="24"/>
        <v>6</v>
      </c>
      <c r="NB6" s="5">
        <f t="shared" si="24"/>
        <v>7</v>
      </c>
      <c r="NC6" s="5">
        <f t="shared" si="24"/>
        <v>8</v>
      </c>
      <c r="ND6" s="5">
        <f t="shared" si="24"/>
        <v>9</v>
      </c>
      <c r="NE6" s="5">
        <f t="shared" si="24"/>
        <v>10</v>
      </c>
      <c r="NF6" s="5">
        <f t="shared" si="24"/>
        <v>11</v>
      </c>
      <c r="NG6" s="5">
        <f t="shared" si="24"/>
        <v>12</v>
      </c>
      <c r="NH6" s="5">
        <f t="shared" si="24"/>
        <v>13</v>
      </c>
      <c r="NI6" s="5">
        <f t="shared" si="24"/>
        <v>14</v>
      </c>
      <c r="NJ6" s="5">
        <f t="shared" si="24"/>
        <v>15</v>
      </c>
      <c r="NK6" s="5">
        <f t="shared" si="24"/>
        <v>16</v>
      </c>
      <c r="NL6" s="5">
        <f t="shared" si="24"/>
        <v>17</v>
      </c>
      <c r="NM6" s="5">
        <f t="shared" si="24"/>
        <v>18</v>
      </c>
      <c r="NN6" s="5">
        <f t="shared" si="24"/>
        <v>19</v>
      </c>
      <c r="NO6" s="5">
        <f t="shared" si="24"/>
        <v>20</v>
      </c>
      <c r="NP6" s="5">
        <f t="shared" si="24"/>
        <v>21</v>
      </c>
      <c r="NQ6" s="5">
        <f t="shared" si="24"/>
        <v>22</v>
      </c>
      <c r="NR6" s="5">
        <f t="shared" si="24"/>
        <v>23</v>
      </c>
      <c r="NS6" s="5">
        <f t="shared" si="24"/>
        <v>24</v>
      </c>
      <c r="NT6" s="5">
        <f t="shared" si="24"/>
        <v>25</v>
      </c>
      <c r="NU6" s="5">
        <f t="shared" si="24"/>
        <v>26</v>
      </c>
      <c r="NV6" s="5">
        <f t="shared" si="24"/>
        <v>27</v>
      </c>
      <c r="NW6" s="5">
        <f t="shared" si="24"/>
        <v>28</v>
      </c>
      <c r="NX6" s="5">
        <f t="shared" si="24"/>
        <v>29</v>
      </c>
      <c r="NY6" s="5">
        <f t="shared" si="24"/>
        <v>30</v>
      </c>
      <c r="NZ6" s="6" t="s">
        <v>5</v>
      </c>
      <c r="OC6" s="103"/>
      <c r="OD6" s="104"/>
      <c r="OE6" s="79">
        <f>DAY(OE3)</f>
        <v>1</v>
      </c>
      <c r="OF6" s="5">
        <f t="shared" ref="OF6:PI6" si="25">DAY(OF3)</f>
        <v>2</v>
      </c>
      <c r="OG6" s="5">
        <f t="shared" si="25"/>
        <v>3</v>
      </c>
      <c r="OH6" s="5">
        <f t="shared" si="25"/>
        <v>4</v>
      </c>
      <c r="OI6" s="5">
        <f t="shared" si="25"/>
        <v>5</v>
      </c>
      <c r="OJ6" s="5">
        <f t="shared" si="25"/>
        <v>6</v>
      </c>
      <c r="OK6" s="5">
        <f t="shared" si="25"/>
        <v>7</v>
      </c>
      <c r="OL6" s="5">
        <f t="shared" si="25"/>
        <v>8</v>
      </c>
      <c r="OM6" s="5">
        <f t="shared" si="25"/>
        <v>9</v>
      </c>
      <c r="ON6" s="5">
        <f t="shared" si="25"/>
        <v>10</v>
      </c>
      <c r="OO6" s="5">
        <f t="shared" si="25"/>
        <v>11</v>
      </c>
      <c r="OP6" s="5">
        <f t="shared" si="25"/>
        <v>12</v>
      </c>
      <c r="OQ6" s="5">
        <f t="shared" si="25"/>
        <v>13</v>
      </c>
      <c r="OR6" s="5">
        <f t="shared" si="25"/>
        <v>14</v>
      </c>
      <c r="OS6" s="5">
        <f t="shared" si="25"/>
        <v>15</v>
      </c>
      <c r="OT6" s="5">
        <f t="shared" si="25"/>
        <v>16</v>
      </c>
      <c r="OU6" s="5">
        <f t="shared" si="25"/>
        <v>17</v>
      </c>
      <c r="OV6" s="5">
        <f t="shared" si="25"/>
        <v>18</v>
      </c>
      <c r="OW6" s="5">
        <f t="shared" si="25"/>
        <v>19</v>
      </c>
      <c r="OX6" s="5">
        <f t="shared" si="25"/>
        <v>20</v>
      </c>
      <c r="OY6" s="5">
        <f t="shared" si="25"/>
        <v>21</v>
      </c>
      <c r="OZ6" s="5">
        <f t="shared" si="25"/>
        <v>22</v>
      </c>
      <c r="PA6" s="5">
        <f t="shared" si="25"/>
        <v>23</v>
      </c>
      <c r="PB6" s="5">
        <f t="shared" si="25"/>
        <v>24</v>
      </c>
      <c r="PC6" s="5">
        <f t="shared" si="25"/>
        <v>25</v>
      </c>
      <c r="PD6" s="5">
        <f t="shared" si="25"/>
        <v>26</v>
      </c>
      <c r="PE6" s="5">
        <f t="shared" si="25"/>
        <v>27</v>
      </c>
      <c r="PF6" s="5">
        <f t="shared" si="25"/>
        <v>28</v>
      </c>
      <c r="PG6" s="5">
        <f t="shared" si="25"/>
        <v>29</v>
      </c>
      <c r="PH6" s="5">
        <f t="shared" si="25"/>
        <v>30</v>
      </c>
      <c r="PI6" s="5">
        <f t="shared" si="25"/>
        <v>31</v>
      </c>
      <c r="PJ6" s="6" t="s">
        <v>5</v>
      </c>
    </row>
    <row r="7" spans="2:426" ht="15" customHeight="1">
      <c r="B7">
        <f ca="1">SUMIF(E$3:AI$3,"&lt;="&amp;B5,E7:AI7)</f>
        <v>0</v>
      </c>
      <c r="C7" s="98" t="str">
        <f>IF(Summary!$B$15&lt;&gt;"",IF(AND(Summary!$D$15&lt;&gt;"",DATE(YEAR(Summary!$D$15),MONTH(Summary!$D$15),1)&lt;DATE(YEAR(E3),MONTH(E3),1)),"not on board",IF(Summary!$B$15&lt;&gt;"",IF(AND(Summary!$C$15&lt;&gt;"",DATE(YEAR(Summary!$C$15),MONTH(Summary!$C$15),1)&lt;=DATE(YEAR(E3),MONTH(E3),1)),Summary!$B$15,"not on board"),"")),"")</f>
        <v/>
      </c>
      <c r="D7" s="74" t="s">
        <v>17</v>
      </c>
      <c r="E7" s="80"/>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c r="AJ7" s="76">
        <f t="shared" ref="AJ7:AJ8" si="26">SUM(E7:AI7)</f>
        <v>0</v>
      </c>
      <c r="AL7">
        <f ca="1">SUMIF(AO$3:BQ$3,"&lt;="&amp;B5,AO7:BQ7)</f>
        <v>0</v>
      </c>
      <c r="AM7" s="98" t="str">
        <f>IF(Summary!$B$15&lt;&gt;"",IF(AND(Summary!$D$15&lt;&gt;"",DATE(YEAR(Summary!$D$15),MONTH(Summary!$D$15),1)&lt;DATE(YEAR(AO3),MONTH(AO3),1)),"not on board",IF(Summary!$B$15&lt;&gt;"",IF(AND(Summary!$C$15&lt;&gt;"",DATE(YEAR(Summary!$C$15),MONTH(Summary!$C$15),1)&lt;=DATE(YEAR(AO3),MONTH(AO3),1)),Summary!$B$15,"not on board"),"")),"")</f>
        <v/>
      </c>
      <c r="AN7" s="74" t="s">
        <v>17</v>
      </c>
      <c r="AO7" s="80"/>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2"/>
      <c r="BR7" s="76">
        <f t="shared" ref="BR7:BR36" si="27">SUM(AO7:BQ7)</f>
        <v>0</v>
      </c>
      <c r="BT7">
        <f ca="1">SUMIF(BW$3:DA$3,"&lt;="&amp;B5,BW7:DA7)</f>
        <v>0</v>
      </c>
      <c r="BU7" s="98" t="str">
        <f>IF(Summary!$B$15&lt;&gt;"",IF(AND(Summary!$D$15&lt;&gt;"",DATE(YEAR(Summary!$D$15),MONTH(Summary!$D$15),1)&lt;DATE(YEAR(BW3),MONTH(BW3),1)),"not on board",IF(Summary!$B$15&lt;&gt;"",IF(AND(Summary!$C$15&lt;&gt;"",DATE(YEAR(Summary!$C$15),MONTH(Summary!$C$15),1)&lt;=DATE(YEAR(BW3),MONTH(BW3),1)),Summary!$B$15,"not on board"),"")),"")</f>
        <v/>
      </c>
      <c r="BV7" s="74" t="s">
        <v>17</v>
      </c>
      <c r="BW7" s="80"/>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2"/>
      <c r="DB7" s="76">
        <f t="shared" ref="DB7:DB8" si="28">SUM(BW7:DA7)</f>
        <v>0</v>
      </c>
      <c r="DD7">
        <f ca="1">SUMIF(DG$3:EJ$3,"&lt;="&amp;B5,DG7:EJ7)</f>
        <v>0</v>
      </c>
      <c r="DE7" s="98" t="str">
        <f>IF(Summary!$B$15&lt;&gt;"",IF(AND(Summary!$D$15&lt;&gt;"",DATE(YEAR(Summary!$D$15),MONTH(Summary!$D$15),1)&lt;DATE(YEAR(DG3),MONTH(DG3),1)),"not on board",IF(Summary!$B$15&lt;&gt;"",IF(AND(Summary!$C$15&lt;&gt;"",DATE(YEAR(Summary!$C$15),MONTH(Summary!$C$15),1)&lt;=DATE(YEAR(DG3),MONTH(DG3),1)),Summary!$B$15,"not on board"),"")),"")</f>
        <v/>
      </c>
      <c r="DF7" s="74" t="s">
        <v>17</v>
      </c>
      <c r="DG7" s="80"/>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2"/>
      <c r="EK7" s="76">
        <f t="shared" ref="EK7:EK8" si="29">SUM(DG7:EJ7)</f>
        <v>0</v>
      </c>
      <c r="EM7">
        <f ca="1">SUMIF(EP$3:FT$3,"&lt;="&amp;B5,EP7:FT7)</f>
        <v>0</v>
      </c>
      <c r="EN7" s="98" t="str">
        <f>IF(Summary!$B$15&lt;&gt;"",IF(AND(Summary!$D$15&lt;&gt;"",DATE(YEAR(Summary!$D$15),MONTH(Summary!$D$15),1)&lt;DATE(YEAR(EP3),MONTH(EP3),1)),"not on board",IF(Summary!$B$15&lt;&gt;"",IF(AND(Summary!$C$15&lt;&gt;"",DATE(YEAR(Summary!$C$15),MONTH(Summary!$C$15),1)&lt;=DATE(YEAR(EP3),MONTH(EP3),1)),Summary!$B$15,"not on board"),"")),"")</f>
        <v/>
      </c>
      <c r="EO7" s="74" t="s">
        <v>17</v>
      </c>
      <c r="EP7" s="80"/>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2"/>
      <c r="FU7" s="76">
        <f t="shared" ref="FU7:FU8" si="30">SUM(EP7:FT7)</f>
        <v>0</v>
      </c>
      <c r="FW7">
        <f ca="1">SUMIF(FZ$3:HC$3,"&lt;="&amp;B5,FZ7:HC7)</f>
        <v>0</v>
      </c>
      <c r="FX7" s="98" t="str">
        <f>IF(Summary!$B$15&lt;&gt;"",IF(AND(Summary!$D$15&lt;&gt;"",DATE(YEAR(Summary!$D$15),MONTH(Summary!$D$15),1)&lt;DATE(YEAR(FZ3),MONTH(FZ3),1)),"not on board",IF(Summary!$B$15&lt;&gt;"",IF(AND(Summary!$C$15&lt;&gt;"",DATE(YEAR(Summary!$C$15),MONTH(Summary!$C$15),1)&lt;=DATE(YEAR(FZ3),MONTH(FZ3),1)),Summary!$B$15,"not on board"),"")),"")</f>
        <v/>
      </c>
      <c r="FY7" s="74" t="s">
        <v>17</v>
      </c>
      <c r="FZ7" s="80"/>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2"/>
      <c r="HD7" s="76">
        <f t="shared" ref="HD7:HD36" si="31">SUM(FZ7:HC7)</f>
        <v>0</v>
      </c>
      <c r="HF7">
        <f ca="1">SUMIF(HI$3:IM$3,"&lt;="&amp;B5,HI7:IM7)</f>
        <v>0</v>
      </c>
      <c r="HG7" s="98" t="str">
        <f>IF(Summary!$B$15&lt;&gt;"",IF(AND(Summary!$D$15&lt;&gt;"",DATE(YEAR(Summary!$D$15),MONTH(Summary!$D$15),1)&lt;DATE(YEAR(HI3),MONTH(HI3),1)),"not on board",IF(Summary!$B$15&lt;&gt;"",IF(AND(Summary!$C$15&lt;&gt;"",DATE(YEAR(Summary!$C$15),MONTH(Summary!$C$15),1)&lt;=DATE(YEAR(HI3),MONTH(HI3),1)),Summary!$B$15,"not on board"),"")),"")</f>
        <v/>
      </c>
      <c r="HH7" s="74" t="s">
        <v>17</v>
      </c>
      <c r="HI7" s="80"/>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2"/>
      <c r="IN7" s="76">
        <f t="shared" ref="IN7:IN8" si="32">SUM(HI7:IM7)</f>
        <v>0</v>
      </c>
      <c r="IP7">
        <f ca="1">SUMIF(IS$3:JW$3,"&lt;="&amp;B5,IS7:JW7)</f>
        <v>0</v>
      </c>
      <c r="IQ7" s="98" t="str">
        <f>IF(Summary!$B$15&lt;&gt;"",IF(AND(Summary!$D$15&lt;&gt;"",DATE(YEAR(Summary!$D$15),MONTH(Summary!$D$15),1)&lt;DATE(YEAR(IS3),MONTH(IS3),1)),"not on board",IF(Summary!$B$15&lt;&gt;"",IF(AND(Summary!$C$15&lt;&gt;"",DATE(YEAR(Summary!$C$15),MONTH(Summary!$C$15),1)&lt;=DATE(YEAR(IS3),MONTH(IS3),1)),Summary!$B$15,"not on board"),"")),"")</f>
        <v/>
      </c>
      <c r="IR7" s="74" t="s">
        <v>17</v>
      </c>
      <c r="IS7" s="80"/>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2"/>
      <c r="JX7" s="76">
        <f t="shared" ref="JX7:JX8" si="33">SUM(IS7:JW7)</f>
        <v>0</v>
      </c>
      <c r="JZ7">
        <f ca="1">SUMIF(KC$3:LF$3,"&lt;="&amp;B5,KC7:LF7)</f>
        <v>0</v>
      </c>
      <c r="KA7" s="98" t="str">
        <f>IF(Summary!$B$15&lt;&gt;"",IF(AND(Summary!$D$15&lt;&gt;"",DATE(YEAR(Summary!$D$15),MONTH(Summary!$D$15),1)&lt;DATE(YEAR(KC3),MONTH(KC3),1)),"not on board",IF(Summary!$B$15&lt;&gt;"",IF(AND(Summary!$C$15&lt;&gt;"",DATE(YEAR(Summary!$C$15),MONTH(Summary!$C$15),1)&lt;=DATE(YEAR(KC3),MONTH(KC3),1)),Summary!$B$15,"not on board"),"")),"")</f>
        <v/>
      </c>
      <c r="KB7" s="74" t="s">
        <v>17</v>
      </c>
      <c r="KC7" s="80"/>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2"/>
      <c r="LG7" s="76">
        <f t="shared" ref="LG7:LG36" si="34">SUM(KC7:LF7)</f>
        <v>0</v>
      </c>
      <c r="LI7">
        <f ca="1">SUMIF(LL$3:MP$3,"&lt;="&amp;B5,LL7:MP7)</f>
        <v>0</v>
      </c>
      <c r="LJ7" s="98" t="str">
        <f>IF(Summary!$B$15&lt;&gt;"",IF(AND(Summary!$D$15&lt;&gt;"",DATE(YEAR(Summary!$D$15),MONTH(Summary!$D$15),1)&lt;DATE(YEAR(LL3),MONTH(LL3),1)),"not on board",IF(Summary!$B$15&lt;&gt;"",IF(AND(Summary!$C$15&lt;&gt;"",DATE(YEAR(Summary!$C$15),MONTH(Summary!$C$15),1)&lt;=DATE(YEAR(LL3),MONTH(LL3),1)),Summary!$B$15,"not on board"),"")),"")</f>
        <v/>
      </c>
      <c r="LK7" s="74" t="s">
        <v>17</v>
      </c>
      <c r="LL7" s="80"/>
      <c r="LM7" s="81"/>
      <c r="LN7" s="81"/>
      <c r="LO7" s="81"/>
      <c r="LP7" s="81"/>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2"/>
      <c r="MQ7" s="76">
        <f t="shared" ref="MQ7:MQ8" si="35">SUM(LL7:MP7)</f>
        <v>0</v>
      </c>
      <c r="MS7">
        <f ca="1">SUMIF(MV$3:NY$3,"&lt;="&amp;B5,MV7:NY7)</f>
        <v>0</v>
      </c>
      <c r="MT7" s="98" t="str">
        <f>IF(Summary!$B$15&lt;&gt;"",IF(AND(Summary!$D$15&lt;&gt;"",DATE(YEAR(Summary!$D$15),MONTH(Summary!$D$15),1)&lt;DATE(YEAR(MV3),MONTH(MV3),1)),"not on board",IF(Summary!$B$15&lt;&gt;"",IF(AND(Summary!$C$15&lt;&gt;"",DATE(YEAR(Summary!$C$15),MONTH(Summary!$C$15),1)&lt;=DATE(YEAR(MV3),MONTH(MV3),1)),Summary!$B$15,"not on board"),"")),"")</f>
        <v/>
      </c>
      <c r="MU7" s="74" t="s">
        <v>17</v>
      </c>
      <c r="MV7" s="80"/>
      <c r="MW7" s="81"/>
      <c r="MX7" s="81"/>
      <c r="MY7" s="81"/>
      <c r="MZ7" s="81"/>
      <c r="NA7" s="81"/>
      <c r="NB7" s="81"/>
      <c r="NC7" s="81"/>
      <c r="ND7" s="81"/>
      <c r="NE7" s="81"/>
      <c r="NF7" s="81"/>
      <c r="NG7" s="81"/>
      <c r="NH7" s="81"/>
      <c r="NI7" s="81"/>
      <c r="NJ7" s="81"/>
      <c r="NK7" s="81"/>
      <c r="NL7" s="81"/>
      <c r="NM7" s="81"/>
      <c r="NN7" s="81"/>
      <c r="NO7" s="81"/>
      <c r="NP7" s="81"/>
      <c r="NQ7" s="81"/>
      <c r="NR7" s="81"/>
      <c r="NS7" s="81"/>
      <c r="NT7" s="81"/>
      <c r="NU7" s="81"/>
      <c r="NV7" s="81"/>
      <c r="NW7" s="81"/>
      <c r="NX7" s="81"/>
      <c r="NY7" s="82"/>
      <c r="NZ7" s="76">
        <f t="shared" ref="NZ7:NZ36" si="36">SUM(MV7:NY7)</f>
        <v>0</v>
      </c>
      <c r="OB7">
        <f ca="1">SUMIF(OE$3:PI$3,"&lt;="&amp;B5,OE7:PI7)</f>
        <v>0</v>
      </c>
      <c r="OC7" s="98" t="str">
        <f>IF(Summary!$B$15&lt;&gt;"",IF(AND(Summary!$D$15&lt;&gt;"",DATE(YEAR(Summary!$D$15),MONTH(Summary!$D$15),1)&lt;DATE(YEAR(OE3),MONTH(OE3),1)),"not on board",IF(Summary!$B$15&lt;&gt;"",IF(AND(Summary!$C$15&lt;&gt;"",DATE(YEAR(Summary!$C$15),MONTH(Summary!$C$15),1)&lt;=DATE(YEAR(OE3),MONTH(OE3),1)),Summary!$B$15,"not on board"),"")),"")</f>
        <v/>
      </c>
      <c r="OD7" s="74" t="s">
        <v>17</v>
      </c>
      <c r="OE7" s="80"/>
      <c r="OF7" s="81"/>
      <c r="OG7" s="81"/>
      <c r="OH7" s="81"/>
      <c r="OI7" s="81"/>
      <c r="OJ7" s="81"/>
      <c r="OK7" s="81"/>
      <c r="OL7" s="81"/>
      <c r="OM7" s="81"/>
      <c r="ON7" s="81"/>
      <c r="OO7" s="81"/>
      <c r="OP7" s="81"/>
      <c r="OQ7" s="81"/>
      <c r="OR7" s="81"/>
      <c r="OS7" s="81"/>
      <c r="OT7" s="81"/>
      <c r="OU7" s="81"/>
      <c r="OV7" s="81"/>
      <c r="OW7" s="81"/>
      <c r="OX7" s="81"/>
      <c r="OY7" s="81"/>
      <c r="OZ7" s="81"/>
      <c r="PA7" s="81"/>
      <c r="PB7" s="81"/>
      <c r="PC7" s="81"/>
      <c r="PD7" s="81"/>
      <c r="PE7" s="81"/>
      <c r="PF7" s="81"/>
      <c r="PG7" s="81"/>
      <c r="PH7" s="81"/>
      <c r="PI7" s="82"/>
      <c r="PJ7" s="76">
        <f t="shared" ref="PJ7:PJ8" si="37">SUM(OE7:PI7)</f>
        <v>0</v>
      </c>
    </row>
    <row r="8" spans="2:426">
      <c r="B8">
        <f ca="1">SUM(B7,BT7,AL7,DD7,EM7,FW7,HF7,IP7,JZ7,LI7,MS7,OB7)</f>
        <v>0</v>
      </c>
      <c r="C8" s="100"/>
      <c r="D8" s="75" t="s">
        <v>1</v>
      </c>
      <c r="E8" s="83"/>
      <c r="F8" s="8"/>
      <c r="G8" s="8"/>
      <c r="H8" s="8"/>
      <c r="I8" s="8"/>
      <c r="J8" s="8"/>
      <c r="K8" s="8"/>
      <c r="L8" s="8"/>
      <c r="M8" s="8"/>
      <c r="N8" s="8"/>
      <c r="O8" s="8"/>
      <c r="P8" s="8"/>
      <c r="Q8" s="8"/>
      <c r="R8" s="8"/>
      <c r="S8" s="8"/>
      <c r="T8" s="8"/>
      <c r="U8" s="8"/>
      <c r="V8" s="8"/>
      <c r="W8" s="8"/>
      <c r="X8" s="8"/>
      <c r="Y8" s="8"/>
      <c r="Z8" s="8"/>
      <c r="AA8" s="8"/>
      <c r="AB8" s="8"/>
      <c r="AC8" s="8"/>
      <c r="AD8" s="8"/>
      <c r="AE8" s="8"/>
      <c r="AF8" s="8"/>
      <c r="AG8" s="8"/>
      <c r="AH8" s="8"/>
      <c r="AI8" s="84"/>
      <c r="AJ8" s="77">
        <f t="shared" si="26"/>
        <v>0</v>
      </c>
      <c r="AM8" s="100"/>
      <c r="AN8" s="75" t="s">
        <v>1</v>
      </c>
      <c r="AO8" s="83"/>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4"/>
      <c r="BR8" s="77">
        <f t="shared" si="27"/>
        <v>0</v>
      </c>
      <c r="BU8" s="100"/>
      <c r="BV8" s="75" t="s">
        <v>1</v>
      </c>
      <c r="BW8" s="83"/>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4"/>
      <c r="DB8" s="77">
        <f t="shared" si="28"/>
        <v>0</v>
      </c>
      <c r="DE8" s="100"/>
      <c r="DF8" s="75" t="s">
        <v>1</v>
      </c>
      <c r="DG8" s="83"/>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4"/>
      <c r="EK8" s="77">
        <f t="shared" si="29"/>
        <v>0</v>
      </c>
      <c r="EN8" s="100"/>
      <c r="EO8" s="75" t="s">
        <v>1</v>
      </c>
      <c r="EP8" s="83"/>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4"/>
      <c r="FU8" s="77">
        <f t="shared" si="30"/>
        <v>0</v>
      </c>
      <c r="FX8" s="100"/>
      <c r="FY8" s="75" t="s">
        <v>1</v>
      </c>
      <c r="FZ8" s="83"/>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4"/>
      <c r="HD8" s="77">
        <f t="shared" si="31"/>
        <v>0</v>
      </c>
      <c r="HG8" s="100"/>
      <c r="HH8" s="75" t="s">
        <v>1</v>
      </c>
      <c r="HI8" s="83"/>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4"/>
      <c r="IN8" s="77">
        <f t="shared" si="32"/>
        <v>0</v>
      </c>
      <c r="IQ8" s="100"/>
      <c r="IR8" s="75" t="s">
        <v>1</v>
      </c>
      <c r="IS8" s="83"/>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4"/>
      <c r="JX8" s="77">
        <f t="shared" si="33"/>
        <v>0</v>
      </c>
      <c r="KA8" s="100"/>
      <c r="KB8" s="75" t="s">
        <v>1</v>
      </c>
      <c r="KC8" s="83"/>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4"/>
      <c r="LG8" s="77">
        <f t="shared" si="34"/>
        <v>0</v>
      </c>
      <c r="LJ8" s="100"/>
      <c r="LK8" s="75" t="s">
        <v>1</v>
      </c>
      <c r="LL8" s="83"/>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4"/>
      <c r="MQ8" s="77">
        <f t="shared" si="35"/>
        <v>0</v>
      </c>
      <c r="MT8" s="100"/>
      <c r="MU8" s="75" t="s">
        <v>1</v>
      </c>
      <c r="MV8" s="83"/>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4"/>
      <c r="NZ8" s="77">
        <f t="shared" si="36"/>
        <v>0</v>
      </c>
      <c r="OC8" s="100"/>
      <c r="OD8" s="75" t="s">
        <v>1</v>
      </c>
      <c r="OE8" s="83"/>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4"/>
      <c r="PJ8" s="77">
        <f t="shared" si="37"/>
        <v>0</v>
      </c>
    </row>
    <row r="9" spans="2:426" ht="15" customHeight="1">
      <c r="B9">
        <f ca="1">SUMIF(E$3:AI$3,"&lt;="&amp;B5,E9:AI9)</f>
        <v>0</v>
      </c>
      <c r="C9" s="98" t="str">
        <f>IF(Summary!$B$16&lt;&gt;"",IF(AND(Summary!$D$16&lt;&gt;"",DATE(YEAR(Summary!$D$16),MONTH(Summary!$D$16),1)&lt;DATE(YEAR(E3),MONTH(E3),1)),"not on board",IF(Summary!$B$16&lt;&gt;"",IF(AND(Summary!$C$16&lt;&gt;"",DATE(YEAR(Summary!$C$16),MONTH(Summary!$C$16),1)&lt;=DATE(YEAR(E3),MONTH(E3),1)),Summary!$B$16,"not on board"),"")),"")</f>
        <v/>
      </c>
      <c r="D9" s="74" t="s">
        <v>17</v>
      </c>
      <c r="E9" s="85"/>
      <c r="F9" s="9"/>
      <c r="G9" s="9"/>
      <c r="H9" s="9"/>
      <c r="I9" s="9"/>
      <c r="J9" s="9"/>
      <c r="K9" s="9"/>
      <c r="L9" s="9"/>
      <c r="M9" s="9"/>
      <c r="N9" s="9"/>
      <c r="O9" s="9"/>
      <c r="P9" s="9"/>
      <c r="Q9" s="9"/>
      <c r="R9" s="9"/>
      <c r="S9" s="9"/>
      <c r="T9" s="9"/>
      <c r="U9" s="9"/>
      <c r="V9" s="9"/>
      <c r="W9" s="9"/>
      <c r="X9" s="9"/>
      <c r="Y9" s="9"/>
      <c r="Z9" s="9"/>
      <c r="AA9" s="9"/>
      <c r="AB9" s="9"/>
      <c r="AC9" s="9"/>
      <c r="AD9" s="9"/>
      <c r="AE9" s="9"/>
      <c r="AF9" s="9"/>
      <c r="AG9" s="9"/>
      <c r="AH9" s="9"/>
      <c r="AI9" s="86"/>
      <c r="AJ9" s="76">
        <f t="shared" ref="AJ9:AJ10" si="38">SUM(E9:AI9)</f>
        <v>0</v>
      </c>
      <c r="AL9">
        <f ca="1">SUMIF(AO$3:BQ$3,"&lt;="&amp;B5,AO9:BQ9)</f>
        <v>0</v>
      </c>
      <c r="AM9" s="98" t="str">
        <f>IF(Summary!$B$16&lt;&gt;"",IF(AND(Summary!$D$16&lt;&gt;"",DATE(YEAR(Summary!$D$16),MONTH(Summary!$D$16),1)&lt;DATE(YEAR(AO3),MONTH(AO3),1)),"not on board",IF(Summary!$B$16&lt;&gt;"",IF(AND(Summary!$C$16&lt;&gt;"",DATE(YEAR(Summary!$C$16),MONTH(Summary!$C$16),1)&lt;=DATE(YEAR(AO3),MONTH(AO3),1)),Summary!$B$16,"not on board"),"")),"")</f>
        <v/>
      </c>
      <c r="AN9" s="74" t="s">
        <v>17</v>
      </c>
      <c r="AO9" s="85"/>
      <c r="AP9" s="9"/>
      <c r="AQ9" s="9"/>
      <c r="AR9" s="9"/>
      <c r="AS9" s="9"/>
      <c r="AT9" s="9"/>
      <c r="AU9" s="9"/>
      <c r="AV9" s="9"/>
      <c r="AW9" s="9"/>
      <c r="AX9" s="9"/>
      <c r="AY9" s="9"/>
      <c r="AZ9" s="9"/>
      <c r="BA9" s="9"/>
      <c r="BB9" s="9"/>
      <c r="BC9" s="9"/>
      <c r="BD9" s="9"/>
      <c r="BE9" s="9"/>
      <c r="BF9" s="9"/>
      <c r="BG9" s="9"/>
      <c r="BH9" s="9"/>
      <c r="BI9" s="9"/>
      <c r="BJ9" s="9"/>
      <c r="BK9" s="9"/>
      <c r="BL9" s="9"/>
      <c r="BM9" s="9"/>
      <c r="BN9" s="9"/>
      <c r="BO9" s="9"/>
      <c r="BP9" s="9"/>
      <c r="BQ9" s="86"/>
      <c r="BR9" s="76">
        <f t="shared" si="27"/>
        <v>0</v>
      </c>
      <c r="BT9">
        <f ca="1">SUMIF(BW$3:DA$3,"&lt;="&amp;B5,BW9:DA9)</f>
        <v>0</v>
      </c>
      <c r="BU9" s="98" t="str">
        <f>IF(Summary!$B$16&lt;&gt;"",IF(AND(Summary!$D$16&lt;&gt;"",DATE(YEAR(Summary!$D$16),MONTH(Summary!$D$16),1)&lt;DATE(YEAR(BW3),MONTH(BW3),1)),"not on board",IF(Summary!$B$16&lt;&gt;"",IF(AND(Summary!$C$16&lt;&gt;"",DATE(YEAR(Summary!$C$16),MONTH(Summary!$C$16),1)&lt;=DATE(YEAR(BW3),MONTH(BW3),1)),Summary!$B$16,"not on board"),"")),"")</f>
        <v/>
      </c>
      <c r="BV9" s="74" t="s">
        <v>17</v>
      </c>
      <c r="BW9" s="85"/>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86"/>
      <c r="DB9" s="76">
        <f t="shared" ref="DB9:DB10" si="39">SUM(BW9:DA9)</f>
        <v>0</v>
      </c>
      <c r="DD9">
        <f ca="1">SUMIF(DG$3:EJ$3,"&lt;="&amp;B5,DG9:EJ9)</f>
        <v>0</v>
      </c>
      <c r="DE9" s="98" t="str">
        <f>IF(Summary!$B$16&lt;&gt;"",IF(AND(Summary!$D$16&lt;&gt;"",DATE(YEAR(Summary!$D$16),MONTH(Summary!$D$16),1)&lt;DATE(YEAR(DG3),MONTH(DG3),1)),"not on board",IF(Summary!$B$16&lt;&gt;"",IF(AND(Summary!$C$16&lt;&gt;"",DATE(YEAR(Summary!$C$16),MONTH(Summary!$C$16),1)&lt;=DATE(YEAR(DG3),MONTH(DG3),1)),Summary!$B$16,"not on board"),"")),"")</f>
        <v/>
      </c>
      <c r="DF9" s="74" t="s">
        <v>17</v>
      </c>
      <c r="DG9" s="85"/>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86"/>
      <c r="EK9" s="76">
        <f t="shared" ref="EK9:EK10" si="40">SUM(DG9:EJ9)</f>
        <v>0</v>
      </c>
      <c r="EM9">
        <f ca="1">SUMIF(EP$3:FT$3,"&lt;="&amp;B5,EP9:FT9)</f>
        <v>0</v>
      </c>
      <c r="EN9" s="98" t="str">
        <f>IF(Summary!$B$16&lt;&gt;"",IF(AND(Summary!$D$16&lt;&gt;"",DATE(YEAR(Summary!$D$16),MONTH(Summary!$D$16),1)&lt;DATE(YEAR(EP3),MONTH(EP3),1)),"not on board",IF(Summary!$B$16&lt;&gt;"",IF(AND(Summary!$C$16&lt;&gt;"",DATE(YEAR(Summary!$C$16),MONTH(Summary!$C$16),1)&lt;=DATE(YEAR(EP3),MONTH(EP3),1)),Summary!$B$16,"not on board"),"")),"")</f>
        <v/>
      </c>
      <c r="EO9" s="74" t="s">
        <v>17</v>
      </c>
      <c r="EP9" s="85"/>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86"/>
      <c r="FU9" s="76">
        <f t="shared" ref="FU9:FU10" si="41">SUM(EP9:FT9)</f>
        <v>0</v>
      </c>
      <c r="FW9">
        <f ca="1">SUMIF(FZ$3:HC$3,"&lt;="&amp;B5,FZ9:HC9)</f>
        <v>0</v>
      </c>
      <c r="FX9" s="98" t="str">
        <f>IF(Summary!$B$16&lt;&gt;"",IF(AND(Summary!$D$16&lt;&gt;"",DATE(YEAR(Summary!$D$16),MONTH(Summary!$D$16),1)&lt;DATE(YEAR(FZ3),MONTH(FZ3),1)),"not on board",IF(Summary!$B$16&lt;&gt;"",IF(AND(Summary!$C$16&lt;&gt;"",DATE(YEAR(Summary!$C$16),MONTH(Summary!$C$16),1)&lt;=DATE(YEAR(FZ3),MONTH(FZ3),1)),Summary!$B$16,"not on board"),"")),"")</f>
        <v/>
      </c>
      <c r="FY9" s="74" t="s">
        <v>17</v>
      </c>
      <c r="FZ9" s="85"/>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86"/>
      <c r="HD9" s="76">
        <f t="shared" si="31"/>
        <v>0</v>
      </c>
      <c r="HF9">
        <f ca="1">SUMIF(HI$3:IM$3,"&lt;="&amp;B5,HI9:IM9)</f>
        <v>0</v>
      </c>
      <c r="HG9" s="98" t="str">
        <f>IF(Summary!$B$16&lt;&gt;"",IF(AND(Summary!$D$16&lt;&gt;"",DATE(YEAR(Summary!$D$16),MONTH(Summary!$D$16),1)&lt;DATE(YEAR(HI3),MONTH(HI3),1)),"not on board",IF(Summary!$B$16&lt;&gt;"",IF(AND(Summary!$C$16&lt;&gt;"",DATE(YEAR(Summary!$C$16),MONTH(Summary!$C$16),1)&lt;=DATE(YEAR(HI3),MONTH(HI3),1)),Summary!$B$16,"not on board"),"")),"")</f>
        <v/>
      </c>
      <c r="HH9" s="74" t="s">
        <v>17</v>
      </c>
      <c r="HI9" s="85"/>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86"/>
      <c r="IN9" s="76">
        <f t="shared" ref="IN9:IN10" si="42">SUM(HI9:IM9)</f>
        <v>0</v>
      </c>
      <c r="IP9">
        <f ca="1">SUMIF(IS$3:JW$3,"&lt;="&amp;B5,IS9:JW9)</f>
        <v>0</v>
      </c>
      <c r="IQ9" s="98" t="str">
        <f>IF(Summary!$B$16&lt;&gt;"",IF(AND(Summary!$D$16&lt;&gt;"",DATE(YEAR(Summary!$D$16),MONTH(Summary!$D$16),1)&lt;DATE(YEAR(IS3),MONTH(IS3),1)),"not on board",IF(Summary!$B$16&lt;&gt;"",IF(AND(Summary!$C$16&lt;&gt;"",DATE(YEAR(Summary!$C$16),MONTH(Summary!$C$16),1)&lt;=DATE(YEAR(IS3),MONTH(IS3),1)),Summary!$B$16,"not on board"),"")),"")</f>
        <v/>
      </c>
      <c r="IR9" s="74" t="s">
        <v>17</v>
      </c>
      <c r="IS9" s="85"/>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86"/>
      <c r="JX9" s="76">
        <f t="shared" ref="JX9:JX10" si="43">SUM(IS9:JW9)</f>
        <v>0</v>
      </c>
      <c r="JZ9">
        <f ca="1">SUMIF(KC$3:LF$3,"&lt;="&amp;B5,KC9:LF9)</f>
        <v>0</v>
      </c>
      <c r="KA9" s="98" t="str">
        <f>IF(Summary!$B$16&lt;&gt;"",IF(AND(Summary!$D$16&lt;&gt;"",DATE(YEAR(Summary!$D$16),MONTH(Summary!$D$16),1)&lt;DATE(YEAR(KC3),MONTH(KC3),1)),"not on board",IF(Summary!$B$16&lt;&gt;"",IF(AND(Summary!$C$16&lt;&gt;"",DATE(YEAR(Summary!$C$16),MONTH(Summary!$C$16),1)&lt;=DATE(YEAR(KC3),MONTH(KC3),1)),Summary!$B$16,"not on board"),"")),"")</f>
        <v/>
      </c>
      <c r="KB9" s="74" t="s">
        <v>17</v>
      </c>
      <c r="KC9" s="85"/>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86"/>
      <c r="LG9" s="76">
        <f t="shared" si="34"/>
        <v>0</v>
      </c>
      <c r="LI9">
        <f ca="1">SUMIF(LL$3:MP$3,"&lt;="&amp;B5,LL9:MP9)</f>
        <v>0</v>
      </c>
      <c r="LJ9" s="98" t="str">
        <f>IF(Summary!$B$16&lt;&gt;"",IF(AND(Summary!$D$16&lt;&gt;"",DATE(YEAR(Summary!$D$16),MONTH(Summary!$D$16),1)&lt;DATE(YEAR(LL3),MONTH(LL3),1)),"not on board",IF(Summary!$B$16&lt;&gt;"",IF(AND(Summary!$C$16&lt;&gt;"",DATE(YEAR(Summary!$C$16),MONTH(Summary!$C$16),1)&lt;=DATE(YEAR(LL3),MONTH(LL3),1)),Summary!$B$16,"not on board"),"")),"")</f>
        <v/>
      </c>
      <c r="LK9" s="74" t="s">
        <v>17</v>
      </c>
      <c r="LL9" s="85"/>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86"/>
      <c r="MQ9" s="76">
        <f t="shared" ref="MQ9:MQ10" si="44">SUM(LL9:MP9)</f>
        <v>0</v>
      </c>
      <c r="MS9">
        <f ca="1">SUMIF(MV$3:NY$3,"&lt;="&amp;B5,MV9:NY9)</f>
        <v>0</v>
      </c>
      <c r="MT9" s="98" t="str">
        <f>IF(Summary!$B$16&lt;&gt;"",IF(AND(Summary!$D$16&lt;&gt;"",DATE(YEAR(Summary!$D$16),MONTH(Summary!$D$16),1)&lt;DATE(YEAR(MV3),MONTH(MV3),1)),"not on board",IF(Summary!$B$16&lt;&gt;"",IF(AND(Summary!$C$16&lt;&gt;"",DATE(YEAR(Summary!$C$16),MONTH(Summary!$C$16),1)&lt;=DATE(YEAR(MV3),MONTH(MV3),1)),Summary!$B$16,"not on board"),"")),"")</f>
        <v/>
      </c>
      <c r="MU9" s="74" t="s">
        <v>17</v>
      </c>
      <c r="MV9" s="85"/>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86"/>
      <c r="NZ9" s="76">
        <f t="shared" si="36"/>
        <v>0</v>
      </c>
      <c r="OB9">
        <f ca="1">SUMIF(OE$3:PI$3,"&lt;="&amp;B5,OE9:PI9)</f>
        <v>0</v>
      </c>
      <c r="OC9" s="98" t="str">
        <f>IF(Summary!$B$16&lt;&gt;"",IF(AND(Summary!$D$16&lt;&gt;"",DATE(YEAR(Summary!$D$16),MONTH(Summary!$D$16),1)&lt;DATE(YEAR(OE3),MONTH(OE3),1)),"not on board",IF(Summary!$B$16&lt;&gt;"",IF(AND(Summary!$C$16&lt;&gt;"",DATE(YEAR(Summary!$C$16),MONTH(Summary!$C$16),1)&lt;=DATE(YEAR(OE3),MONTH(OE3),1)),Summary!$B$16,"not on board"),"")),"")</f>
        <v/>
      </c>
      <c r="OD9" s="74" t="s">
        <v>17</v>
      </c>
      <c r="OE9" s="85"/>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86"/>
      <c r="PJ9" s="76">
        <f t="shared" ref="PJ9:PJ10" si="45">SUM(OE9:PI9)</f>
        <v>0</v>
      </c>
    </row>
    <row r="10" spans="2:426">
      <c r="B10">
        <f ca="1">SUM(B9,BT9,AL9,DD9,EM9,FW9,HF9,IP9,JZ9,LI9,MS9,OB9)</f>
        <v>0</v>
      </c>
      <c r="C10" s="100"/>
      <c r="D10" s="75" t="s">
        <v>1</v>
      </c>
      <c r="E10" s="83"/>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4"/>
      <c r="AJ10" s="77">
        <f t="shared" si="38"/>
        <v>0</v>
      </c>
      <c r="AM10" s="100"/>
      <c r="AN10" s="75" t="s">
        <v>1</v>
      </c>
      <c r="AO10" s="83"/>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4"/>
      <c r="BR10" s="77">
        <f t="shared" si="27"/>
        <v>0</v>
      </c>
      <c r="BU10" s="100"/>
      <c r="BV10" s="75" t="s">
        <v>1</v>
      </c>
      <c r="BW10" s="83"/>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4"/>
      <c r="DB10" s="77">
        <f t="shared" si="39"/>
        <v>0</v>
      </c>
      <c r="DE10" s="100"/>
      <c r="DF10" s="75" t="s">
        <v>1</v>
      </c>
      <c r="DG10" s="83"/>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4"/>
      <c r="EK10" s="77">
        <f t="shared" si="40"/>
        <v>0</v>
      </c>
      <c r="EN10" s="100"/>
      <c r="EO10" s="75" t="s">
        <v>1</v>
      </c>
      <c r="EP10" s="83"/>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4"/>
      <c r="FU10" s="77">
        <f t="shared" si="41"/>
        <v>0</v>
      </c>
      <c r="FX10" s="100"/>
      <c r="FY10" s="75" t="s">
        <v>1</v>
      </c>
      <c r="FZ10" s="83"/>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4"/>
      <c r="HD10" s="77">
        <f t="shared" si="31"/>
        <v>0</v>
      </c>
      <c r="HG10" s="100"/>
      <c r="HH10" s="75" t="s">
        <v>1</v>
      </c>
      <c r="HI10" s="83"/>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4"/>
      <c r="IN10" s="77">
        <f t="shared" si="42"/>
        <v>0</v>
      </c>
      <c r="IQ10" s="100"/>
      <c r="IR10" s="75" t="s">
        <v>1</v>
      </c>
      <c r="IS10" s="83"/>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4"/>
      <c r="JX10" s="77">
        <f t="shared" si="43"/>
        <v>0</v>
      </c>
      <c r="KA10" s="100"/>
      <c r="KB10" s="75" t="s">
        <v>1</v>
      </c>
      <c r="KC10" s="83"/>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4"/>
      <c r="LG10" s="77">
        <f t="shared" si="34"/>
        <v>0</v>
      </c>
      <c r="LJ10" s="100"/>
      <c r="LK10" s="75" t="s">
        <v>1</v>
      </c>
      <c r="LL10" s="83"/>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4"/>
      <c r="MQ10" s="77">
        <f t="shared" si="44"/>
        <v>0</v>
      </c>
      <c r="MT10" s="100"/>
      <c r="MU10" s="75" t="s">
        <v>1</v>
      </c>
      <c r="MV10" s="83"/>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4"/>
      <c r="NZ10" s="77">
        <f t="shared" si="36"/>
        <v>0</v>
      </c>
      <c r="OC10" s="100"/>
      <c r="OD10" s="75" t="s">
        <v>1</v>
      </c>
      <c r="OE10" s="83"/>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4"/>
      <c r="PJ10" s="77">
        <f t="shared" si="45"/>
        <v>0</v>
      </c>
    </row>
    <row r="11" spans="2:426" ht="15" customHeight="1">
      <c r="B11">
        <f ca="1">SUMIF(E$3:AI$3,"&lt;="&amp;B5,E11:AI11)</f>
        <v>0</v>
      </c>
      <c r="C11" s="98" t="str">
        <f>IF(Summary!$B$17&lt;&gt;"",IF(AND(Summary!$D$17&lt;&gt;"",DATE(YEAR(Summary!$D$17),MONTH(Summary!$D$17),1)&lt;DATE(YEAR(E3),MONTH(E3),1)),"not on board",IF(Summary!$B$17&lt;&gt;"",IF(AND(Summary!$C$17&lt;&gt;"",DATE(YEAR(Summary!$C$17),MONTH(Summary!$C$17),1)&lt;=DATE(YEAR(E3),MONTH(E3),1)),Summary!$B$17,"not on board"),"")),"")</f>
        <v/>
      </c>
      <c r="D11" s="74" t="s">
        <v>17</v>
      </c>
      <c r="E11" s="85"/>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86"/>
      <c r="AJ11" s="76">
        <f t="shared" ref="AJ11:AJ12" si="46">SUM(E11:AI11)</f>
        <v>0</v>
      </c>
      <c r="AL11">
        <f ca="1">SUMIF(AO$3:BQ$3,"&lt;="&amp;B5,AO11:BQ11)</f>
        <v>0</v>
      </c>
      <c r="AM11" s="98" t="str">
        <f>IF(Summary!$B$17&lt;&gt;"",IF(AND(Summary!$D$17&lt;&gt;"",DATE(YEAR(Summary!$D$17),MONTH(Summary!$D$17),1)&lt;DATE(YEAR(AO3),MONTH(AO3),1)),"not on board",IF(Summary!$B$17&lt;&gt;"",IF(AND(Summary!$C$17&lt;&gt;"",DATE(YEAR(Summary!$C$17),MONTH(Summary!$C$17),1)&lt;=DATE(YEAR(AO3),MONTH(AO3),1)),Summary!$B$17,"not on board"),"")),"")</f>
        <v/>
      </c>
      <c r="AN11" s="74" t="s">
        <v>17</v>
      </c>
      <c r="AO11" s="85"/>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86"/>
      <c r="BR11" s="76">
        <f t="shared" si="27"/>
        <v>0</v>
      </c>
      <c r="BT11">
        <f ca="1">SUMIF(BW$3:DA$3,"&lt;="&amp;B5,BW11:DA11)</f>
        <v>0</v>
      </c>
      <c r="BU11" s="98" t="str">
        <f>IF(Summary!$B$17&lt;&gt;"",IF(AND(Summary!$D$17&lt;&gt;"",DATE(YEAR(Summary!$D$17),MONTH(Summary!$D$17),1)&lt;DATE(YEAR(BW3),MONTH(BW3),1)),"not on board",IF(Summary!$B$17&lt;&gt;"",IF(AND(Summary!$C$17&lt;&gt;"",DATE(YEAR(Summary!$C$17),MONTH(Summary!$C$17),1)&lt;=DATE(YEAR(BW3),MONTH(BW3),1)),Summary!$B$17,"not on board"),"")),"")</f>
        <v/>
      </c>
      <c r="BV11" s="74" t="s">
        <v>17</v>
      </c>
      <c r="BW11" s="85"/>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86"/>
      <c r="DB11" s="76">
        <f t="shared" ref="DB11:DB12" si="47">SUM(BW11:DA11)</f>
        <v>0</v>
      </c>
      <c r="DD11">
        <f ca="1">SUMIF(DG$3:EJ$3,"&lt;="&amp;B5,DG11:EJ11)</f>
        <v>0</v>
      </c>
      <c r="DE11" s="98" t="str">
        <f>IF(Summary!$B$17&lt;&gt;"",IF(AND(Summary!$D$17&lt;&gt;"",DATE(YEAR(Summary!$D$17),MONTH(Summary!$D$17),1)&lt;DATE(YEAR(DG3),MONTH(DG3),1)),"not on board",IF(Summary!$B$17&lt;&gt;"",IF(AND(Summary!$C$17&lt;&gt;"",DATE(YEAR(Summary!$C$17),MONTH(Summary!$C$17),1)&lt;=DATE(YEAR(DG3),MONTH(DG3),1)),Summary!$B$17,"not on board"),"")),"")</f>
        <v/>
      </c>
      <c r="DF11" s="74" t="s">
        <v>17</v>
      </c>
      <c r="DG11" s="85"/>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86"/>
      <c r="EK11" s="76">
        <f t="shared" ref="EK11:EK12" si="48">SUM(DG11:EJ11)</f>
        <v>0</v>
      </c>
      <c r="EM11">
        <f ca="1">SUMIF(EP$3:FT$3,"&lt;="&amp;B5,EP11:FT11)</f>
        <v>0</v>
      </c>
      <c r="EN11" s="98" t="str">
        <f>IF(Summary!$B$17&lt;&gt;"",IF(AND(Summary!$D$17&lt;&gt;"",DATE(YEAR(Summary!$D$17),MONTH(Summary!$D$17),1)&lt;DATE(YEAR(EP3),MONTH(EP3),1)),"not on board",IF(Summary!$B$17&lt;&gt;"",IF(AND(Summary!$C$17&lt;&gt;"",DATE(YEAR(Summary!$C$17),MONTH(Summary!$C$17),1)&lt;=DATE(YEAR(EP3),MONTH(EP3),1)),Summary!$B$17,"not on board"),"")),"")</f>
        <v/>
      </c>
      <c r="EO11" s="74" t="s">
        <v>17</v>
      </c>
      <c r="EP11" s="85"/>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86"/>
      <c r="FU11" s="76">
        <f t="shared" ref="FU11:FU12" si="49">SUM(EP11:FT11)</f>
        <v>0</v>
      </c>
      <c r="FW11">
        <f ca="1">SUMIF(FZ$3:HC$3,"&lt;="&amp;B5,FZ11:HC11)</f>
        <v>0</v>
      </c>
      <c r="FX11" s="98" t="str">
        <f>IF(Summary!$B$17&lt;&gt;"",IF(AND(Summary!$D$17&lt;&gt;"",DATE(YEAR(Summary!$D$17),MONTH(Summary!$D$17),1)&lt;DATE(YEAR(FZ3),MONTH(FZ3),1)),"not on board",IF(Summary!$B$17&lt;&gt;"",IF(AND(Summary!$C$17&lt;&gt;"",DATE(YEAR(Summary!$C$17),MONTH(Summary!$C$17),1)&lt;=DATE(YEAR(FZ3),MONTH(FZ3),1)),Summary!$B$17,"not on board"),"")),"")</f>
        <v/>
      </c>
      <c r="FY11" s="74" t="s">
        <v>17</v>
      </c>
      <c r="FZ11" s="85"/>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86"/>
      <c r="HD11" s="76">
        <f t="shared" si="31"/>
        <v>0</v>
      </c>
      <c r="HF11">
        <f ca="1">SUMIF(HI$3:IM$3,"&lt;="&amp;B5,HI11:IM11)</f>
        <v>0</v>
      </c>
      <c r="HG11" s="98" t="str">
        <f>IF(Summary!$B$17&lt;&gt;"",IF(AND(Summary!$D$17&lt;&gt;"",DATE(YEAR(Summary!$D$17),MONTH(Summary!$D$17),1)&lt;DATE(YEAR(HI3),MONTH(HI3),1)),"not on board",IF(Summary!$B$17&lt;&gt;"",IF(AND(Summary!$C$17&lt;&gt;"",DATE(YEAR(Summary!$C$17),MONTH(Summary!$C$17),1)&lt;=DATE(YEAR(HI3),MONTH(HI3),1)),Summary!$B$17,"not on board"),"")),"")</f>
        <v/>
      </c>
      <c r="HH11" s="74" t="s">
        <v>17</v>
      </c>
      <c r="HI11" s="85"/>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86"/>
      <c r="IN11" s="76">
        <f t="shared" ref="IN11:IN12" si="50">SUM(HI11:IM11)</f>
        <v>0</v>
      </c>
      <c r="IP11">
        <f ca="1">SUMIF(IS$3:JW$3,"&lt;="&amp;B5,IS11:JW11)</f>
        <v>0</v>
      </c>
      <c r="IQ11" s="98" t="str">
        <f>IF(Summary!$B$17&lt;&gt;"",IF(AND(Summary!$D$17&lt;&gt;"",DATE(YEAR(Summary!$D$17),MONTH(Summary!$D$17),1)&lt;DATE(YEAR(IS3),MONTH(IS3),1)),"not on board",IF(Summary!$B$17&lt;&gt;"",IF(AND(Summary!$C$17&lt;&gt;"",DATE(YEAR(Summary!$C$17),MONTH(Summary!$C$17),1)&lt;=DATE(YEAR(IS3),MONTH(IS3),1)),Summary!$B$17,"not on board"),"")),"")</f>
        <v/>
      </c>
      <c r="IR11" s="74" t="s">
        <v>17</v>
      </c>
      <c r="IS11" s="85"/>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86"/>
      <c r="JX11" s="76">
        <f t="shared" ref="JX11:JX12" si="51">SUM(IS11:JW11)</f>
        <v>0</v>
      </c>
      <c r="JZ11">
        <f ca="1">SUMIF(KC$3:LF$3,"&lt;="&amp;B5,KC11:LF11)</f>
        <v>0</v>
      </c>
      <c r="KA11" s="98" t="str">
        <f>IF(Summary!$B$17&lt;&gt;"",IF(AND(Summary!$D$17&lt;&gt;"",DATE(YEAR(Summary!$D$17),MONTH(Summary!$D$17),1)&lt;DATE(YEAR(KC3),MONTH(KC3),1)),"not on board",IF(Summary!$B$17&lt;&gt;"",IF(AND(Summary!$C$17&lt;&gt;"",DATE(YEAR(Summary!$C$17),MONTH(Summary!$C$17),1)&lt;=DATE(YEAR(KC3),MONTH(KC3),1)),Summary!$B$17,"not on board"),"")),"")</f>
        <v/>
      </c>
      <c r="KB11" s="74" t="s">
        <v>17</v>
      </c>
      <c r="KC11" s="85"/>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86"/>
      <c r="LG11" s="76">
        <f t="shared" si="34"/>
        <v>0</v>
      </c>
      <c r="LI11">
        <f ca="1">SUMIF(LL$3:MP$3,"&lt;="&amp;B5,LL11:MP11)</f>
        <v>0</v>
      </c>
      <c r="LJ11" s="98" t="str">
        <f>IF(Summary!$B$17&lt;&gt;"",IF(AND(Summary!$D$17&lt;&gt;"",DATE(YEAR(Summary!$D$17),MONTH(Summary!$D$17),1)&lt;DATE(YEAR(LL3),MONTH(LL3),1)),"not on board",IF(Summary!$B$17&lt;&gt;"",IF(AND(Summary!$C$17&lt;&gt;"",DATE(YEAR(Summary!$C$17),MONTH(Summary!$C$17),1)&lt;=DATE(YEAR(LL3),MONTH(LL3),1)),Summary!$B$17,"not on board"),"")),"")</f>
        <v/>
      </c>
      <c r="LK11" s="74" t="s">
        <v>17</v>
      </c>
      <c r="LL11" s="85"/>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86"/>
      <c r="MQ11" s="76">
        <f t="shared" ref="MQ11:MQ12" si="52">SUM(LL11:MP11)</f>
        <v>0</v>
      </c>
      <c r="MS11">
        <f ca="1">SUMIF(MV$3:NY$3,"&lt;="&amp;B5,MV11:NY11)</f>
        <v>0</v>
      </c>
      <c r="MT11" s="98" t="str">
        <f>IF(Summary!$B$17&lt;&gt;"",IF(AND(Summary!$D$17&lt;&gt;"",DATE(YEAR(Summary!$D$17),MONTH(Summary!$D$17),1)&lt;DATE(YEAR(MV3),MONTH(MV3),1)),"not on board",IF(Summary!$B$17&lt;&gt;"",IF(AND(Summary!$C$17&lt;&gt;"",DATE(YEAR(Summary!$C$17),MONTH(Summary!$C$17),1)&lt;=DATE(YEAR(MV3),MONTH(MV3),1)),Summary!$B$17,"not on board"),"")),"")</f>
        <v/>
      </c>
      <c r="MU11" s="74" t="s">
        <v>17</v>
      </c>
      <c r="MV11" s="85"/>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86"/>
      <c r="NZ11" s="76">
        <f t="shared" si="36"/>
        <v>0</v>
      </c>
      <c r="OB11">
        <f ca="1">SUMIF(OE$3:PI$3,"&lt;="&amp;B5,OE11:PI11)</f>
        <v>0</v>
      </c>
      <c r="OC11" s="98" t="str">
        <f>IF(Summary!$B$17&lt;&gt;"",IF(AND(Summary!$D$17&lt;&gt;"",DATE(YEAR(Summary!$D$17),MONTH(Summary!$D$17),1)&lt;DATE(YEAR(OE3),MONTH(OE3),1)),"not on board",IF(Summary!$B$17&lt;&gt;"",IF(AND(Summary!$C$17&lt;&gt;"",DATE(YEAR(Summary!$C$17),MONTH(Summary!$C$17),1)&lt;=DATE(YEAR(OE3),MONTH(OE3),1)),Summary!$B$17,"not on board"),"")),"")</f>
        <v/>
      </c>
      <c r="OD11" s="74" t="s">
        <v>17</v>
      </c>
      <c r="OE11" s="85"/>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86"/>
      <c r="PJ11" s="76">
        <f t="shared" ref="PJ11:PJ12" si="53">SUM(OE11:PI11)</f>
        <v>0</v>
      </c>
    </row>
    <row r="12" spans="2:426">
      <c r="B12">
        <f ca="1">SUM(B11,BT11,AL11,DD11,EM11,FW11,HF11,IP11,JZ11,LI11,MS11,OB11)</f>
        <v>0</v>
      </c>
      <c r="C12" s="100"/>
      <c r="D12" s="75" t="s">
        <v>1</v>
      </c>
      <c r="E12" s="83"/>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4"/>
      <c r="AJ12" s="77">
        <f t="shared" si="46"/>
        <v>0</v>
      </c>
      <c r="AM12" s="100"/>
      <c r="AN12" s="75" t="s">
        <v>1</v>
      </c>
      <c r="AO12" s="83"/>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4"/>
      <c r="BR12" s="77">
        <f t="shared" si="27"/>
        <v>0</v>
      </c>
      <c r="BU12" s="100"/>
      <c r="BV12" s="75" t="s">
        <v>1</v>
      </c>
      <c r="BW12" s="83"/>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4"/>
      <c r="DB12" s="77">
        <f t="shared" si="47"/>
        <v>0</v>
      </c>
      <c r="DE12" s="100"/>
      <c r="DF12" s="75" t="s">
        <v>1</v>
      </c>
      <c r="DG12" s="83"/>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4"/>
      <c r="EK12" s="77">
        <f t="shared" si="48"/>
        <v>0</v>
      </c>
      <c r="EN12" s="100"/>
      <c r="EO12" s="75" t="s">
        <v>1</v>
      </c>
      <c r="EP12" s="83"/>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4"/>
      <c r="FU12" s="77">
        <f t="shared" si="49"/>
        <v>0</v>
      </c>
      <c r="FX12" s="100"/>
      <c r="FY12" s="75" t="s">
        <v>1</v>
      </c>
      <c r="FZ12" s="83"/>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4"/>
      <c r="HD12" s="77">
        <f t="shared" si="31"/>
        <v>0</v>
      </c>
      <c r="HG12" s="100"/>
      <c r="HH12" s="75" t="s">
        <v>1</v>
      </c>
      <c r="HI12" s="83"/>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4"/>
      <c r="IN12" s="77">
        <f t="shared" si="50"/>
        <v>0</v>
      </c>
      <c r="IQ12" s="100"/>
      <c r="IR12" s="75" t="s">
        <v>1</v>
      </c>
      <c r="IS12" s="83"/>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4"/>
      <c r="JX12" s="77">
        <f t="shared" si="51"/>
        <v>0</v>
      </c>
      <c r="KA12" s="100"/>
      <c r="KB12" s="75" t="s">
        <v>1</v>
      </c>
      <c r="KC12" s="83"/>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4"/>
      <c r="LG12" s="77">
        <f t="shared" si="34"/>
        <v>0</v>
      </c>
      <c r="LJ12" s="100"/>
      <c r="LK12" s="75" t="s">
        <v>1</v>
      </c>
      <c r="LL12" s="83"/>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4"/>
      <c r="MQ12" s="77">
        <f t="shared" si="52"/>
        <v>0</v>
      </c>
      <c r="MT12" s="100"/>
      <c r="MU12" s="75" t="s">
        <v>1</v>
      </c>
      <c r="MV12" s="83"/>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4"/>
      <c r="NZ12" s="77">
        <f t="shared" si="36"/>
        <v>0</v>
      </c>
      <c r="OC12" s="100"/>
      <c r="OD12" s="75" t="s">
        <v>1</v>
      </c>
      <c r="OE12" s="83"/>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4"/>
      <c r="PJ12" s="77">
        <f t="shared" si="53"/>
        <v>0</v>
      </c>
    </row>
    <row r="13" spans="2:426" ht="15" customHeight="1">
      <c r="B13">
        <f ca="1">SUMIF(E$3:AI$3,"&lt;="&amp;B5,E13:AI13)</f>
        <v>0</v>
      </c>
      <c r="C13" s="98" t="str">
        <f>IF(Summary!$B$18&lt;&gt;"",IF(AND(Summary!$D$18&lt;&gt;"",DATE(YEAR(Summary!$D$18),MONTH(Summary!$D$18),1)&lt;DATE(YEAR(E3),MONTH(E3),1)),"not on board",IF(Summary!$B$18&lt;&gt;"",IF(AND(Summary!$C$18&lt;&gt;"",DATE(YEAR(Summary!$C$18),MONTH(Summary!$C$18),1)&lt;=DATE(YEAR(E3),MONTH(E3),1)),Summary!$B$18,"not on board"),"")),"")</f>
        <v/>
      </c>
      <c r="D13" s="74" t="s">
        <v>17</v>
      </c>
      <c r="E13" s="85"/>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86"/>
      <c r="AJ13" s="76">
        <f t="shared" ref="AJ13:AJ14" si="54">SUM(E13:AI13)</f>
        <v>0</v>
      </c>
      <c r="AL13">
        <f ca="1">SUMIF(AO$3:BQ$3,"&lt;="&amp;B5,AO13:BQ13)</f>
        <v>0</v>
      </c>
      <c r="AM13" s="98" t="str">
        <f>IF(Summary!$B$18&lt;&gt;"",IF(AND(Summary!$D$18&lt;&gt;"",DATE(YEAR(Summary!$D$18),MONTH(Summary!$D$18),1)&lt;DATE(YEAR(AO3),MONTH(AO3),1)),"not on board",IF(Summary!$B$18&lt;&gt;"",IF(AND(Summary!$C$18&lt;&gt;"",DATE(YEAR(Summary!$C$18),MONTH(Summary!$C$18),1)&lt;=DATE(YEAR(AO3),MONTH(AO3),1)),Summary!$B$18,"not on board"),"")),"")</f>
        <v/>
      </c>
      <c r="AN13" s="74" t="s">
        <v>17</v>
      </c>
      <c r="AO13" s="85"/>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86"/>
      <c r="BR13" s="76">
        <f t="shared" si="27"/>
        <v>0</v>
      </c>
      <c r="BT13">
        <f ca="1">SUMIF(BW$3:DA$3,"&lt;="&amp;B5,BW13:DA13)</f>
        <v>0</v>
      </c>
      <c r="BU13" s="98" t="str">
        <f>IF(Summary!$B$18&lt;&gt;"",IF(AND(Summary!$D$18&lt;&gt;"",DATE(YEAR(Summary!$D$18),MONTH(Summary!$D$18),1)&lt;DATE(YEAR(BW3),MONTH(BW3),1)),"not on board",IF(Summary!$B$18&lt;&gt;"",IF(AND(Summary!$C$18&lt;&gt;"",DATE(YEAR(Summary!$C$18),MONTH(Summary!$C$18),1)&lt;=DATE(YEAR(BW3),MONTH(BW3),1)),Summary!$B$18,"not on board"),"")),"")</f>
        <v/>
      </c>
      <c r="BV13" s="74" t="s">
        <v>17</v>
      </c>
      <c r="BW13" s="85"/>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86"/>
      <c r="DB13" s="76">
        <f t="shared" ref="DB13:DB14" si="55">SUM(BW13:DA13)</f>
        <v>0</v>
      </c>
      <c r="DD13">
        <f ca="1">SUMIF(DG$3:EJ$3,"&lt;="&amp;B5,DG13:EJ13)</f>
        <v>0</v>
      </c>
      <c r="DE13" s="98" t="str">
        <f>IF(Summary!$B$18&lt;&gt;"",IF(AND(Summary!$D$18&lt;&gt;"",DATE(YEAR(Summary!$D$18),MONTH(Summary!$D$18),1)&lt;DATE(YEAR(DG3),MONTH(DG3),1)),"not on board",IF(Summary!$B$18&lt;&gt;"",IF(AND(Summary!$C$18&lt;&gt;"",DATE(YEAR(Summary!$C$18),MONTH(Summary!$C$18),1)&lt;=DATE(YEAR(DG3),MONTH(DG3),1)),Summary!$B$18,"not on board"),"")),"")</f>
        <v/>
      </c>
      <c r="DF13" s="74" t="s">
        <v>17</v>
      </c>
      <c r="DG13" s="85"/>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86"/>
      <c r="EK13" s="76">
        <f t="shared" ref="EK13:EK14" si="56">SUM(DG13:EJ13)</f>
        <v>0</v>
      </c>
      <c r="EM13">
        <f ca="1">SUMIF(EP$3:FT$3,"&lt;="&amp;B5,EP13:FT13)</f>
        <v>0</v>
      </c>
      <c r="EN13" s="98" t="str">
        <f>IF(Summary!$B$18&lt;&gt;"",IF(AND(Summary!$D$18&lt;&gt;"",DATE(YEAR(Summary!$D$18),MONTH(Summary!$D$18),1)&lt;DATE(YEAR(EP3),MONTH(EP3),1)),"not on board",IF(Summary!$B$18&lt;&gt;"",IF(AND(Summary!$C$18&lt;&gt;"",DATE(YEAR(Summary!$C$18),MONTH(Summary!$C$18),1)&lt;=DATE(YEAR(EP3),MONTH(EP3),1)),Summary!$B$18,"not on board"),"")),"")</f>
        <v/>
      </c>
      <c r="EO13" s="74" t="s">
        <v>17</v>
      </c>
      <c r="EP13" s="85"/>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86"/>
      <c r="FU13" s="76">
        <f t="shared" ref="FU13:FU14" si="57">SUM(EP13:FT13)</f>
        <v>0</v>
      </c>
      <c r="FW13">
        <f ca="1">SUMIF(FZ$3:HC$3,"&lt;="&amp;B5,FZ13:HC13)</f>
        <v>0</v>
      </c>
      <c r="FX13" s="98" t="str">
        <f>IF(Summary!$B$18&lt;&gt;"",IF(AND(Summary!$D$18&lt;&gt;"",DATE(YEAR(Summary!$D$18),MONTH(Summary!$D$18),1)&lt;DATE(YEAR(FZ3),MONTH(FZ3),1)),"not on board",IF(Summary!$B$18&lt;&gt;"",IF(AND(Summary!$C$18&lt;&gt;"",DATE(YEAR(Summary!$C$18),MONTH(Summary!$C$18),1)&lt;=DATE(YEAR(FZ3),MONTH(FZ3),1)),Summary!$B$18,"not on board"),"")),"")</f>
        <v/>
      </c>
      <c r="FY13" s="74" t="s">
        <v>17</v>
      </c>
      <c r="FZ13" s="85"/>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86"/>
      <c r="HD13" s="76">
        <f t="shared" si="31"/>
        <v>0</v>
      </c>
      <c r="HF13">
        <f ca="1">SUMIF(HI$3:IM$3,"&lt;="&amp;B5,HI13:IM13)</f>
        <v>0</v>
      </c>
      <c r="HG13" s="98" t="str">
        <f>IF(Summary!$B$18&lt;&gt;"",IF(AND(Summary!$D$18&lt;&gt;"",DATE(YEAR(Summary!$D$18),MONTH(Summary!$D$18),1)&lt;DATE(YEAR(HI3),MONTH(HI3),1)),"not on board",IF(Summary!$B$18&lt;&gt;"",IF(AND(Summary!$C$18&lt;&gt;"",DATE(YEAR(Summary!$C$18),MONTH(Summary!$C$18),1)&lt;=DATE(YEAR(HI3),MONTH(HI3),1)),Summary!$B$18,"not on board"),"")),"")</f>
        <v/>
      </c>
      <c r="HH13" s="74" t="s">
        <v>17</v>
      </c>
      <c r="HI13" s="85"/>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86"/>
      <c r="IN13" s="76">
        <f t="shared" ref="IN13:IN14" si="58">SUM(HI13:IM13)</f>
        <v>0</v>
      </c>
      <c r="IP13">
        <f ca="1">SUMIF(IS$3:JW$3,"&lt;="&amp;B5,IS13:JW13)</f>
        <v>0</v>
      </c>
      <c r="IQ13" s="98" t="str">
        <f>IF(Summary!$B$18&lt;&gt;"",IF(AND(Summary!$D$18&lt;&gt;"",DATE(YEAR(Summary!$D$18),MONTH(Summary!$D$18),1)&lt;DATE(YEAR(IS3),MONTH(IS3),1)),"not on board",IF(Summary!$B$18&lt;&gt;"",IF(AND(Summary!$C$18&lt;&gt;"",DATE(YEAR(Summary!$C$18),MONTH(Summary!$C$18),1)&lt;=DATE(YEAR(IS3),MONTH(IS3),1)),Summary!$B$18,"not on board"),"")),"")</f>
        <v/>
      </c>
      <c r="IR13" s="74" t="s">
        <v>17</v>
      </c>
      <c r="IS13" s="85"/>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86"/>
      <c r="JX13" s="76">
        <f t="shared" ref="JX13:JX14" si="59">SUM(IS13:JW13)</f>
        <v>0</v>
      </c>
      <c r="JZ13">
        <f ca="1">SUMIF(KC$3:LF$3,"&lt;="&amp;B5,KC13:LF13)</f>
        <v>0</v>
      </c>
      <c r="KA13" s="98" t="str">
        <f>IF(Summary!$B$18&lt;&gt;"",IF(AND(Summary!$D$18&lt;&gt;"",DATE(YEAR(Summary!$D$18),MONTH(Summary!$D$18),1)&lt;DATE(YEAR(KC3),MONTH(KC3),1)),"not on board",IF(Summary!$B$18&lt;&gt;"",IF(AND(Summary!$C$18&lt;&gt;"",DATE(YEAR(Summary!$C$18),MONTH(Summary!$C$18),1)&lt;=DATE(YEAR(KC3),MONTH(KC3),1)),Summary!$B$18,"not on board"),"")),"")</f>
        <v/>
      </c>
      <c r="KB13" s="74" t="s">
        <v>17</v>
      </c>
      <c r="KC13" s="85"/>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86"/>
      <c r="LG13" s="76">
        <f t="shared" si="34"/>
        <v>0</v>
      </c>
      <c r="LI13">
        <f ca="1">SUMIF(LL$3:MP$3,"&lt;="&amp;B5,LL13:MP13)</f>
        <v>0</v>
      </c>
      <c r="LJ13" s="98" t="str">
        <f>IF(Summary!$B$18&lt;&gt;"",IF(AND(Summary!$D$18&lt;&gt;"",DATE(YEAR(Summary!$D$18),MONTH(Summary!$D$18),1)&lt;DATE(YEAR(LL3),MONTH(LL3),1)),"not on board",IF(Summary!$B$18&lt;&gt;"",IF(AND(Summary!$C$18&lt;&gt;"",DATE(YEAR(Summary!$C$18),MONTH(Summary!$C$18),1)&lt;=DATE(YEAR(LL3),MONTH(LL3),1)),Summary!$B$18,"not on board"),"")),"")</f>
        <v/>
      </c>
      <c r="LK13" s="74" t="s">
        <v>17</v>
      </c>
      <c r="LL13" s="85"/>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86"/>
      <c r="MQ13" s="76">
        <f t="shared" ref="MQ13:MQ14" si="60">SUM(LL13:MP13)</f>
        <v>0</v>
      </c>
      <c r="MS13">
        <f ca="1">SUMIF(MV$3:NY$3,"&lt;="&amp;B5,MV13:NY13)</f>
        <v>0</v>
      </c>
      <c r="MT13" s="98" t="str">
        <f>IF(Summary!$B$18&lt;&gt;"",IF(AND(Summary!$D$18&lt;&gt;"",DATE(YEAR(Summary!$D$18),MONTH(Summary!$D$18),1)&lt;DATE(YEAR(MV3),MONTH(MV3),1)),"not on board",IF(Summary!$B$18&lt;&gt;"",IF(AND(Summary!$C$18&lt;&gt;"",DATE(YEAR(Summary!$C$18),MONTH(Summary!$C$18),1)&lt;=DATE(YEAR(MV3),MONTH(MV3),1)),Summary!$B$18,"not on board"),"")),"")</f>
        <v/>
      </c>
      <c r="MU13" s="74" t="s">
        <v>17</v>
      </c>
      <c r="MV13" s="85"/>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86"/>
      <c r="NZ13" s="76">
        <f t="shared" si="36"/>
        <v>0</v>
      </c>
      <c r="OB13">
        <f ca="1">SUMIF(OE$3:PI$3,"&lt;="&amp;B5,OE13:PI13)</f>
        <v>0</v>
      </c>
      <c r="OC13" s="98" t="str">
        <f>IF(Summary!$B$18&lt;&gt;"",IF(AND(Summary!$D$18&lt;&gt;"",DATE(YEAR(Summary!$D$18),MONTH(Summary!$D$18),1)&lt;DATE(YEAR(OE3),MONTH(OE3),1)),"not on board",IF(Summary!$B$18&lt;&gt;"",IF(AND(Summary!$C$18&lt;&gt;"",DATE(YEAR(Summary!$C$18),MONTH(Summary!$C$18),1)&lt;=DATE(YEAR(OE3),MONTH(OE3),1)),Summary!$B$18,"not on board"),"")),"")</f>
        <v/>
      </c>
      <c r="OD13" s="74" t="s">
        <v>17</v>
      </c>
      <c r="OE13" s="85"/>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86"/>
      <c r="PJ13" s="76">
        <f t="shared" ref="PJ13:PJ14" si="61">SUM(OE13:PI13)</f>
        <v>0</v>
      </c>
    </row>
    <row r="14" spans="2:426">
      <c r="B14">
        <f ca="1">SUM(B13,BT13,AL13,DD13,EM13,FW13,HF13,IP13,JZ13,LI13,MS13,OB13)</f>
        <v>0</v>
      </c>
      <c r="C14" s="100"/>
      <c r="D14" s="75" t="s">
        <v>1</v>
      </c>
      <c r="E14" s="83"/>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4"/>
      <c r="AJ14" s="77">
        <f t="shared" si="54"/>
        <v>0</v>
      </c>
      <c r="AM14" s="100"/>
      <c r="AN14" s="75" t="s">
        <v>1</v>
      </c>
      <c r="AO14" s="83"/>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4"/>
      <c r="BR14" s="77">
        <f t="shared" si="27"/>
        <v>0</v>
      </c>
      <c r="BU14" s="100"/>
      <c r="BV14" s="75" t="s">
        <v>1</v>
      </c>
      <c r="BW14" s="83"/>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4"/>
      <c r="DB14" s="77">
        <f t="shared" si="55"/>
        <v>0</v>
      </c>
      <c r="DE14" s="100"/>
      <c r="DF14" s="75" t="s">
        <v>1</v>
      </c>
      <c r="DG14" s="83"/>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4"/>
      <c r="EK14" s="77">
        <f t="shared" si="56"/>
        <v>0</v>
      </c>
      <c r="EN14" s="100"/>
      <c r="EO14" s="75" t="s">
        <v>1</v>
      </c>
      <c r="EP14" s="83"/>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4"/>
      <c r="FU14" s="77">
        <f t="shared" si="57"/>
        <v>0</v>
      </c>
      <c r="FX14" s="100"/>
      <c r="FY14" s="75" t="s">
        <v>1</v>
      </c>
      <c r="FZ14" s="83"/>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4"/>
      <c r="HD14" s="77">
        <f t="shared" si="31"/>
        <v>0</v>
      </c>
      <c r="HG14" s="100"/>
      <c r="HH14" s="75" t="s">
        <v>1</v>
      </c>
      <c r="HI14" s="83"/>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4"/>
      <c r="IN14" s="77">
        <f t="shared" si="58"/>
        <v>0</v>
      </c>
      <c r="IQ14" s="100"/>
      <c r="IR14" s="75" t="s">
        <v>1</v>
      </c>
      <c r="IS14" s="83"/>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4"/>
      <c r="JX14" s="77">
        <f t="shared" si="59"/>
        <v>0</v>
      </c>
      <c r="KA14" s="100"/>
      <c r="KB14" s="75" t="s">
        <v>1</v>
      </c>
      <c r="KC14" s="83"/>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4"/>
      <c r="LG14" s="77">
        <f t="shared" si="34"/>
        <v>0</v>
      </c>
      <c r="LJ14" s="100"/>
      <c r="LK14" s="75" t="s">
        <v>1</v>
      </c>
      <c r="LL14" s="83"/>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4"/>
      <c r="MQ14" s="77">
        <f t="shared" si="60"/>
        <v>0</v>
      </c>
      <c r="MT14" s="100"/>
      <c r="MU14" s="75" t="s">
        <v>1</v>
      </c>
      <c r="MV14" s="83"/>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4"/>
      <c r="NZ14" s="77">
        <f t="shared" si="36"/>
        <v>0</v>
      </c>
      <c r="OC14" s="100"/>
      <c r="OD14" s="75" t="s">
        <v>1</v>
      </c>
      <c r="OE14" s="83"/>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4"/>
      <c r="PJ14" s="77">
        <f t="shared" si="61"/>
        <v>0</v>
      </c>
    </row>
    <row r="15" spans="2:426" ht="15" customHeight="1">
      <c r="B15">
        <f ca="1">SUMIF(E$3:AI$3,"&lt;="&amp;B5,E15:AI15)</f>
        <v>0</v>
      </c>
      <c r="C15" s="98" t="str">
        <f>IF(Summary!$B$19&lt;&gt;"",IF(AND(Summary!$D$19&lt;&gt;"",DATE(YEAR(Summary!$D$19),MONTH(Summary!$D$19),1)&lt;DATE(YEAR(E3),MONTH(E3),1)),"not on board",IF(Summary!$B$19&lt;&gt;"",IF(AND(Summary!$C$19&lt;&gt;"",DATE(YEAR(Summary!$C$19),MONTH(Summary!$C$19),1)&lt;=DATE(YEAR(E3),MONTH(E3),1)),Summary!$B$19,"not on board"),"")),"")</f>
        <v/>
      </c>
      <c r="D15" s="74" t="s">
        <v>17</v>
      </c>
      <c r="E15" s="85"/>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86"/>
      <c r="AJ15" s="76">
        <f t="shared" ref="AJ15:AJ16" si="62">SUM(E15:AI15)</f>
        <v>0</v>
      </c>
      <c r="AL15">
        <f ca="1">SUMIF(AO$3:BQ$3,"&lt;="&amp;B5,AO15:BQ15)</f>
        <v>0</v>
      </c>
      <c r="AM15" s="98" t="str">
        <f>IF(Summary!$B$19&lt;&gt;"",IF(AND(Summary!$D$19&lt;&gt;"",DATE(YEAR(Summary!$D$19),MONTH(Summary!$D$19),1)&lt;DATE(YEAR(AO3),MONTH(AO3),1)),"not on board",IF(Summary!$B$19&lt;&gt;"",IF(AND(Summary!$C$19&lt;&gt;"",DATE(YEAR(Summary!$C$19),MONTH(Summary!$C$19),1)&lt;=DATE(YEAR(AO3),MONTH(AO3),1)),Summary!$B$19,"not on board"),"")),"")</f>
        <v/>
      </c>
      <c r="AN15" s="74" t="s">
        <v>17</v>
      </c>
      <c r="AO15" s="85"/>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86"/>
      <c r="BR15" s="76">
        <f t="shared" si="27"/>
        <v>0</v>
      </c>
      <c r="BT15">
        <f ca="1">SUMIF(BW$3:DA$3,"&lt;="&amp;B5,BW15:DA15)</f>
        <v>0</v>
      </c>
      <c r="BU15" s="98" t="str">
        <f>IF(Summary!$B$19&lt;&gt;"",IF(AND(Summary!$D$19&lt;&gt;"",DATE(YEAR(Summary!$D$19),MONTH(Summary!$D$19),1)&lt;DATE(YEAR(BW3),MONTH(BW3),1)),"not on board",IF(Summary!$B$19&lt;&gt;"",IF(AND(Summary!$C$19&lt;&gt;"",DATE(YEAR(Summary!$C$19),MONTH(Summary!$C$19),1)&lt;=DATE(YEAR(BW3),MONTH(BW3),1)),Summary!$B$19,"not on board"),"")),"")</f>
        <v/>
      </c>
      <c r="BV15" s="74" t="s">
        <v>17</v>
      </c>
      <c r="BW15" s="85"/>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86"/>
      <c r="DB15" s="76">
        <f t="shared" ref="DB15:DB16" si="63">SUM(BW15:DA15)</f>
        <v>0</v>
      </c>
      <c r="DD15">
        <f ca="1">SUMIF(DG$3:EJ$3,"&lt;="&amp;B5,DG15:EJ15)</f>
        <v>0</v>
      </c>
      <c r="DE15" s="98" t="str">
        <f>IF(Summary!$B$19&lt;&gt;"",IF(AND(Summary!$D$19&lt;&gt;"",DATE(YEAR(Summary!$D$19),MONTH(Summary!$D$19),1)&lt;DATE(YEAR(DG3),MONTH(DG3),1)),"not on board",IF(Summary!$B$19&lt;&gt;"",IF(AND(Summary!$C$19&lt;&gt;"",DATE(YEAR(Summary!$C$19),MONTH(Summary!$C$19),1)&lt;=DATE(YEAR(DG3),MONTH(DG3),1)),Summary!$B$19,"not on board"),"")),"")</f>
        <v/>
      </c>
      <c r="DF15" s="74" t="s">
        <v>17</v>
      </c>
      <c r="DG15" s="85"/>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86"/>
      <c r="EK15" s="76">
        <f t="shared" ref="EK15:EK16" si="64">SUM(DG15:EJ15)</f>
        <v>0</v>
      </c>
      <c r="EM15">
        <f ca="1">SUMIF(EP$3:FT$3,"&lt;="&amp;B5,EP15:FT15)</f>
        <v>0</v>
      </c>
      <c r="EN15" s="98" t="str">
        <f>IF(Summary!$B$19&lt;&gt;"",IF(AND(Summary!$D$19&lt;&gt;"",DATE(YEAR(Summary!$D$19),MONTH(Summary!$D$19),1)&lt;DATE(YEAR(EP3),MONTH(EP3),1)),"not on board",IF(Summary!$B$19&lt;&gt;"",IF(AND(Summary!$C$19&lt;&gt;"",DATE(YEAR(Summary!$C$19),MONTH(Summary!$C$19),1)&lt;=DATE(YEAR(EP3),MONTH(EP3),1)),Summary!$B$19,"not on board"),"")),"")</f>
        <v/>
      </c>
      <c r="EO15" s="74" t="s">
        <v>17</v>
      </c>
      <c r="EP15" s="85"/>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86"/>
      <c r="FU15" s="76">
        <f t="shared" ref="FU15:FU16" si="65">SUM(EP15:FT15)</f>
        <v>0</v>
      </c>
      <c r="FW15">
        <f ca="1">SUMIF(FZ$3:HC$3,"&lt;="&amp;B5,FZ15:HC15)</f>
        <v>0</v>
      </c>
      <c r="FX15" s="98" t="str">
        <f>IF(Summary!$B$19&lt;&gt;"",IF(AND(Summary!$D$19&lt;&gt;"",DATE(YEAR(Summary!$D$19),MONTH(Summary!$D$19),1)&lt;DATE(YEAR(FZ3),MONTH(FZ3),1)),"not on board",IF(Summary!$B$19&lt;&gt;"",IF(AND(Summary!$C$19&lt;&gt;"",DATE(YEAR(Summary!$C$19),MONTH(Summary!$C$19),1)&lt;=DATE(YEAR(FZ3),MONTH(FZ3),1)),Summary!$B$19,"not on board"),"")),"")</f>
        <v/>
      </c>
      <c r="FY15" s="74" t="s">
        <v>17</v>
      </c>
      <c r="FZ15" s="85"/>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86"/>
      <c r="HD15" s="76">
        <f t="shared" si="31"/>
        <v>0</v>
      </c>
      <c r="HF15">
        <f ca="1">SUMIF(HI$3:IM$3,"&lt;="&amp;B5,HI15:IM15)</f>
        <v>0</v>
      </c>
      <c r="HG15" s="98" t="str">
        <f>IF(Summary!$B$19&lt;&gt;"",IF(AND(Summary!$D$19&lt;&gt;"",DATE(YEAR(Summary!$D$19),MONTH(Summary!$D$19),1)&lt;DATE(YEAR(HI3),MONTH(HI3),1)),"not on board",IF(Summary!$B$19&lt;&gt;"",IF(AND(Summary!$C$19&lt;&gt;"",DATE(YEAR(Summary!$C$19),MONTH(Summary!$C$19),1)&lt;=DATE(YEAR(HI3),MONTH(HI3),1)),Summary!$B$19,"not on board"),"")),"")</f>
        <v/>
      </c>
      <c r="HH15" s="74" t="s">
        <v>17</v>
      </c>
      <c r="HI15" s="85"/>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86"/>
      <c r="IN15" s="76">
        <f t="shared" ref="IN15:IN16" si="66">SUM(HI15:IM15)</f>
        <v>0</v>
      </c>
      <c r="IP15">
        <f ca="1">SUMIF(IS$3:JW$3,"&lt;="&amp;B5,IS15:JW15)</f>
        <v>0</v>
      </c>
      <c r="IQ15" s="98" t="str">
        <f>IF(Summary!$B$19&lt;&gt;"",IF(AND(Summary!$D$19&lt;&gt;"",DATE(YEAR(Summary!$D$19),MONTH(Summary!$D$19),1)&lt;DATE(YEAR(IS3),MONTH(IS3),1)),"not on board",IF(Summary!$B$19&lt;&gt;"",IF(AND(Summary!$C$19&lt;&gt;"",DATE(YEAR(Summary!$C$19),MONTH(Summary!$C$19),1)&lt;=DATE(YEAR(IS3),MONTH(IS3),1)),Summary!$B$19,"not on board"),"")),"")</f>
        <v/>
      </c>
      <c r="IR15" s="74" t="s">
        <v>17</v>
      </c>
      <c r="IS15" s="85"/>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86"/>
      <c r="JX15" s="76">
        <f t="shared" ref="JX15:JX16" si="67">SUM(IS15:JW15)</f>
        <v>0</v>
      </c>
      <c r="JZ15">
        <f ca="1">SUMIF(KC$3:LF$3,"&lt;="&amp;B5,KC15:LF15)</f>
        <v>0</v>
      </c>
      <c r="KA15" s="98" t="str">
        <f>IF(Summary!$B$19&lt;&gt;"",IF(AND(Summary!$D$19&lt;&gt;"",DATE(YEAR(Summary!$D$19),MONTH(Summary!$D$19),1)&lt;DATE(YEAR(KC3),MONTH(KC3),1)),"not on board",IF(Summary!$B$19&lt;&gt;"",IF(AND(Summary!$C$19&lt;&gt;"",DATE(YEAR(Summary!$C$19),MONTH(Summary!$C$19),1)&lt;=DATE(YEAR(KC3),MONTH(KC3),1)),Summary!$B$19,"not on board"),"")),"")</f>
        <v/>
      </c>
      <c r="KB15" s="74" t="s">
        <v>17</v>
      </c>
      <c r="KC15" s="85"/>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86"/>
      <c r="LG15" s="76">
        <f t="shared" si="34"/>
        <v>0</v>
      </c>
      <c r="LI15">
        <f ca="1">SUMIF(LL$3:MP$3,"&lt;="&amp;B5,LL15:MP15)</f>
        <v>0</v>
      </c>
      <c r="LJ15" s="98" t="str">
        <f>IF(Summary!$B$19&lt;&gt;"",IF(AND(Summary!$D$19&lt;&gt;"",DATE(YEAR(Summary!$D$19),MONTH(Summary!$D$19),1)&lt;DATE(YEAR(LL3),MONTH(LL3),1)),"not on board",IF(Summary!$B$19&lt;&gt;"",IF(AND(Summary!$C$19&lt;&gt;"",DATE(YEAR(Summary!$C$19),MONTH(Summary!$C$19),1)&lt;=DATE(YEAR(LL3),MONTH(LL3),1)),Summary!$B$19,"not on board"),"")),"")</f>
        <v/>
      </c>
      <c r="LK15" s="74" t="s">
        <v>17</v>
      </c>
      <c r="LL15" s="85"/>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86"/>
      <c r="MQ15" s="76">
        <f t="shared" ref="MQ15:MQ16" si="68">SUM(LL15:MP15)</f>
        <v>0</v>
      </c>
      <c r="MS15">
        <f ca="1">SUMIF(MV$3:NY$3,"&lt;="&amp;B5,MV15:NY15)</f>
        <v>0</v>
      </c>
      <c r="MT15" s="98" t="str">
        <f>IF(Summary!$B$19&lt;&gt;"",IF(AND(Summary!$D$19&lt;&gt;"",DATE(YEAR(Summary!$D$19),MONTH(Summary!$D$19),1)&lt;DATE(YEAR(MV3),MONTH(MV3),1)),"not on board",IF(Summary!$B$19&lt;&gt;"",IF(AND(Summary!$C$19&lt;&gt;"",DATE(YEAR(Summary!$C$19),MONTH(Summary!$C$19),1)&lt;=DATE(YEAR(MV3),MONTH(MV3),1)),Summary!$B$19,"not on board"),"")),"")</f>
        <v/>
      </c>
      <c r="MU15" s="74" t="s">
        <v>17</v>
      </c>
      <c r="MV15" s="85"/>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86"/>
      <c r="NZ15" s="76">
        <f t="shared" si="36"/>
        <v>0</v>
      </c>
      <c r="OB15">
        <f ca="1">SUMIF(OE$3:PI$3,"&lt;="&amp;B5,OE15:PI15)</f>
        <v>0</v>
      </c>
      <c r="OC15" s="98" t="str">
        <f>IF(Summary!$B$19&lt;&gt;"",IF(AND(Summary!$D$19&lt;&gt;"",DATE(YEAR(Summary!$D$19),MONTH(Summary!$D$19),1)&lt;DATE(YEAR(OE3),MONTH(OE3),1)),"not on board",IF(Summary!$B$19&lt;&gt;"",IF(AND(Summary!$C$19&lt;&gt;"",DATE(YEAR(Summary!$C$19),MONTH(Summary!$C$19),1)&lt;=DATE(YEAR(OE3),MONTH(OE3),1)),Summary!$B$19,"not on board"),"")),"")</f>
        <v/>
      </c>
      <c r="OD15" s="74" t="s">
        <v>17</v>
      </c>
      <c r="OE15" s="85"/>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86"/>
      <c r="PJ15" s="76">
        <f t="shared" ref="PJ15:PJ16" si="69">SUM(OE15:PI15)</f>
        <v>0</v>
      </c>
    </row>
    <row r="16" spans="2:426">
      <c r="B16">
        <f ca="1">SUM(B15,BT15,AL15,DD15,EM15,FW15,HF15,IP15,JZ15,LI15,MS15,OB15)</f>
        <v>0</v>
      </c>
      <c r="C16" s="100"/>
      <c r="D16" s="75" t="s">
        <v>1</v>
      </c>
      <c r="E16" s="83"/>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4"/>
      <c r="AJ16" s="77">
        <f t="shared" si="62"/>
        <v>0</v>
      </c>
      <c r="AM16" s="100"/>
      <c r="AN16" s="75" t="s">
        <v>1</v>
      </c>
      <c r="AO16" s="83"/>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4"/>
      <c r="BR16" s="77">
        <f t="shared" si="27"/>
        <v>0</v>
      </c>
      <c r="BU16" s="100"/>
      <c r="BV16" s="75" t="s">
        <v>1</v>
      </c>
      <c r="BW16" s="83"/>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4"/>
      <c r="DB16" s="77">
        <f t="shared" si="63"/>
        <v>0</v>
      </c>
      <c r="DE16" s="100"/>
      <c r="DF16" s="75" t="s">
        <v>1</v>
      </c>
      <c r="DG16" s="83"/>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4"/>
      <c r="EK16" s="77">
        <f t="shared" si="64"/>
        <v>0</v>
      </c>
      <c r="EN16" s="100"/>
      <c r="EO16" s="75" t="s">
        <v>1</v>
      </c>
      <c r="EP16" s="83"/>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4"/>
      <c r="FU16" s="77">
        <f t="shared" si="65"/>
        <v>0</v>
      </c>
      <c r="FX16" s="100"/>
      <c r="FY16" s="75" t="s">
        <v>1</v>
      </c>
      <c r="FZ16" s="83"/>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4"/>
      <c r="HD16" s="77">
        <f t="shared" si="31"/>
        <v>0</v>
      </c>
      <c r="HG16" s="100"/>
      <c r="HH16" s="75" t="s">
        <v>1</v>
      </c>
      <c r="HI16" s="83"/>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4"/>
      <c r="IN16" s="77">
        <f t="shared" si="66"/>
        <v>0</v>
      </c>
      <c r="IQ16" s="100"/>
      <c r="IR16" s="75" t="s">
        <v>1</v>
      </c>
      <c r="IS16" s="83"/>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4"/>
      <c r="JX16" s="77">
        <f t="shared" si="67"/>
        <v>0</v>
      </c>
      <c r="KA16" s="100"/>
      <c r="KB16" s="75" t="s">
        <v>1</v>
      </c>
      <c r="KC16" s="83"/>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4"/>
      <c r="LG16" s="77">
        <f t="shared" si="34"/>
        <v>0</v>
      </c>
      <c r="LJ16" s="100"/>
      <c r="LK16" s="75" t="s">
        <v>1</v>
      </c>
      <c r="LL16" s="83"/>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4"/>
      <c r="MQ16" s="77">
        <f t="shared" si="68"/>
        <v>0</v>
      </c>
      <c r="MT16" s="100"/>
      <c r="MU16" s="75" t="s">
        <v>1</v>
      </c>
      <c r="MV16" s="83"/>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4"/>
      <c r="NZ16" s="77">
        <f t="shared" si="36"/>
        <v>0</v>
      </c>
      <c r="OC16" s="100"/>
      <c r="OD16" s="75" t="s">
        <v>1</v>
      </c>
      <c r="OE16" s="83"/>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4"/>
      <c r="PJ16" s="77">
        <f t="shared" si="69"/>
        <v>0</v>
      </c>
    </row>
    <row r="17" spans="2:426" ht="15" customHeight="1">
      <c r="B17">
        <f ca="1">SUMIF(E$3:AI$3,"&lt;="&amp;B5,E17:AI17)</f>
        <v>0</v>
      </c>
      <c r="C17" s="98" t="str">
        <f>IF(Summary!$B$20&lt;&gt;"",IF(AND(Summary!$D$20&lt;&gt;"",DATE(YEAR(Summary!$D$20),MONTH(Summary!$D$20),1)&lt;DATE(YEAR(E3),MONTH(E3),1)),"not on board",IF(Summary!$B$20&lt;&gt;"",IF(AND(Summary!$C$20&lt;&gt;"",DATE(YEAR(Summary!$C$20),MONTH(Summary!$C$20),1)&lt;=DATE(YEAR(E3),MONTH(E3),1)),Summary!$B$20,"not on board"),"")),"")</f>
        <v/>
      </c>
      <c r="D17" s="74" t="s">
        <v>17</v>
      </c>
      <c r="E17" s="85"/>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86"/>
      <c r="AJ17" s="76">
        <f t="shared" ref="AJ17:AJ18" si="70">SUM(E17:AI17)</f>
        <v>0</v>
      </c>
      <c r="AL17">
        <f ca="1">SUMIF(AO$3:BQ$3,"&lt;="&amp;B5,AO17:BQ17)</f>
        <v>0</v>
      </c>
      <c r="AM17" s="98" t="str">
        <f>IF(Summary!$B$20&lt;&gt;"",IF(AND(Summary!$D$20&lt;&gt;"",DATE(YEAR(Summary!$D$20),MONTH(Summary!$D$20),1)&lt;DATE(YEAR(AO3),MONTH(AO3),1)),"not on board",IF(Summary!$B$20&lt;&gt;"",IF(AND(Summary!$C$20&lt;&gt;"",DATE(YEAR(Summary!$C$20),MONTH(Summary!$C$20),1)&lt;=DATE(YEAR(AO3),MONTH(AO3),1)),Summary!$B$20,"not on board"),"")),"")</f>
        <v/>
      </c>
      <c r="AN17" s="74" t="s">
        <v>17</v>
      </c>
      <c r="AO17" s="85"/>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86"/>
      <c r="BR17" s="76">
        <f t="shared" si="27"/>
        <v>0</v>
      </c>
      <c r="BT17">
        <f ca="1">SUMIF(BW$3:DA$3,"&lt;="&amp;B5,BW17:DA17)</f>
        <v>0</v>
      </c>
      <c r="BU17" s="98" t="str">
        <f>IF(Summary!$B$20&lt;&gt;"",IF(AND(Summary!$D$20&lt;&gt;"",DATE(YEAR(Summary!$D$20),MONTH(Summary!$D$20),1)&lt;DATE(YEAR(BW3),MONTH(BW3),1)),"not on board",IF(Summary!$B$20&lt;&gt;"",IF(AND(Summary!$C$20&lt;&gt;"",DATE(YEAR(Summary!$C$20),MONTH(Summary!$C$20),1)&lt;=DATE(YEAR(BW3),MONTH(BW3),1)),Summary!$B$20,"not on board"),"")),"")</f>
        <v/>
      </c>
      <c r="BV17" s="74" t="s">
        <v>17</v>
      </c>
      <c r="BW17" s="85"/>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86"/>
      <c r="DB17" s="76">
        <f t="shared" ref="DB17:DB18" si="71">SUM(BW17:DA17)</f>
        <v>0</v>
      </c>
      <c r="DD17">
        <f ca="1">SUMIF(DG$3:EJ$3,"&lt;="&amp;B5,DG17:EJ17)</f>
        <v>0</v>
      </c>
      <c r="DE17" s="98" t="str">
        <f>IF(Summary!$B$20&lt;&gt;"",IF(AND(Summary!$D$20&lt;&gt;"",DATE(YEAR(Summary!$D$20),MONTH(Summary!$D$20),1)&lt;DATE(YEAR(DG3),MONTH(DG3),1)),"not on board",IF(Summary!$B$20&lt;&gt;"",IF(AND(Summary!$C$20&lt;&gt;"",DATE(YEAR(Summary!$C$20),MONTH(Summary!$C$20),1)&lt;=DATE(YEAR(DG3),MONTH(DG3),1)),Summary!$B$20,"not on board"),"")),"")</f>
        <v/>
      </c>
      <c r="DF17" s="74" t="s">
        <v>17</v>
      </c>
      <c r="DG17" s="85"/>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86"/>
      <c r="EK17" s="76">
        <f t="shared" ref="EK17:EK18" si="72">SUM(DG17:EJ17)</f>
        <v>0</v>
      </c>
      <c r="EM17">
        <f ca="1">SUMIF(EP$3:FT$3,"&lt;="&amp;B5,EP17:FT17)</f>
        <v>0</v>
      </c>
      <c r="EN17" s="98" t="str">
        <f>IF(Summary!$B$20&lt;&gt;"",IF(AND(Summary!$D$20&lt;&gt;"",DATE(YEAR(Summary!$D$20),MONTH(Summary!$D$20),1)&lt;DATE(YEAR(EP3),MONTH(EP3),1)),"not on board",IF(Summary!$B$20&lt;&gt;"",IF(AND(Summary!$C$20&lt;&gt;"",DATE(YEAR(Summary!$C$20),MONTH(Summary!$C$20),1)&lt;=DATE(YEAR(EP3),MONTH(EP3),1)),Summary!$B$20,"not on board"),"")),"")</f>
        <v/>
      </c>
      <c r="EO17" s="74" t="s">
        <v>17</v>
      </c>
      <c r="EP17" s="85"/>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86"/>
      <c r="FU17" s="76">
        <f t="shared" ref="FU17:FU18" si="73">SUM(EP17:FT17)</f>
        <v>0</v>
      </c>
      <c r="FW17">
        <f ca="1">SUMIF(FZ$3:HC$3,"&lt;="&amp;B5,FZ17:HC17)</f>
        <v>0</v>
      </c>
      <c r="FX17" s="98" t="str">
        <f>IF(Summary!$B$20&lt;&gt;"",IF(AND(Summary!$D$20&lt;&gt;"",DATE(YEAR(Summary!$D$20),MONTH(Summary!$D$20),1)&lt;DATE(YEAR(FZ3),MONTH(FZ3),1)),"not on board",IF(Summary!$B$20&lt;&gt;"",IF(AND(Summary!$C$20&lt;&gt;"",DATE(YEAR(Summary!$C$20),MONTH(Summary!$C$20),1)&lt;=DATE(YEAR(FZ3),MONTH(FZ3),1)),Summary!$B$20,"not on board"),"")),"")</f>
        <v/>
      </c>
      <c r="FY17" s="74" t="s">
        <v>17</v>
      </c>
      <c r="FZ17" s="85"/>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86"/>
      <c r="HD17" s="76">
        <f t="shared" si="31"/>
        <v>0</v>
      </c>
      <c r="HF17">
        <f ca="1">SUMIF(HI$3:IM$3,"&lt;="&amp;B5,HI17:IM17)</f>
        <v>0</v>
      </c>
      <c r="HG17" s="98" t="str">
        <f>IF(Summary!$B$20&lt;&gt;"",IF(AND(Summary!$D$20&lt;&gt;"",DATE(YEAR(Summary!$D$20),MONTH(Summary!$D$20),1)&lt;DATE(YEAR(HI3),MONTH(HI3),1)),"not on board",IF(Summary!$B$20&lt;&gt;"",IF(AND(Summary!$C$20&lt;&gt;"",DATE(YEAR(Summary!$C$20),MONTH(Summary!$C$20),1)&lt;=DATE(YEAR(HI3),MONTH(HI3),1)),Summary!$B$20,"not on board"),"")),"")</f>
        <v/>
      </c>
      <c r="HH17" s="74" t="s">
        <v>17</v>
      </c>
      <c r="HI17" s="85"/>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86"/>
      <c r="IN17" s="76">
        <f t="shared" ref="IN17:IN18" si="74">SUM(HI17:IM17)</f>
        <v>0</v>
      </c>
      <c r="IP17">
        <f ca="1">SUMIF(IS$3:JW$3,"&lt;="&amp;B5,IS17:JW17)</f>
        <v>0</v>
      </c>
      <c r="IQ17" s="98" t="str">
        <f>IF(Summary!$B$20&lt;&gt;"",IF(AND(Summary!$D$20&lt;&gt;"",DATE(YEAR(Summary!$D$20),MONTH(Summary!$D$20),1)&lt;DATE(YEAR(IS3),MONTH(IS3),1)),"not on board",IF(Summary!$B$20&lt;&gt;"",IF(AND(Summary!$C$20&lt;&gt;"",DATE(YEAR(Summary!$C$20),MONTH(Summary!$C$20),1)&lt;=DATE(YEAR(IS3),MONTH(IS3),1)),Summary!$B$20,"not on board"),"")),"")</f>
        <v/>
      </c>
      <c r="IR17" s="74" t="s">
        <v>17</v>
      </c>
      <c r="IS17" s="85"/>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86"/>
      <c r="JX17" s="76">
        <f t="shared" ref="JX17:JX18" si="75">SUM(IS17:JW17)</f>
        <v>0</v>
      </c>
      <c r="JZ17">
        <f ca="1">SUMIF(KC$3:LF$3,"&lt;="&amp;B5,KC17:LF17)</f>
        <v>0</v>
      </c>
      <c r="KA17" s="98" t="str">
        <f>IF(Summary!$B$20&lt;&gt;"",IF(AND(Summary!$D$20&lt;&gt;"",DATE(YEAR(Summary!$D$20),MONTH(Summary!$D$20),1)&lt;DATE(YEAR(KC3),MONTH(KC3),1)),"not on board",IF(Summary!$B$20&lt;&gt;"",IF(AND(Summary!$C$20&lt;&gt;"",DATE(YEAR(Summary!$C$20),MONTH(Summary!$C$20),1)&lt;=DATE(YEAR(KC3),MONTH(KC3),1)),Summary!$B$20,"not on board"),"")),"")</f>
        <v/>
      </c>
      <c r="KB17" s="74" t="s">
        <v>17</v>
      </c>
      <c r="KC17" s="85"/>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86"/>
      <c r="LG17" s="76">
        <f t="shared" si="34"/>
        <v>0</v>
      </c>
      <c r="LI17">
        <f ca="1">SUMIF(LL$3:MP$3,"&lt;="&amp;B5,LL17:MP17)</f>
        <v>0</v>
      </c>
      <c r="LJ17" s="98" t="str">
        <f>IF(Summary!$B$20&lt;&gt;"",IF(AND(Summary!$D$20&lt;&gt;"",DATE(YEAR(Summary!$D$20),MONTH(Summary!$D$20),1)&lt;DATE(YEAR(LL3),MONTH(LL3),1)),"not on board",IF(Summary!$B$20&lt;&gt;"",IF(AND(Summary!$C$20&lt;&gt;"",DATE(YEAR(Summary!$C$20),MONTH(Summary!$C$20),1)&lt;=DATE(YEAR(LL3),MONTH(LL3),1)),Summary!$B$20,"not on board"),"")),"")</f>
        <v/>
      </c>
      <c r="LK17" s="74" t="s">
        <v>17</v>
      </c>
      <c r="LL17" s="85"/>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86"/>
      <c r="MQ17" s="76">
        <f t="shared" ref="MQ17:MQ18" si="76">SUM(LL17:MP17)</f>
        <v>0</v>
      </c>
      <c r="MS17">
        <f ca="1">SUMIF(MV$3:NY$3,"&lt;="&amp;B5,MV17:NY17)</f>
        <v>0</v>
      </c>
      <c r="MT17" s="98" t="str">
        <f>IF(Summary!$B$20&lt;&gt;"",IF(AND(Summary!$D$20&lt;&gt;"",DATE(YEAR(Summary!$D$20),MONTH(Summary!$D$20),1)&lt;DATE(YEAR(MV3),MONTH(MV3),1)),"not on board",IF(Summary!$B$20&lt;&gt;"",IF(AND(Summary!$C$20&lt;&gt;"",DATE(YEAR(Summary!$C$20),MONTH(Summary!$C$20),1)&lt;=DATE(YEAR(MV3),MONTH(MV3),1)),Summary!$B$20,"not on board"),"")),"")</f>
        <v/>
      </c>
      <c r="MU17" s="74" t="s">
        <v>17</v>
      </c>
      <c r="MV17" s="85"/>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86"/>
      <c r="NZ17" s="76">
        <f t="shared" si="36"/>
        <v>0</v>
      </c>
      <c r="OB17">
        <f ca="1">SUMIF(OE$3:PI$3,"&lt;="&amp;B5,OE17:PI17)</f>
        <v>0</v>
      </c>
      <c r="OC17" s="98" t="str">
        <f>IF(Summary!$B$20&lt;&gt;"",IF(AND(Summary!$D$20&lt;&gt;"",DATE(YEAR(Summary!$D$20),MONTH(Summary!$D$20),1)&lt;DATE(YEAR(OE3),MONTH(OE3),1)),"not on board",IF(Summary!$B$20&lt;&gt;"",IF(AND(Summary!$C$20&lt;&gt;"",DATE(YEAR(Summary!$C$20),MONTH(Summary!$C$20),1)&lt;=DATE(YEAR(OE3),MONTH(OE3),1)),Summary!$B$20,"not on board"),"")),"")</f>
        <v/>
      </c>
      <c r="OD17" s="74" t="s">
        <v>17</v>
      </c>
      <c r="OE17" s="85"/>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86"/>
      <c r="PJ17" s="76">
        <f t="shared" ref="PJ17:PJ18" si="77">SUM(OE17:PI17)</f>
        <v>0</v>
      </c>
    </row>
    <row r="18" spans="2:426">
      <c r="B18">
        <f ca="1">SUM(B17,BT17,AL17,DD17,EM17,FW17,HF17,IP17,JZ17,LI17,MS17,OB17)</f>
        <v>0</v>
      </c>
      <c r="C18" s="100"/>
      <c r="D18" s="75" t="s">
        <v>1</v>
      </c>
      <c r="E18" s="83"/>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4"/>
      <c r="AJ18" s="77">
        <f t="shared" si="70"/>
        <v>0</v>
      </c>
      <c r="AM18" s="100"/>
      <c r="AN18" s="75" t="s">
        <v>1</v>
      </c>
      <c r="AO18" s="83"/>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4"/>
      <c r="BR18" s="77">
        <f t="shared" si="27"/>
        <v>0</v>
      </c>
      <c r="BU18" s="100"/>
      <c r="BV18" s="75" t="s">
        <v>1</v>
      </c>
      <c r="BW18" s="83"/>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4"/>
      <c r="DB18" s="77">
        <f t="shared" si="71"/>
        <v>0</v>
      </c>
      <c r="DE18" s="100"/>
      <c r="DF18" s="75" t="s">
        <v>1</v>
      </c>
      <c r="DG18" s="83"/>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4"/>
      <c r="EK18" s="77">
        <f t="shared" si="72"/>
        <v>0</v>
      </c>
      <c r="EN18" s="100"/>
      <c r="EO18" s="75" t="s">
        <v>1</v>
      </c>
      <c r="EP18" s="83"/>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4"/>
      <c r="FU18" s="77">
        <f t="shared" si="73"/>
        <v>0</v>
      </c>
      <c r="FX18" s="100"/>
      <c r="FY18" s="75" t="s">
        <v>1</v>
      </c>
      <c r="FZ18" s="83"/>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4"/>
      <c r="HD18" s="77">
        <f t="shared" si="31"/>
        <v>0</v>
      </c>
      <c r="HG18" s="100"/>
      <c r="HH18" s="75" t="s">
        <v>1</v>
      </c>
      <c r="HI18" s="83"/>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4"/>
      <c r="IN18" s="77">
        <f t="shared" si="74"/>
        <v>0</v>
      </c>
      <c r="IQ18" s="100"/>
      <c r="IR18" s="75" t="s">
        <v>1</v>
      </c>
      <c r="IS18" s="83"/>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4"/>
      <c r="JX18" s="77">
        <f t="shared" si="75"/>
        <v>0</v>
      </c>
      <c r="KA18" s="100"/>
      <c r="KB18" s="75" t="s">
        <v>1</v>
      </c>
      <c r="KC18" s="83"/>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4"/>
      <c r="LG18" s="77">
        <f t="shared" si="34"/>
        <v>0</v>
      </c>
      <c r="LJ18" s="100"/>
      <c r="LK18" s="75" t="s">
        <v>1</v>
      </c>
      <c r="LL18" s="83"/>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4"/>
      <c r="MQ18" s="77">
        <f t="shared" si="76"/>
        <v>0</v>
      </c>
      <c r="MT18" s="100"/>
      <c r="MU18" s="75" t="s">
        <v>1</v>
      </c>
      <c r="MV18" s="83"/>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4"/>
      <c r="NZ18" s="77">
        <f t="shared" si="36"/>
        <v>0</v>
      </c>
      <c r="OC18" s="100"/>
      <c r="OD18" s="75" t="s">
        <v>1</v>
      </c>
      <c r="OE18" s="83"/>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4"/>
      <c r="PJ18" s="77">
        <f t="shared" si="77"/>
        <v>0</v>
      </c>
    </row>
    <row r="19" spans="2:426" ht="15" customHeight="1">
      <c r="B19">
        <f ca="1">SUMIF(E$3:AI$3,"&lt;="&amp;B5,E19:AI19)</f>
        <v>0</v>
      </c>
      <c r="C19" s="98" t="str">
        <f>IF(Summary!$B$21&lt;&gt;"",IF(AND(Summary!$D$21&lt;&gt;"",DATE(YEAR(Summary!$D$21),MONTH(Summary!$D$21),1)&lt;DATE(YEAR(E3),MONTH(E3),1)),"not on board",IF(Summary!$B$21&lt;&gt;"",IF(AND(Summary!$C$21&lt;&gt;"",DATE(YEAR(Summary!$C$21),MONTH(Summary!$C$21),1)&lt;=DATE(YEAR(E3),MONTH(E3),1)),Summary!$B$21,"not on board"),"")),"")</f>
        <v/>
      </c>
      <c r="D19" s="74" t="s">
        <v>17</v>
      </c>
      <c r="E19" s="85"/>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86"/>
      <c r="AJ19" s="76">
        <f t="shared" ref="AJ19:AJ20" si="78">SUM(E19:AI19)</f>
        <v>0</v>
      </c>
      <c r="AL19">
        <f ca="1">SUMIF(AO$3:BQ$3,"&lt;="&amp;B5,AO19:BQ19)</f>
        <v>0</v>
      </c>
      <c r="AM19" s="98" t="str">
        <f>IF(Summary!$B$21&lt;&gt;"",IF(AND(Summary!$D$21&lt;&gt;"",DATE(YEAR(Summary!$D$21),MONTH(Summary!$D$21),1)&lt;DATE(YEAR(AO3),MONTH(AO3),1)),"not on board",IF(Summary!$B$21&lt;&gt;"",IF(AND(Summary!$C$21&lt;&gt;"",DATE(YEAR(Summary!$C$21),MONTH(Summary!$C$21),1)&lt;=DATE(YEAR(AO3),MONTH(AO3),1)),Summary!$B$21,"not on board"),"")),"")</f>
        <v/>
      </c>
      <c r="AN19" s="74" t="s">
        <v>17</v>
      </c>
      <c r="AO19" s="85"/>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86"/>
      <c r="BR19" s="76">
        <f t="shared" si="27"/>
        <v>0</v>
      </c>
      <c r="BT19">
        <f ca="1">SUMIF(BW$3:DA$3,"&lt;="&amp;B5,BW19:DA19)</f>
        <v>0</v>
      </c>
      <c r="BU19" s="98" t="str">
        <f>IF(Summary!$B$21&lt;&gt;"",IF(AND(Summary!$D$21&lt;&gt;"",DATE(YEAR(Summary!$D$21),MONTH(Summary!$D$21),1)&lt;DATE(YEAR(BW3),MONTH(BW3),1)),"not on board",IF(Summary!$B$21&lt;&gt;"",IF(AND(Summary!$C$21&lt;&gt;"",DATE(YEAR(Summary!$C$21),MONTH(Summary!$C$21),1)&lt;=DATE(YEAR(BW3),MONTH(BW3),1)),Summary!$B$21,"not on board"),"")),"")</f>
        <v/>
      </c>
      <c r="BV19" s="74" t="s">
        <v>17</v>
      </c>
      <c r="BW19" s="85"/>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86"/>
      <c r="DB19" s="76">
        <f t="shared" ref="DB19:DB20" si="79">SUM(BW19:DA19)</f>
        <v>0</v>
      </c>
      <c r="DD19">
        <f ca="1">SUMIF(DG$3:EJ$3,"&lt;="&amp;B5,DG19:EJ19)</f>
        <v>0</v>
      </c>
      <c r="DE19" s="98" t="str">
        <f>IF(Summary!$B$21&lt;&gt;"",IF(AND(Summary!$D$21&lt;&gt;"",DATE(YEAR(Summary!$D$21),MONTH(Summary!$D$21),1)&lt;DATE(YEAR(DG3),MONTH(DG3),1)),"not on board",IF(Summary!$B$21&lt;&gt;"",IF(AND(Summary!$C$21&lt;&gt;"",DATE(YEAR(Summary!$C$21),MONTH(Summary!$C$21),1)&lt;=DATE(YEAR(DG3),MONTH(DG3),1)),Summary!$B$21,"not on board"),"")),"")</f>
        <v/>
      </c>
      <c r="DF19" s="74" t="s">
        <v>17</v>
      </c>
      <c r="DG19" s="85"/>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86"/>
      <c r="EK19" s="76">
        <f t="shared" ref="EK19:EK20" si="80">SUM(DG19:EJ19)</f>
        <v>0</v>
      </c>
      <c r="EM19">
        <f ca="1">SUMIF(EP$3:FT$3,"&lt;="&amp;B5,EP19:FT19)</f>
        <v>0</v>
      </c>
      <c r="EN19" s="98" t="str">
        <f>IF(Summary!$B$21&lt;&gt;"",IF(AND(Summary!$D$21&lt;&gt;"",DATE(YEAR(Summary!$D$21),MONTH(Summary!$D$21),1)&lt;DATE(YEAR(EP3),MONTH(EP3),1)),"not on board",IF(Summary!$B$21&lt;&gt;"",IF(AND(Summary!$C$21&lt;&gt;"",DATE(YEAR(Summary!$C$21),MONTH(Summary!$C$21),1)&lt;=DATE(YEAR(EP3),MONTH(EP3),1)),Summary!$B$21,"not on board"),"")),"")</f>
        <v/>
      </c>
      <c r="EO19" s="74" t="s">
        <v>17</v>
      </c>
      <c r="EP19" s="85"/>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86"/>
      <c r="FU19" s="76">
        <f t="shared" ref="FU19:FU20" si="81">SUM(EP19:FT19)</f>
        <v>0</v>
      </c>
      <c r="FW19">
        <f ca="1">SUMIF(FZ$3:HC$3,"&lt;="&amp;B5,FZ19:HC19)</f>
        <v>0</v>
      </c>
      <c r="FX19" s="98" t="str">
        <f>IF(Summary!$B$21&lt;&gt;"",IF(AND(Summary!$D$21&lt;&gt;"",DATE(YEAR(Summary!$D$21),MONTH(Summary!$D$21),1)&lt;DATE(YEAR(FZ3),MONTH(FZ3),1)),"not on board",IF(Summary!$B$21&lt;&gt;"",IF(AND(Summary!$C$21&lt;&gt;"",DATE(YEAR(Summary!$C$21),MONTH(Summary!$C$21),1)&lt;=DATE(YEAR(FZ3),MONTH(FZ3),1)),Summary!$B$21,"not on board"),"")),"")</f>
        <v/>
      </c>
      <c r="FY19" s="74" t="s">
        <v>17</v>
      </c>
      <c r="FZ19" s="85"/>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86"/>
      <c r="HD19" s="76">
        <f t="shared" si="31"/>
        <v>0</v>
      </c>
      <c r="HF19">
        <f ca="1">SUMIF(HI$3:IM$3,"&lt;="&amp;B5,HI19:IM19)</f>
        <v>0</v>
      </c>
      <c r="HG19" s="98" t="str">
        <f>IF(Summary!$B$21&lt;&gt;"",IF(AND(Summary!$D$21&lt;&gt;"",DATE(YEAR(Summary!$D$21),MONTH(Summary!$D$21),1)&lt;DATE(YEAR(HI3),MONTH(HI3),1)),"not on board",IF(Summary!$B$21&lt;&gt;"",IF(AND(Summary!$C$21&lt;&gt;"",DATE(YEAR(Summary!$C$21),MONTH(Summary!$C$21),1)&lt;=DATE(YEAR(HI3),MONTH(HI3),1)),Summary!$B$21,"not on board"),"")),"")</f>
        <v/>
      </c>
      <c r="HH19" s="74" t="s">
        <v>17</v>
      </c>
      <c r="HI19" s="85"/>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86"/>
      <c r="IN19" s="76">
        <f t="shared" ref="IN19:IN20" si="82">SUM(HI19:IM19)</f>
        <v>0</v>
      </c>
      <c r="IP19">
        <f ca="1">SUMIF(IS$3:JW$3,"&lt;="&amp;B5,IS19:JW19)</f>
        <v>0</v>
      </c>
      <c r="IQ19" s="98" t="str">
        <f>IF(Summary!$B$21&lt;&gt;"",IF(AND(Summary!$D$21&lt;&gt;"",DATE(YEAR(Summary!$D$21),MONTH(Summary!$D$21),1)&lt;DATE(YEAR(IS3),MONTH(IS3),1)),"not on board",IF(Summary!$B$21&lt;&gt;"",IF(AND(Summary!$C$21&lt;&gt;"",DATE(YEAR(Summary!$C$21),MONTH(Summary!$C$21),1)&lt;=DATE(YEAR(IS3),MONTH(IS3),1)),Summary!$B$21,"not on board"),"")),"")</f>
        <v/>
      </c>
      <c r="IR19" s="74" t="s">
        <v>17</v>
      </c>
      <c r="IS19" s="85"/>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86"/>
      <c r="JX19" s="76">
        <f t="shared" ref="JX19:JX20" si="83">SUM(IS19:JW19)</f>
        <v>0</v>
      </c>
      <c r="JZ19">
        <f ca="1">SUMIF(KC$3:LF$3,"&lt;="&amp;B5,KC19:LF19)</f>
        <v>0</v>
      </c>
      <c r="KA19" s="98" t="str">
        <f>IF(Summary!$B$21&lt;&gt;"",IF(AND(Summary!$D$21&lt;&gt;"",DATE(YEAR(Summary!$D$21),MONTH(Summary!$D$21),1)&lt;DATE(YEAR(KC3),MONTH(KC3),1)),"not on board",IF(Summary!$B$21&lt;&gt;"",IF(AND(Summary!$C$21&lt;&gt;"",DATE(YEAR(Summary!$C$21),MONTH(Summary!$C$21),1)&lt;=DATE(YEAR(KC3),MONTH(KC3),1)),Summary!$B$21,"not on board"),"")),"")</f>
        <v/>
      </c>
      <c r="KB19" s="74" t="s">
        <v>17</v>
      </c>
      <c r="KC19" s="85"/>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86"/>
      <c r="LG19" s="76">
        <f t="shared" si="34"/>
        <v>0</v>
      </c>
      <c r="LI19">
        <f ca="1">SUMIF(LL$3:MP$3,"&lt;="&amp;B5,LL19:MP19)</f>
        <v>0</v>
      </c>
      <c r="LJ19" s="98" t="str">
        <f>IF(Summary!$B$21&lt;&gt;"",IF(AND(Summary!$D$21&lt;&gt;"",DATE(YEAR(Summary!$D$21),MONTH(Summary!$D$21),1)&lt;DATE(YEAR(LL3),MONTH(LL3),1)),"not on board",IF(Summary!$B$21&lt;&gt;"",IF(AND(Summary!$C$21&lt;&gt;"",DATE(YEAR(Summary!$C$21),MONTH(Summary!$C$21),1)&lt;=DATE(YEAR(LL3),MONTH(LL3),1)),Summary!$B$21,"not on board"),"")),"")</f>
        <v/>
      </c>
      <c r="LK19" s="74" t="s">
        <v>17</v>
      </c>
      <c r="LL19" s="85"/>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86"/>
      <c r="MQ19" s="76">
        <f t="shared" ref="MQ19:MQ20" si="84">SUM(LL19:MP19)</f>
        <v>0</v>
      </c>
      <c r="MS19">
        <f ca="1">SUMIF(MV$3:NY$3,"&lt;="&amp;B5,MV19:NY19)</f>
        <v>0</v>
      </c>
      <c r="MT19" s="98" t="str">
        <f>IF(Summary!$B$21&lt;&gt;"",IF(AND(Summary!$D$21&lt;&gt;"",DATE(YEAR(Summary!$D$21),MONTH(Summary!$D$21),1)&lt;DATE(YEAR(MV3),MONTH(MV3),1)),"not on board",IF(Summary!$B$21&lt;&gt;"",IF(AND(Summary!$C$21&lt;&gt;"",DATE(YEAR(Summary!$C$21),MONTH(Summary!$C$21),1)&lt;=DATE(YEAR(MV3),MONTH(MV3),1)),Summary!$B$21,"not on board"),"")),"")</f>
        <v/>
      </c>
      <c r="MU19" s="74" t="s">
        <v>17</v>
      </c>
      <c r="MV19" s="85"/>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86"/>
      <c r="NZ19" s="76">
        <f t="shared" si="36"/>
        <v>0</v>
      </c>
      <c r="OB19">
        <f ca="1">SUMIF(OE$3:PI$3,"&lt;="&amp;B5,OE19:PI19)</f>
        <v>0</v>
      </c>
      <c r="OC19" s="98" t="str">
        <f>IF(Summary!$B$21&lt;&gt;"",IF(AND(Summary!$D$21&lt;&gt;"",DATE(YEAR(Summary!$D$21),MONTH(Summary!$D$21),1)&lt;DATE(YEAR(OE3),MONTH(OE3),1)),"not on board",IF(Summary!$B$21&lt;&gt;"",IF(AND(Summary!$C$21&lt;&gt;"",DATE(YEAR(Summary!$C$21),MONTH(Summary!$C$21),1)&lt;=DATE(YEAR(OE3),MONTH(OE3),1)),Summary!$B$21,"not on board"),"")),"")</f>
        <v/>
      </c>
      <c r="OD19" s="74" t="s">
        <v>17</v>
      </c>
      <c r="OE19" s="85"/>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86"/>
      <c r="PJ19" s="76">
        <f t="shared" ref="PJ19:PJ20" si="85">SUM(OE19:PI19)</f>
        <v>0</v>
      </c>
    </row>
    <row r="20" spans="2:426">
      <c r="B20">
        <f ca="1">SUM(B19,BT19,AL19,DD19,EM19,FW19,HF19,IP19,JZ19,LI19,MS19,OB19)</f>
        <v>0</v>
      </c>
      <c r="C20" s="100"/>
      <c r="D20" s="75" t="s">
        <v>1</v>
      </c>
      <c r="E20" s="83"/>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4"/>
      <c r="AJ20" s="77">
        <f t="shared" si="78"/>
        <v>0</v>
      </c>
      <c r="AM20" s="100"/>
      <c r="AN20" s="75" t="s">
        <v>1</v>
      </c>
      <c r="AO20" s="83"/>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4"/>
      <c r="BR20" s="77">
        <f t="shared" si="27"/>
        <v>0</v>
      </c>
      <c r="BU20" s="100"/>
      <c r="BV20" s="75" t="s">
        <v>1</v>
      </c>
      <c r="BW20" s="83"/>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4"/>
      <c r="DB20" s="77">
        <f t="shared" si="79"/>
        <v>0</v>
      </c>
      <c r="DE20" s="100"/>
      <c r="DF20" s="75" t="s">
        <v>1</v>
      </c>
      <c r="DG20" s="83"/>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4"/>
      <c r="EK20" s="77">
        <f t="shared" si="80"/>
        <v>0</v>
      </c>
      <c r="EN20" s="100"/>
      <c r="EO20" s="75" t="s">
        <v>1</v>
      </c>
      <c r="EP20" s="83"/>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4"/>
      <c r="FU20" s="77">
        <f t="shared" si="81"/>
        <v>0</v>
      </c>
      <c r="FX20" s="100"/>
      <c r="FY20" s="75" t="s">
        <v>1</v>
      </c>
      <c r="FZ20" s="83"/>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4"/>
      <c r="HD20" s="77">
        <f t="shared" si="31"/>
        <v>0</v>
      </c>
      <c r="HG20" s="100"/>
      <c r="HH20" s="75" t="s">
        <v>1</v>
      </c>
      <c r="HI20" s="83"/>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4"/>
      <c r="IN20" s="77">
        <f t="shared" si="82"/>
        <v>0</v>
      </c>
      <c r="IQ20" s="100"/>
      <c r="IR20" s="75" t="s">
        <v>1</v>
      </c>
      <c r="IS20" s="83"/>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4"/>
      <c r="JX20" s="77">
        <f t="shared" si="83"/>
        <v>0</v>
      </c>
      <c r="KA20" s="100"/>
      <c r="KB20" s="75" t="s">
        <v>1</v>
      </c>
      <c r="KC20" s="83"/>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4"/>
      <c r="LG20" s="77">
        <f t="shared" si="34"/>
        <v>0</v>
      </c>
      <c r="LJ20" s="100"/>
      <c r="LK20" s="75" t="s">
        <v>1</v>
      </c>
      <c r="LL20" s="83"/>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4"/>
      <c r="MQ20" s="77">
        <f t="shared" si="84"/>
        <v>0</v>
      </c>
      <c r="MT20" s="100"/>
      <c r="MU20" s="75" t="s">
        <v>1</v>
      </c>
      <c r="MV20" s="83"/>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4"/>
      <c r="NZ20" s="77">
        <f t="shared" si="36"/>
        <v>0</v>
      </c>
      <c r="OC20" s="100"/>
      <c r="OD20" s="75" t="s">
        <v>1</v>
      </c>
      <c r="OE20" s="83"/>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4"/>
      <c r="PJ20" s="77">
        <f t="shared" si="85"/>
        <v>0</v>
      </c>
    </row>
    <row r="21" spans="2:426" ht="15" customHeight="1">
      <c r="B21">
        <f ca="1">SUMIF(E$3:AI$3,"&lt;="&amp;B5,E21:AI21)</f>
        <v>0</v>
      </c>
      <c r="C21" s="98" t="str">
        <f>IF(Summary!$B$22&lt;&gt;"",IF(AND(Summary!$D$22&lt;&gt;"",DATE(YEAR(Summary!$D$22),MONTH(Summary!$D$22),1)&lt;DATE(YEAR(E3),MONTH(E3),1)),"not on board",IF(Summary!$B$22&lt;&gt;"",IF(AND(Summary!$C$22&lt;&gt;"",DATE(YEAR(Summary!$C$22),MONTH(Summary!$C$22),1)&lt;=DATE(YEAR(E3),MONTH(E3),1)),Summary!$B$22,"not on board"),"")),"")</f>
        <v/>
      </c>
      <c r="D21" s="74" t="s">
        <v>17</v>
      </c>
      <c r="E21" s="85"/>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86"/>
      <c r="AJ21" s="76">
        <f t="shared" ref="AJ21:AJ22" si="86">SUM(E21:AI21)</f>
        <v>0</v>
      </c>
      <c r="AL21">
        <f ca="1">SUMIF(AO$3:BQ$3,"&lt;="&amp;B5,AO21:BQ21)</f>
        <v>0</v>
      </c>
      <c r="AM21" s="98" t="str">
        <f>IF(Summary!$B$22&lt;&gt;"",IF(AND(Summary!$D$22&lt;&gt;"",DATE(YEAR(Summary!$D$22),MONTH(Summary!$D$22),1)&lt;DATE(YEAR(AO3),MONTH(AO3),1)),"not on board",IF(Summary!$B$22&lt;&gt;"",IF(AND(Summary!$C$22&lt;&gt;"",DATE(YEAR(Summary!$C$22),MONTH(Summary!$C$22),1)&lt;=DATE(YEAR(AO3),MONTH(AO3),1)),Summary!$B$22,"not on board"),"")),"")</f>
        <v/>
      </c>
      <c r="AN21" s="74" t="s">
        <v>17</v>
      </c>
      <c r="AO21" s="85"/>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86"/>
      <c r="BR21" s="76">
        <f t="shared" si="27"/>
        <v>0</v>
      </c>
      <c r="BT21">
        <f ca="1">SUMIF(BW$3:DA$3,"&lt;="&amp;B5,BW21:DA21)</f>
        <v>0</v>
      </c>
      <c r="BU21" s="98" t="str">
        <f>IF(Summary!$B$22&lt;&gt;"",IF(AND(Summary!$D$22&lt;&gt;"",DATE(YEAR(Summary!$D$22),MONTH(Summary!$D$22),1)&lt;DATE(YEAR(BW3),MONTH(BW3),1)),"not on board",IF(Summary!$B$22&lt;&gt;"",IF(AND(Summary!$C$22&lt;&gt;"",DATE(YEAR(Summary!$C$22),MONTH(Summary!$C$22),1)&lt;=DATE(YEAR(BW3),MONTH(BW3),1)),Summary!$B$22,"not on board"),"")),"")</f>
        <v/>
      </c>
      <c r="BV21" s="74" t="s">
        <v>17</v>
      </c>
      <c r="BW21" s="85"/>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86"/>
      <c r="DB21" s="76">
        <f t="shared" ref="DB21:DB22" si="87">SUM(BW21:DA21)</f>
        <v>0</v>
      </c>
      <c r="DD21">
        <f ca="1">SUMIF(DG$3:EJ$3,"&lt;="&amp;B5,DG21:EJ21)</f>
        <v>0</v>
      </c>
      <c r="DE21" s="98" t="str">
        <f>IF(Summary!$B$22&lt;&gt;"",IF(AND(Summary!$D$22&lt;&gt;"",DATE(YEAR(Summary!$D$22),MONTH(Summary!$D$22),1)&lt;DATE(YEAR(DG3),MONTH(DG3),1)),"not on board",IF(Summary!$B$22&lt;&gt;"",IF(AND(Summary!$C$22&lt;&gt;"",DATE(YEAR(Summary!$C$22),MONTH(Summary!$C$22),1)&lt;=DATE(YEAR(DG3),MONTH(DG3),1)),Summary!$B$22,"not on board"),"")),"")</f>
        <v/>
      </c>
      <c r="DF21" s="74" t="s">
        <v>17</v>
      </c>
      <c r="DG21" s="85"/>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86"/>
      <c r="EK21" s="76">
        <f t="shared" ref="EK21:EK22" si="88">SUM(DG21:EJ21)</f>
        <v>0</v>
      </c>
      <c r="EM21">
        <f ca="1">SUMIF(EP$3:FT$3,"&lt;="&amp;B5,EP21:FT21)</f>
        <v>0</v>
      </c>
      <c r="EN21" s="98" t="str">
        <f>IF(Summary!$B$22&lt;&gt;"",IF(AND(Summary!$D$22&lt;&gt;"",DATE(YEAR(Summary!$D$22),MONTH(Summary!$D$22),1)&lt;DATE(YEAR(EP3),MONTH(EP3),1)),"not on board",IF(Summary!$B$22&lt;&gt;"",IF(AND(Summary!$C$22&lt;&gt;"",DATE(YEAR(Summary!$C$22),MONTH(Summary!$C$22),1)&lt;=DATE(YEAR(EP3),MONTH(EP3),1)),Summary!$B$22,"not on board"),"")),"")</f>
        <v/>
      </c>
      <c r="EO21" s="74" t="s">
        <v>17</v>
      </c>
      <c r="EP21" s="85"/>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86"/>
      <c r="FU21" s="76">
        <f t="shared" ref="FU21:FU22" si="89">SUM(EP21:FT21)</f>
        <v>0</v>
      </c>
      <c r="FW21">
        <f ca="1">SUMIF(FZ$3:HC$3,"&lt;="&amp;B5,FZ21:HC21)</f>
        <v>0</v>
      </c>
      <c r="FX21" s="98" t="str">
        <f>IF(Summary!$B$22&lt;&gt;"",IF(AND(Summary!$D$22&lt;&gt;"",DATE(YEAR(Summary!$D$22),MONTH(Summary!$D$22),1)&lt;DATE(YEAR(FZ3),MONTH(FZ3),1)),"not on board",IF(Summary!$B$22&lt;&gt;"",IF(AND(Summary!$C$22&lt;&gt;"",DATE(YEAR(Summary!$C$22),MONTH(Summary!$C$22),1)&lt;=DATE(YEAR(FZ3),MONTH(FZ3),1)),Summary!$B$22,"not on board"),"")),"")</f>
        <v/>
      </c>
      <c r="FY21" s="74" t="s">
        <v>17</v>
      </c>
      <c r="FZ21" s="85"/>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86"/>
      <c r="HD21" s="76">
        <f t="shared" si="31"/>
        <v>0</v>
      </c>
      <c r="HF21">
        <f ca="1">SUMIF(HI$3:IM$3,"&lt;="&amp;B5,HI21:IM21)</f>
        <v>0</v>
      </c>
      <c r="HG21" s="98" t="str">
        <f>IF(Summary!$B$22&lt;&gt;"",IF(AND(Summary!$D$22&lt;&gt;"",DATE(YEAR(Summary!$D$22),MONTH(Summary!$D$22),1)&lt;DATE(YEAR(HI3),MONTH(HI3),1)),"not on board",IF(Summary!$B$22&lt;&gt;"",IF(AND(Summary!$C$22&lt;&gt;"",DATE(YEAR(Summary!$C$22),MONTH(Summary!$C$22),1)&lt;=DATE(YEAR(HI3),MONTH(HI3),1)),Summary!$B$22,"not on board"),"")),"")</f>
        <v/>
      </c>
      <c r="HH21" s="74" t="s">
        <v>17</v>
      </c>
      <c r="HI21" s="85"/>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86"/>
      <c r="IN21" s="76">
        <f t="shared" ref="IN21:IN22" si="90">SUM(HI21:IM21)</f>
        <v>0</v>
      </c>
      <c r="IP21">
        <f ca="1">SUMIF(IS$3:JW$3,"&lt;="&amp;B5,IS21:JW21)</f>
        <v>0</v>
      </c>
      <c r="IQ21" s="98" t="str">
        <f>IF(Summary!$B$22&lt;&gt;"",IF(AND(Summary!$D$22&lt;&gt;"",DATE(YEAR(Summary!$D$22),MONTH(Summary!$D$22),1)&lt;DATE(YEAR(IS3),MONTH(IS3),1)),"not on board",IF(Summary!$B$22&lt;&gt;"",IF(AND(Summary!$C$22&lt;&gt;"",DATE(YEAR(Summary!$C$22),MONTH(Summary!$C$22),1)&lt;=DATE(YEAR(IS3),MONTH(IS3),1)),Summary!$B$22,"not on board"),"")),"")</f>
        <v/>
      </c>
      <c r="IR21" s="74" t="s">
        <v>17</v>
      </c>
      <c r="IS21" s="85"/>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86"/>
      <c r="JX21" s="76">
        <f t="shared" ref="JX21:JX22" si="91">SUM(IS21:JW21)</f>
        <v>0</v>
      </c>
      <c r="JZ21">
        <f ca="1">SUMIF(KC$3:LF$3,"&lt;="&amp;B5,KC21:LF21)</f>
        <v>0</v>
      </c>
      <c r="KA21" s="98" t="str">
        <f>IF(Summary!$B$22&lt;&gt;"",IF(AND(Summary!$D$22&lt;&gt;"",DATE(YEAR(Summary!$D$22),MONTH(Summary!$D$22),1)&lt;DATE(YEAR(KC3),MONTH(KC3),1)),"not on board",IF(Summary!$B$22&lt;&gt;"",IF(AND(Summary!$C$22&lt;&gt;"",DATE(YEAR(Summary!$C$22),MONTH(Summary!$C$22),1)&lt;=DATE(YEAR(KC3),MONTH(KC3),1)),Summary!$B$22,"not on board"),"")),"")</f>
        <v/>
      </c>
      <c r="KB21" s="74" t="s">
        <v>17</v>
      </c>
      <c r="KC21" s="85"/>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86"/>
      <c r="LG21" s="76">
        <f t="shared" si="34"/>
        <v>0</v>
      </c>
      <c r="LI21">
        <f ca="1">SUMIF(LL$3:MP$3,"&lt;="&amp;B5,LL21:MP21)</f>
        <v>0</v>
      </c>
      <c r="LJ21" s="98" t="str">
        <f>IF(Summary!$B$22&lt;&gt;"",IF(AND(Summary!$D$22&lt;&gt;"",DATE(YEAR(Summary!$D$22),MONTH(Summary!$D$22),1)&lt;DATE(YEAR(LL3),MONTH(LL3),1)),"not on board",IF(Summary!$B$22&lt;&gt;"",IF(AND(Summary!$C$22&lt;&gt;"",DATE(YEAR(Summary!$C$22),MONTH(Summary!$C$22),1)&lt;=DATE(YEAR(LL3),MONTH(LL3),1)),Summary!$B$22,"not on board"),"")),"")</f>
        <v/>
      </c>
      <c r="LK21" s="74" t="s">
        <v>17</v>
      </c>
      <c r="LL21" s="85"/>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86"/>
      <c r="MQ21" s="76">
        <f t="shared" ref="MQ21:MQ22" si="92">SUM(LL21:MP21)</f>
        <v>0</v>
      </c>
      <c r="MS21">
        <f ca="1">SUMIF(MV$3:NY$3,"&lt;="&amp;B5,MV21:NY21)</f>
        <v>0</v>
      </c>
      <c r="MT21" s="98" t="str">
        <f>IF(Summary!$B$22&lt;&gt;"",IF(AND(Summary!$D$22&lt;&gt;"",DATE(YEAR(Summary!$D$22),MONTH(Summary!$D$22),1)&lt;DATE(YEAR(MV3),MONTH(MV3),1)),"not on board",IF(Summary!$B$22&lt;&gt;"",IF(AND(Summary!$C$22&lt;&gt;"",DATE(YEAR(Summary!$C$22),MONTH(Summary!$C$22),1)&lt;=DATE(YEAR(MV3),MONTH(MV3),1)),Summary!$B$22,"not on board"),"")),"")</f>
        <v/>
      </c>
      <c r="MU21" s="74" t="s">
        <v>17</v>
      </c>
      <c r="MV21" s="85"/>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86"/>
      <c r="NZ21" s="76">
        <f t="shared" si="36"/>
        <v>0</v>
      </c>
      <c r="OB21">
        <f ca="1">SUMIF(OE$3:PI$3,"&lt;="&amp;B5,OE21:PI21)</f>
        <v>0</v>
      </c>
      <c r="OC21" s="98" t="str">
        <f>IF(Summary!$B$22&lt;&gt;"",IF(AND(Summary!$D$22&lt;&gt;"",DATE(YEAR(Summary!$D$22),MONTH(Summary!$D$22),1)&lt;DATE(YEAR(OE3),MONTH(OE3),1)),"not on board",IF(Summary!$B$22&lt;&gt;"",IF(AND(Summary!$C$22&lt;&gt;"",DATE(YEAR(Summary!$C$22),MONTH(Summary!$C$22),1)&lt;=DATE(YEAR(OE3),MONTH(OE3),1)),Summary!$B$22,"not on board"),"")),"")</f>
        <v/>
      </c>
      <c r="OD21" s="74" t="s">
        <v>17</v>
      </c>
      <c r="OE21" s="85"/>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86"/>
      <c r="PJ21" s="76">
        <f t="shared" ref="PJ21:PJ22" si="93">SUM(OE21:PI21)</f>
        <v>0</v>
      </c>
    </row>
    <row r="22" spans="2:426">
      <c r="B22">
        <f ca="1">SUM(B21,BT21,AL21,DD21,EM21,FW21,HF21,IP21,JZ21,LI21,MS21,OB21)</f>
        <v>0</v>
      </c>
      <c r="C22" s="100"/>
      <c r="D22" s="75" t="s">
        <v>1</v>
      </c>
      <c r="E22" s="83"/>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4"/>
      <c r="AJ22" s="77">
        <f t="shared" si="86"/>
        <v>0</v>
      </c>
      <c r="AM22" s="100"/>
      <c r="AN22" s="75" t="s">
        <v>1</v>
      </c>
      <c r="AO22" s="83"/>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4"/>
      <c r="BR22" s="77">
        <f t="shared" si="27"/>
        <v>0</v>
      </c>
      <c r="BU22" s="100"/>
      <c r="BV22" s="75" t="s">
        <v>1</v>
      </c>
      <c r="BW22" s="83"/>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4"/>
      <c r="DB22" s="77">
        <f t="shared" si="87"/>
        <v>0</v>
      </c>
      <c r="DE22" s="100"/>
      <c r="DF22" s="75" t="s">
        <v>1</v>
      </c>
      <c r="DG22" s="83"/>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4"/>
      <c r="EK22" s="77">
        <f t="shared" si="88"/>
        <v>0</v>
      </c>
      <c r="EN22" s="100"/>
      <c r="EO22" s="75" t="s">
        <v>1</v>
      </c>
      <c r="EP22" s="83"/>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4"/>
      <c r="FU22" s="77">
        <f t="shared" si="89"/>
        <v>0</v>
      </c>
      <c r="FX22" s="100"/>
      <c r="FY22" s="75" t="s">
        <v>1</v>
      </c>
      <c r="FZ22" s="83"/>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4"/>
      <c r="HD22" s="77">
        <f t="shared" si="31"/>
        <v>0</v>
      </c>
      <c r="HG22" s="100"/>
      <c r="HH22" s="75" t="s">
        <v>1</v>
      </c>
      <c r="HI22" s="83"/>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4"/>
      <c r="IN22" s="77">
        <f t="shared" si="90"/>
        <v>0</v>
      </c>
      <c r="IQ22" s="100"/>
      <c r="IR22" s="75" t="s">
        <v>1</v>
      </c>
      <c r="IS22" s="83"/>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4"/>
      <c r="JX22" s="77">
        <f t="shared" si="91"/>
        <v>0</v>
      </c>
      <c r="KA22" s="100"/>
      <c r="KB22" s="75" t="s">
        <v>1</v>
      </c>
      <c r="KC22" s="83"/>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4"/>
      <c r="LG22" s="77">
        <f t="shared" si="34"/>
        <v>0</v>
      </c>
      <c r="LJ22" s="100"/>
      <c r="LK22" s="75" t="s">
        <v>1</v>
      </c>
      <c r="LL22" s="83"/>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4"/>
      <c r="MQ22" s="77">
        <f t="shared" si="92"/>
        <v>0</v>
      </c>
      <c r="MT22" s="100"/>
      <c r="MU22" s="75" t="s">
        <v>1</v>
      </c>
      <c r="MV22" s="83"/>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4"/>
      <c r="NZ22" s="77">
        <f t="shared" si="36"/>
        <v>0</v>
      </c>
      <c r="OC22" s="100"/>
      <c r="OD22" s="75" t="s">
        <v>1</v>
      </c>
      <c r="OE22" s="83"/>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4"/>
      <c r="PJ22" s="77">
        <f t="shared" si="93"/>
        <v>0</v>
      </c>
    </row>
    <row r="23" spans="2:426" ht="15" customHeight="1">
      <c r="B23">
        <f ca="1">SUMIF(E$3:AI$3,"&lt;="&amp;B5,E23:AI23)</f>
        <v>0</v>
      </c>
      <c r="C23" s="98" t="str">
        <f>IF(Summary!$B$23&lt;&gt;"",IF(AND(Summary!$D$23&lt;&gt;"",DATE(YEAR(Summary!$D$23),MONTH(Summary!$D$23),1)&lt;DATE(YEAR(E3),MONTH(E3),1)),"not on board",IF(Summary!$B$23&lt;&gt;"",IF(AND(Summary!$C$23&lt;&gt;"",DATE(YEAR(Summary!$C$23),MONTH(Summary!$C$23),1)&lt;=DATE(YEAR(E3),MONTH(E3),1)),Summary!$B$23,"not on board"),"")),"")</f>
        <v/>
      </c>
      <c r="D23" s="74" t="s">
        <v>17</v>
      </c>
      <c r="E23" s="85"/>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86"/>
      <c r="AJ23" s="76">
        <f t="shared" ref="AJ23:AJ24" si="94">SUM(E23:AI23)</f>
        <v>0</v>
      </c>
      <c r="AL23">
        <f ca="1">SUMIF(AO$3:BQ$3,"&lt;="&amp;B5,AO23:BQ23)</f>
        <v>0</v>
      </c>
      <c r="AM23" s="98" t="str">
        <f>IF(Summary!$B$23&lt;&gt;"",IF(AND(Summary!$D$23&lt;&gt;"",DATE(YEAR(Summary!$D$23),MONTH(Summary!$D$23),1)&lt;DATE(YEAR(AO3),MONTH(AO3),1)),"not on board",IF(Summary!$B$23&lt;&gt;"",IF(AND(Summary!$C$23&lt;&gt;"",DATE(YEAR(Summary!$C$23),MONTH(Summary!$C$23),1)&lt;=DATE(YEAR(AO3),MONTH(AO3),1)),Summary!$B$23,"not on board"),"")),"")</f>
        <v/>
      </c>
      <c r="AN23" s="74" t="s">
        <v>17</v>
      </c>
      <c r="AO23" s="85"/>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86"/>
      <c r="BR23" s="76">
        <f t="shared" si="27"/>
        <v>0</v>
      </c>
      <c r="BT23">
        <f ca="1">SUMIF(BW$3:DA$3,"&lt;="&amp;B5,BW23:DA23)</f>
        <v>0</v>
      </c>
      <c r="BU23" s="98" t="str">
        <f>IF(Summary!$B$23&lt;&gt;"",IF(AND(Summary!$D$23&lt;&gt;"",DATE(YEAR(Summary!$D$23),MONTH(Summary!$D$23),1)&lt;DATE(YEAR(BW3),MONTH(BW3),1)),"not on board",IF(Summary!$B$23&lt;&gt;"",IF(AND(Summary!$C$23&lt;&gt;"",DATE(YEAR(Summary!$C$23),MONTH(Summary!$C$23),1)&lt;=DATE(YEAR(BW3),MONTH(BW3),1)),Summary!$B$23,"not on board"),"")),"")</f>
        <v/>
      </c>
      <c r="BV23" s="74" t="s">
        <v>17</v>
      </c>
      <c r="BW23" s="85"/>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86"/>
      <c r="DB23" s="76">
        <f t="shared" ref="DB23:DB24" si="95">SUM(BW23:DA23)</f>
        <v>0</v>
      </c>
      <c r="DD23">
        <f ca="1">SUMIF(DG$3:EJ$3,"&lt;="&amp;B5,DG23:EJ23)</f>
        <v>0</v>
      </c>
      <c r="DE23" s="98" t="str">
        <f>IF(Summary!$B$23&lt;&gt;"",IF(AND(Summary!$D$23&lt;&gt;"",DATE(YEAR(Summary!$D$23),MONTH(Summary!$D$23),1)&lt;DATE(YEAR(DG3),MONTH(DG3),1)),"not on board",IF(Summary!$B$23&lt;&gt;"",IF(AND(Summary!$C$23&lt;&gt;"",DATE(YEAR(Summary!$C$23),MONTH(Summary!$C$23),1)&lt;=DATE(YEAR(DG3),MONTH(DG3),1)),Summary!$B$23,"not on board"),"")),"")</f>
        <v/>
      </c>
      <c r="DF23" s="74" t="s">
        <v>17</v>
      </c>
      <c r="DG23" s="85"/>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86"/>
      <c r="EK23" s="76">
        <f t="shared" ref="EK23:EK24" si="96">SUM(DG23:EJ23)</f>
        <v>0</v>
      </c>
      <c r="EM23">
        <f ca="1">SUMIF(EP$3:FT$3,"&lt;="&amp;B5,EP23:FT23)</f>
        <v>0</v>
      </c>
      <c r="EN23" s="98" t="str">
        <f>IF(Summary!$B$23&lt;&gt;"",IF(AND(Summary!$D$23&lt;&gt;"",DATE(YEAR(Summary!$D$23),MONTH(Summary!$D$23),1)&lt;DATE(YEAR(EP3),MONTH(EP3),1)),"not on board",IF(Summary!$B$23&lt;&gt;"",IF(AND(Summary!$C$23&lt;&gt;"",DATE(YEAR(Summary!$C$23),MONTH(Summary!$C$23),1)&lt;=DATE(YEAR(EP3),MONTH(EP3),1)),Summary!$B$23,"not on board"),"")),"")</f>
        <v/>
      </c>
      <c r="EO23" s="74" t="s">
        <v>17</v>
      </c>
      <c r="EP23" s="85"/>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86"/>
      <c r="FU23" s="76">
        <f t="shared" ref="FU23:FU24" si="97">SUM(EP23:FT23)</f>
        <v>0</v>
      </c>
      <c r="FW23">
        <f ca="1">SUMIF(FZ$3:HC$3,"&lt;="&amp;B5,FZ23:HC23)</f>
        <v>0</v>
      </c>
      <c r="FX23" s="98" t="str">
        <f>IF(Summary!$B$23&lt;&gt;"",IF(AND(Summary!$D$23&lt;&gt;"",DATE(YEAR(Summary!$D$23),MONTH(Summary!$D$23),1)&lt;DATE(YEAR(FZ3),MONTH(FZ3),1)),"not on board",IF(Summary!$B$23&lt;&gt;"",IF(AND(Summary!$C$23&lt;&gt;"",DATE(YEAR(Summary!$C$23),MONTH(Summary!$C$23),1)&lt;=DATE(YEAR(FZ3),MONTH(FZ3),1)),Summary!$B$23,"not on board"),"")),"")</f>
        <v/>
      </c>
      <c r="FY23" s="74" t="s">
        <v>17</v>
      </c>
      <c r="FZ23" s="85"/>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86"/>
      <c r="HD23" s="76">
        <f t="shared" si="31"/>
        <v>0</v>
      </c>
      <c r="HF23">
        <f ca="1">SUMIF(HI$3:IM$3,"&lt;="&amp;B5,HI23:IM23)</f>
        <v>0</v>
      </c>
      <c r="HG23" s="98" t="str">
        <f>IF(Summary!$B$23&lt;&gt;"",IF(AND(Summary!$D$23&lt;&gt;"",DATE(YEAR(Summary!$D$23),MONTH(Summary!$D$23),1)&lt;DATE(YEAR(HI3),MONTH(HI3),1)),"not on board",IF(Summary!$B$23&lt;&gt;"",IF(AND(Summary!$C$23&lt;&gt;"",DATE(YEAR(Summary!$C$23),MONTH(Summary!$C$23),1)&lt;=DATE(YEAR(HI3),MONTH(HI3),1)),Summary!$B$23,"not on board"),"")),"")</f>
        <v/>
      </c>
      <c r="HH23" s="74" t="s">
        <v>17</v>
      </c>
      <c r="HI23" s="85"/>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86"/>
      <c r="IN23" s="76">
        <f t="shared" ref="IN23:IN24" si="98">SUM(HI23:IM23)</f>
        <v>0</v>
      </c>
      <c r="IP23">
        <f ca="1">SUMIF(IS$3:JW$3,"&lt;="&amp;B5,IS23:JW23)</f>
        <v>0</v>
      </c>
      <c r="IQ23" s="98" t="str">
        <f>IF(Summary!$B$23&lt;&gt;"",IF(AND(Summary!$D$23&lt;&gt;"",DATE(YEAR(Summary!$D$23),MONTH(Summary!$D$23),1)&lt;DATE(YEAR(IS3),MONTH(IS3),1)),"not on board",IF(Summary!$B$23&lt;&gt;"",IF(AND(Summary!$C$23&lt;&gt;"",DATE(YEAR(Summary!$C$23),MONTH(Summary!$C$23),1)&lt;=DATE(YEAR(IS3),MONTH(IS3),1)),Summary!$B$23,"not on board"),"")),"")</f>
        <v/>
      </c>
      <c r="IR23" s="74" t="s">
        <v>17</v>
      </c>
      <c r="IS23" s="85"/>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86"/>
      <c r="JX23" s="76">
        <f t="shared" ref="JX23:JX24" si="99">SUM(IS23:JW23)</f>
        <v>0</v>
      </c>
      <c r="JZ23">
        <f ca="1">SUMIF(KC$3:LF$3,"&lt;="&amp;B5,KC23:LF23)</f>
        <v>0</v>
      </c>
      <c r="KA23" s="98" t="str">
        <f>IF(Summary!$B$23&lt;&gt;"",IF(AND(Summary!$D$23&lt;&gt;"",DATE(YEAR(Summary!$D$23),MONTH(Summary!$D$23),1)&lt;DATE(YEAR(KC3),MONTH(KC3),1)),"not on board",IF(Summary!$B$23&lt;&gt;"",IF(AND(Summary!$C$23&lt;&gt;"",DATE(YEAR(Summary!$C$23),MONTH(Summary!$C$23),1)&lt;=DATE(YEAR(KC3),MONTH(KC3),1)),Summary!$B$23,"not on board"),"")),"")</f>
        <v/>
      </c>
      <c r="KB23" s="74" t="s">
        <v>17</v>
      </c>
      <c r="KC23" s="85"/>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86"/>
      <c r="LG23" s="76">
        <f t="shared" si="34"/>
        <v>0</v>
      </c>
      <c r="LI23">
        <f ca="1">SUMIF(LL$3:MP$3,"&lt;="&amp;B5,LL23:MP23)</f>
        <v>0</v>
      </c>
      <c r="LJ23" s="98" t="str">
        <f>IF(Summary!$B$23&lt;&gt;"",IF(AND(Summary!$D$23&lt;&gt;"",DATE(YEAR(Summary!$D$23),MONTH(Summary!$D$23),1)&lt;DATE(YEAR(LL3),MONTH(LL3),1)),"not on board",IF(Summary!$B$23&lt;&gt;"",IF(AND(Summary!$C$23&lt;&gt;"",DATE(YEAR(Summary!$C$23),MONTH(Summary!$C$23),1)&lt;=DATE(YEAR(LL3),MONTH(LL3),1)),Summary!$B$23,"not on board"),"")),"")</f>
        <v/>
      </c>
      <c r="LK23" s="74" t="s">
        <v>17</v>
      </c>
      <c r="LL23" s="85"/>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86"/>
      <c r="MQ23" s="76">
        <f t="shared" ref="MQ23:MQ24" si="100">SUM(LL23:MP23)</f>
        <v>0</v>
      </c>
      <c r="MS23">
        <f ca="1">SUMIF(MV$3:NY$3,"&lt;="&amp;B5,MV23:NY23)</f>
        <v>0</v>
      </c>
      <c r="MT23" s="98" t="str">
        <f>IF(Summary!$B$23&lt;&gt;"",IF(AND(Summary!$D$23&lt;&gt;"",DATE(YEAR(Summary!$D$23),MONTH(Summary!$D$23),1)&lt;DATE(YEAR(MV3),MONTH(MV3),1)),"not on board",IF(Summary!$B$23&lt;&gt;"",IF(AND(Summary!$C$23&lt;&gt;"",DATE(YEAR(Summary!$C$23),MONTH(Summary!$C$23),1)&lt;=DATE(YEAR(MV3),MONTH(MV3),1)),Summary!$B$23,"not on board"),"")),"")</f>
        <v/>
      </c>
      <c r="MU23" s="74" t="s">
        <v>17</v>
      </c>
      <c r="MV23" s="85"/>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86"/>
      <c r="NZ23" s="76">
        <f t="shared" si="36"/>
        <v>0</v>
      </c>
      <c r="OB23">
        <f ca="1">SUMIF(OE$3:PI$3,"&lt;="&amp;B5,OE23:PI23)</f>
        <v>0</v>
      </c>
      <c r="OC23" s="98" t="str">
        <f>IF(Summary!$B$23&lt;&gt;"",IF(AND(Summary!$D$23&lt;&gt;"",DATE(YEAR(Summary!$D$23),MONTH(Summary!$D$23),1)&lt;DATE(YEAR(OE3),MONTH(OE3),1)),"not on board",IF(Summary!$B$23&lt;&gt;"",IF(AND(Summary!$C$23&lt;&gt;"",DATE(YEAR(Summary!$C$23),MONTH(Summary!$C$23),1)&lt;=DATE(YEAR(OE3),MONTH(OE3),1)),Summary!$B$23,"not on board"),"")),"")</f>
        <v/>
      </c>
      <c r="OD23" s="74" t="s">
        <v>17</v>
      </c>
      <c r="OE23" s="85"/>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86"/>
      <c r="PJ23" s="76">
        <f t="shared" ref="PJ23:PJ24" si="101">SUM(OE23:PI23)</f>
        <v>0</v>
      </c>
    </row>
    <row r="24" spans="2:426">
      <c r="B24">
        <f ca="1">SUM(B23,BT23,AL23,DD23,EM23,FW23,HF23,IP23,JZ23,LI23,MS23,OB23)</f>
        <v>0</v>
      </c>
      <c r="C24" s="100"/>
      <c r="D24" s="75" t="s">
        <v>1</v>
      </c>
      <c r="E24" s="83"/>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4"/>
      <c r="AJ24" s="77">
        <f t="shared" si="94"/>
        <v>0</v>
      </c>
      <c r="AM24" s="100"/>
      <c r="AN24" s="75" t="s">
        <v>1</v>
      </c>
      <c r="AO24" s="83"/>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4"/>
      <c r="BR24" s="77">
        <f t="shared" si="27"/>
        <v>0</v>
      </c>
      <c r="BU24" s="100"/>
      <c r="BV24" s="75" t="s">
        <v>1</v>
      </c>
      <c r="BW24" s="83"/>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4"/>
      <c r="DB24" s="77">
        <f t="shared" si="95"/>
        <v>0</v>
      </c>
      <c r="DE24" s="100"/>
      <c r="DF24" s="75" t="s">
        <v>1</v>
      </c>
      <c r="DG24" s="83"/>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4"/>
      <c r="EK24" s="77">
        <f t="shared" si="96"/>
        <v>0</v>
      </c>
      <c r="EN24" s="100"/>
      <c r="EO24" s="75" t="s">
        <v>1</v>
      </c>
      <c r="EP24" s="83"/>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4"/>
      <c r="FU24" s="77">
        <f t="shared" si="97"/>
        <v>0</v>
      </c>
      <c r="FX24" s="100"/>
      <c r="FY24" s="75" t="s">
        <v>1</v>
      </c>
      <c r="FZ24" s="83"/>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4"/>
      <c r="HD24" s="77">
        <f t="shared" si="31"/>
        <v>0</v>
      </c>
      <c r="HG24" s="100"/>
      <c r="HH24" s="75" t="s">
        <v>1</v>
      </c>
      <c r="HI24" s="83"/>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4"/>
      <c r="IN24" s="77">
        <f t="shared" si="98"/>
        <v>0</v>
      </c>
      <c r="IQ24" s="100"/>
      <c r="IR24" s="75" t="s">
        <v>1</v>
      </c>
      <c r="IS24" s="83"/>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4"/>
      <c r="JX24" s="77">
        <f t="shared" si="99"/>
        <v>0</v>
      </c>
      <c r="KA24" s="100"/>
      <c r="KB24" s="75" t="s">
        <v>1</v>
      </c>
      <c r="KC24" s="83"/>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4"/>
      <c r="LG24" s="77">
        <f t="shared" si="34"/>
        <v>0</v>
      </c>
      <c r="LJ24" s="100"/>
      <c r="LK24" s="75" t="s">
        <v>1</v>
      </c>
      <c r="LL24" s="83"/>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4"/>
      <c r="MQ24" s="77">
        <f t="shared" si="100"/>
        <v>0</v>
      </c>
      <c r="MT24" s="100"/>
      <c r="MU24" s="75" t="s">
        <v>1</v>
      </c>
      <c r="MV24" s="83"/>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4"/>
      <c r="NZ24" s="77">
        <f t="shared" si="36"/>
        <v>0</v>
      </c>
      <c r="OC24" s="100"/>
      <c r="OD24" s="75" t="s">
        <v>1</v>
      </c>
      <c r="OE24" s="83"/>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4"/>
      <c r="PJ24" s="77">
        <f t="shared" si="101"/>
        <v>0</v>
      </c>
    </row>
    <row r="25" spans="2:426" ht="15" customHeight="1">
      <c r="B25">
        <f ca="1">SUMIF(E$3:AI$3,"&lt;="&amp;B5,E25:AI25)</f>
        <v>0</v>
      </c>
      <c r="C25" s="98" t="str">
        <f>IF(Summary!$B$24&lt;&gt;"",IF(AND(Summary!$D$24&lt;&gt;"",DATE(YEAR(Summary!$D$24),MONTH(Summary!$D$24),1)&lt;DATE(YEAR(E3),MONTH(E3),1)),"not on board",IF(Summary!$B$24&lt;&gt;"",IF(AND(Summary!$C$24&lt;&gt;"",DATE(YEAR(Summary!$C$24),MONTH(Summary!$C$24),1)&lt;=DATE(YEAR(E3),MONTH(E3),1)),Summary!$B$24,"not on board"),"")),"")</f>
        <v/>
      </c>
      <c r="D25" s="74" t="s">
        <v>17</v>
      </c>
      <c r="E25" s="85"/>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86"/>
      <c r="AJ25" s="76">
        <f t="shared" ref="AJ25:AJ26" si="102">SUM(E25:AI25)</f>
        <v>0</v>
      </c>
      <c r="AL25">
        <f ca="1">SUMIF(AO$3:BQ$3,"&lt;="&amp;B5,AO25:BQ25)</f>
        <v>0</v>
      </c>
      <c r="AM25" s="98" t="str">
        <f>IF(Summary!$B$24&lt;&gt;"",IF(AND(Summary!$D$24&lt;&gt;"",DATE(YEAR(Summary!$D$24),MONTH(Summary!$D$24),1)&lt;DATE(YEAR(AO3),MONTH(AO3),1)),"not on board",IF(Summary!$B$24&lt;&gt;"",IF(AND(Summary!$C$24&lt;&gt;"",DATE(YEAR(Summary!$C$24),MONTH(Summary!$C$24),1)&lt;=DATE(YEAR(AO3),MONTH(AO3),1)),Summary!$B$24,"not on board"),"")),"")</f>
        <v/>
      </c>
      <c r="AN25" s="74" t="s">
        <v>17</v>
      </c>
      <c r="AO25" s="85"/>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86"/>
      <c r="BR25" s="76">
        <f t="shared" si="27"/>
        <v>0</v>
      </c>
      <c r="BT25">
        <f ca="1">SUMIF(BW$3:DA$3,"&lt;="&amp;B5,BW25:DA25)</f>
        <v>0</v>
      </c>
      <c r="BU25" s="98" t="str">
        <f>IF(Summary!$B$24&lt;&gt;"",IF(AND(Summary!$D$24&lt;&gt;"",DATE(YEAR(Summary!$D$24),MONTH(Summary!$D$24),1)&lt;DATE(YEAR(BW3),MONTH(BW3),1)),"not on board",IF(Summary!$B$24&lt;&gt;"",IF(AND(Summary!$C$24&lt;&gt;"",DATE(YEAR(Summary!$C$24),MONTH(Summary!$C$24),1)&lt;=DATE(YEAR(BW3),MONTH(BW3),1)),Summary!$B$24,"not on board"),"")),"")</f>
        <v/>
      </c>
      <c r="BV25" s="74" t="s">
        <v>17</v>
      </c>
      <c r="BW25" s="85"/>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86"/>
      <c r="DB25" s="76">
        <f t="shared" ref="DB25:DB26" si="103">SUM(BW25:DA25)</f>
        <v>0</v>
      </c>
      <c r="DD25">
        <f ca="1">SUMIF(DG$3:EJ$3,"&lt;="&amp;B5,DG25:EJ25)</f>
        <v>0</v>
      </c>
      <c r="DE25" s="98" t="str">
        <f>IF(Summary!$B$24&lt;&gt;"",IF(AND(Summary!$D$24&lt;&gt;"",DATE(YEAR(Summary!$D$24),MONTH(Summary!$D$24),1)&lt;DATE(YEAR(DG3),MONTH(DG3),1)),"not on board",IF(Summary!$B$24&lt;&gt;"",IF(AND(Summary!$C$24&lt;&gt;"",DATE(YEAR(Summary!$C$24),MONTH(Summary!$C$24),1)&lt;=DATE(YEAR(DG3),MONTH(DG3),1)),Summary!$B$24,"not on board"),"")),"")</f>
        <v/>
      </c>
      <c r="DF25" s="74" t="s">
        <v>17</v>
      </c>
      <c r="DG25" s="85"/>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86"/>
      <c r="EK25" s="76">
        <f t="shared" ref="EK25:EK26" si="104">SUM(DG25:EJ25)</f>
        <v>0</v>
      </c>
      <c r="EM25">
        <f ca="1">SUMIF(EP$3:FT$3,"&lt;="&amp;B5,EP25:FT25)</f>
        <v>0</v>
      </c>
      <c r="EN25" s="98" t="str">
        <f>IF(Summary!$B$24&lt;&gt;"",IF(AND(Summary!$D$24&lt;&gt;"",DATE(YEAR(Summary!$D$24),MONTH(Summary!$D$24),1)&lt;DATE(YEAR(EP3),MONTH(EP3),1)),"not on board",IF(Summary!$B$24&lt;&gt;"",IF(AND(Summary!$C$24&lt;&gt;"",DATE(YEAR(Summary!$C$24),MONTH(Summary!$C$24),1)&lt;=DATE(YEAR(EP3),MONTH(EP3),1)),Summary!$B$24,"not on board"),"")),"")</f>
        <v/>
      </c>
      <c r="EO25" s="74" t="s">
        <v>17</v>
      </c>
      <c r="EP25" s="85"/>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86"/>
      <c r="FU25" s="76">
        <f t="shared" ref="FU25:FU26" si="105">SUM(EP25:FT25)</f>
        <v>0</v>
      </c>
      <c r="FW25">
        <f ca="1">SUMIF(FZ$3:HC$3,"&lt;="&amp;B5,FZ25:HC25)</f>
        <v>0</v>
      </c>
      <c r="FX25" s="98" t="str">
        <f>IF(Summary!$B$24&lt;&gt;"",IF(AND(Summary!$D$24&lt;&gt;"",DATE(YEAR(Summary!$D$24),MONTH(Summary!$D$24),1)&lt;DATE(YEAR(FZ3),MONTH(FZ3),1)),"not on board",IF(Summary!$B$24&lt;&gt;"",IF(AND(Summary!$C$24&lt;&gt;"",DATE(YEAR(Summary!$C$24),MONTH(Summary!$C$24),1)&lt;=DATE(YEAR(FZ3),MONTH(FZ3),1)),Summary!$B$24,"not on board"),"")),"")</f>
        <v/>
      </c>
      <c r="FY25" s="74" t="s">
        <v>17</v>
      </c>
      <c r="FZ25" s="85"/>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86"/>
      <c r="HD25" s="76">
        <f t="shared" si="31"/>
        <v>0</v>
      </c>
      <c r="HF25">
        <f ca="1">SUMIF(HI$3:IM$3,"&lt;="&amp;B5,HI25:IM25)</f>
        <v>0</v>
      </c>
      <c r="HG25" s="98" t="str">
        <f>IF(Summary!$B$24&lt;&gt;"",IF(AND(Summary!$D$24&lt;&gt;"",DATE(YEAR(Summary!$D$24),MONTH(Summary!$D$24),1)&lt;DATE(YEAR(HI3),MONTH(HI3),1)),"not on board",IF(Summary!$B$24&lt;&gt;"",IF(AND(Summary!$C$24&lt;&gt;"",DATE(YEAR(Summary!$C$24),MONTH(Summary!$C$24),1)&lt;=DATE(YEAR(HI3),MONTH(HI3),1)),Summary!$B$24,"not on board"),"")),"")</f>
        <v/>
      </c>
      <c r="HH25" s="74" t="s">
        <v>17</v>
      </c>
      <c r="HI25" s="85"/>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86"/>
      <c r="IN25" s="76">
        <f t="shared" ref="IN25:IN26" si="106">SUM(HI25:IM25)</f>
        <v>0</v>
      </c>
      <c r="IP25">
        <f ca="1">SUMIF(IS$3:JW$3,"&lt;="&amp;B5,IS25:JW25)</f>
        <v>0</v>
      </c>
      <c r="IQ25" s="98" t="str">
        <f>IF(Summary!$B$24&lt;&gt;"",IF(AND(Summary!$D$24&lt;&gt;"",DATE(YEAR(Summary!$D$24),MONTH(Summary!$D$24),1)&lt;DATE(YEAR(IS3),MONTH(IS3),1)),"not on board",IF(Summary!$B$24&lt;&gt;"",IF(AND(Summary!$C$24&lt;&gt;"",DATE(YEAR(Summary!$C$24),MONTH(Summary!$C$24),1)&lt;=DATE(YEAR(IS3),MONTH(IS3),1)),Summary!$B$24,"not on board"),"")),"")</f>
        <v/>
      </c>
      <c r="IR25" s="74" t="s">
        <v>17</v>
      </c>
      <c r="IS25" s="85"/>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86"/>
      <c r="JX25" s="76">
        <f t="shared" ref="JX25:JX26" si="107">SUM(IS25:JW25)</f>
        <v>0</v>
      </c>
      <c r="JZ25">
        <f ca="1">SUMIF(KC$3:LF$3,"&lt;="&amp;B5,KC25:LF25)</f>
        <v>0</v>
      </c>
      <c r="KA25" s="98" t="str">
        <f>IF(Summary!$B$24&lt;&gt;"",IF(AND(Summary!$D$24&lt;&gt;"",DATE(YEAR(Summary!$D$24),MONTH(Summary!$D$24),1)&lt;DATE(YEAR(KC3),MONTH(KC3),1)),"not on board",IF(Summary!$B$24&lt;&gt;"",IF(AND(Summary!$C$24&lt;&gt;"",DATE(YEAR(Summary!$C$24),MONTH(Summary!$C$24),1)&lt;=DATE(YEAR(KC3),MONTH(KC3),1)),Summary!$B$24,"not on board"),"")),"")</f>
        <v/>
      </c>
      <c r="KB25" s="74" t="s">
        <v>17</v>
      </c>
      <c r="KC25" s="85"/>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86"/>
      <c r="LG25" s="76">
        <f t="shared" si="34"/>
        <v>0</v>
      </c>
      <c r="LI25">
        <f ca="1">SUMIF(LL$3:MP$3,"&lt;="&amp;B5,LL25:MP25)</f>
        <v>0</v>
      </c>
      <c r="LJ25" s="98" t="str">
        <f>IF(Summary!$B$24&lt;&gt;"",IF(AND(Summary!$D$24&lt;&gt;"",DATE(YEAR(Summary!$D$24),MONTH(Summary!$D$24),1)&lt;DATE(YEAR(LL3),MONTH(LL3),1)),"not on board",IF(Summary!$B$24&lt;&gt;"",IF(AND(Summary!$C$24&lt;&gt;"",DATE(YEAR(Summary!$C$24),MONTH(Summary!$C$24),1)&lt;=DATE(YEAR(LL3),MONTH(LL3),1)),Summary!$B$24,"not on board"),"")),"")</f>
        <v/>
      </c>
      <c r="LK25" s="74" t="s">
        <v>17</v>
      </c>
      <c r="LL25" s="85"/>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86"/>
      <c r="MQ25" s="76">
        <f t="shared" ref="MQ25:MQ26" si="108">SUM(LL25:MP25)</f>
        <v>0</v>
      </c>
      <c r="MS25">
        <f ca="1">SUMIF(MV$3:NY$3,"&lt;="&amp;B5,MV25:NY25)</f>
        <v>0</v>
      </c>
      <c r="MT25" s="98" t="str">
        <f>IF(Summary!$B$24&lt;&gt;"",IF(AND(Summary!$D$24&lt;&gt;"",DATE(YEAR(Summary!$D$24),MONTH(Summary!$D$24),1)&lt;DATE(YEAR(MV3),MONTH(MV3),1)),"not on board",IF(Summary!$B$24&lt;&gt;"",IF(AND(Summary!$C$24&lt;&gt;"",DATE(YEAR(Summary!$C$24),MONTH(Summary!$C$24),1)&lt;=DATE(YEAR(MV3),MONTH(MV3),1)),Summary!$B$24,"not on board"),"")),"")</f>
        <v/>
      </c>
      <c r="MU25" s="74" t="s">
        <v>17</v>
      </c>
      <c r="MV25" s="85"/>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86"/>
      <c r="NZ25" s="76">
        <f t="shared" si="36"/>
        <v>0</v>
      </c>
      <c r="OB25">
        <f ca="1">SUMIF(OE$3:PI$3,"&lt;="&amp;B5,OE25:PI25)</f>
        <v>0</v>
      </c>
      <c r="OC25" s="98" t="str">
        <f>IF(Summary!$B$24&lt;&gt;"",IF(AND(Summary!$D$24&lt;&gt;"",DATE(YEAR(Summary!$D$24),MONTH(Summary!$D$24),1)&lt;DATE(YEAR(OE3),MONTH(OE3),1)),"not on board",IF(Summary!$B$24&lt;&gt;"",IF(AND(Summary!$C$24&lt;&gt;"",DATE(YEAR(Summary!$C$24),MONTH(Summary!$C$24),1)&lt;=DATE(YEAR(OE3),MONTH(OE3),1)),Summary!$B$24,"not on board"),"")),"")</f>
        <v/>
      </c>
      <c r="OD25" s="74" t="s">
        <v>17</v>
      </c>
      <c r="OE25" s="85"/>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86"/>
      <c r="PJ25" s="76">
        <f t="shared" ref="PJ25:PJ26" si="109">SUM(OE25:PI25)</f>
        <v>0</v>
      </c>
    </row>
    <row r="26" spans="2:426">
      <c r="B26">
        <f ca="1">SUM(B25,BT25,AL25,DD25,EM25,FW25,HF25,IP25,JZ25,LI25,MS25,OB25)</f>
        <v>0</v>
      </c>
      <c r="C26" s="100"/>
      <c r="D26" s="75" t="s">
        <v>1</v>
      </c>
      <c r="E26" s="83"/>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4"/>
      <c r="AJ26" s="77">
        <f t="shared" si="102"/>
        <v>0</v>
      </c>
      <c r="AM26" s="100"/>
      <c r="AN26" s="75" t="s">
        <v>1</v>
      </c>
      <c r="AO26" s="83"/>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4"/>
      <c r="BR26" s="77">
        <f t="shared" si="27"/>
        <v>0</v>
      </c>
      <c r="BU26" s="100"/>
      <c r="BV26" s="75" t="s">
        <v>1</v>
      </c>
      <c r="BW26" s="83"/>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4"/>
      <c r="DB26" s="77">
        <f t="shared" si="103"/>
        <v>0</v>
      </c>
      <c r="DE26" s="100"/>
      <c r="DF26" s="75" t="s">
        <v>1</v>
      </c>
      <c r="DG26" s="83"/>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4"/>
      <c r="EK26" s="77">
        <f t="shared" si="104"/>
        <v>0</v>
      </c>
      <c r="EN26" s="100"/>
      <c r="EO26" s="75" t="s">
        <v>1</v>
      </c>
      <c r="EP26" s="83"/>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4"/>
      <c r="FU26" s="77">
        <f t="shared" si="105"/>
        <v>0</v>
      </c>
      <c r="FX26" s="100"/>
      <c r="FY26" s="75" t="s">
        <v>1</v>
      </c>
      <c r="FZ26" s="83"/>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4"/>
      <c r="HD26" s="77">
        <f t="shared" si="31"/>
        <v>0</v>
      </c>
      <c r="HG26" s="100"/>
      <c r="HH26" s="75" t="s">
        <v>1</v>
      </c>
      <c r="HI26" s="83"/>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4"/>
      <c r="IN26" s="77">
        <f t="shared" si="106"/>
        <v>0</v>
      </c>
      <c r="IQ26" s="100"/>
      <c r="IR26" s="75" t="s">
        <v>1</v>
      </c>
      <c r="IS26" s="83"/>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4"/>
      <c r="JX26" s="77">
        <f t="shared" si="107"/>
        <v>0</v>
      </c>
      <c r="KA26" s="100"/>
      <c r="KB26" s="75" t="s">
        <v>1</v>
      </c>
      <c r="KC26" s="83"/>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4"/>
      <c r="LG26" s="77">
        <f t="shared" si="34"/>
        <v>0</v>
      </c>
      <c r="LJ26" s="100"/>
      <c r="LK26" s="75" t="s">
        <v>1</v>
      </c>
      <c r="LL26" s="83"/>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4"/>
      <c r="MQ26" s="77">
        <f t="shared" si="108"/>
        <v>0</v>
      </c>
      <c r="MT26" s="100"/>
      <c r="MU26" s="75" t="s">
        <v>1</v>
      </c>
      <c r="MV26" s="83"/>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4"/>
      <c r="NZ26" s="77">
        <f t="shared" si="36"/>
        <v>0</v>
      </c>
      <c r="OC26" s="100"/>
      <c r="OD26" s="75" t="s">
        <v>1</v>
      </c>
      <c r="OE26" s="83"/>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4"/>
      <c r="PJ26" s="77">
        <f t="shared" si="109"/>
        <v>0</v>
      </c>
    </row>
    <row r="27" spans="2:426" ht="15" customHeight="1">
      <c r="B27">
        <f ca="1">SUMIF(E$3:AI$3,"&lt;="&amp;B5,E27:AI27)</f>
        <v>0</v>
      </c>
      <c r="C27" s="98" t="str">
        <f>IF(Summary!$B$25&lt;&gt;"",IF(AND(Summary!$D$25&lt;&gt;"",DATE(YEAR(Summary!$D$25),MONTH(Summary!$D$25),1)&lt;DATE(YEAR(E3),MONTH(E3),1)),"not on board",IF(Summary!$B$25&lt;&gt;"",IF(AND(Summary!$C$25&lt;&gt;"",DATE(YEAR(Summary!$C$25),MONTH(Summary!$C$25),1)&lt;=DATE(YEAR(E3),MONTH(E3),1)),Summary!$B$25,"not on board"),"")),"")</f>
        <v/>
      </c>
      <c r="D27" s="74" t="s">
        <v>17</v>
      </c>
      <c r="E27" s="85"/>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86"/>
      <c r="AJ27" s="76">
        <f t="shared" ref="AJ27:AJ28" si="110">SUM(E27:AI27)</f>
        <v>0</v>
      </c>
      <c r="AL27">
        <f ca="1">SUMIF(AO$3:BQ$3,"&lt;="&amp;B5,AO27:BQ27)</f>
        <v>0</v>
      </c>
      <c r="AM27" s="98" t="str">
        <f>IF(Summary!$B$25&lt;&gt;"",IF(AND(Summary!$D$25&lt;&gt;"",DATE(YEAR(Summary!$D$25),MONTH(Summary!$D$25),1)&lt;DATE(YEAR(AO3),MONTH(AO3),1)),"not on board",IF(Summary!$B$25&lt;&gt;"",IF(AND(Summary!$C$25&lt;&gt;"",DATE(YEAR(Summary!$C$25),MONTH(Summary!$C$25),1)&lt;=DATE(YEAR(AO3),MONTH(AO3),1)),Summary!$B$25,"not on board"),"")),"")</f>
        <v/>
      </c>
      <c r="AN27" s="74" t="s">
        <v>17</v>
      </c>
      <c r="AO27" s="85"/>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86"/>
      <c r="BR27" s="76">
        <f t="shared" si="27"/>
        <v>0</v>
      </c>
      <c r="BT27">
        <f ca="1">SUMIF(BW$3:DA$3,"&lt;="&amp;B5,BW27:DA27)</f>
        <v>0</v>
      </c>
      <c r="BU27" s="98" t="str">
        <f>IF(Summary!$B$25&lt;&gt;"",IF(AND(Summary!$D$25&lt;&gt;"",DATE(YEAR(Summary!$D$25),MONTH(Summary!$D$25),1)&lt;DATE(YEAR(BW3),MONTH(BW3),1)),"not on board",IF(Summary!$B$25&lt;&gt;"",IF(AND(Summary!$C$25&lt;&gt;"",DATE(YEAR(Summary!$C$25),MONTH(Summary!$C$25),1)&lt;=DATE(YEAR(BW3),MONTH(BW3),1)),Summary!$B$25,"not on board"),"")),"")</f>
        <v/>
      </c>
      <c r="BV27" s="74" t="s">
        <v>17</v>
      </c>
      <c r="BW27" s="85"/>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86"/>
      <c r="DB27" s="76">
        <f t="shared" ref="DB27:DB28" si="111">SUM(BW27:DA27)</f>
        <v>0</v>
      </c>
      <c r="DD27">
        <f ca="1">SUMIF(DG$3:EJ$3,"&lt;="&amp;B5,DG27:EJ27)</f>
        <v>0</v>
      </c>
      <c r="DE27" s="98" t="str">
        <f>IF(Summary!$B$25&lt;&gt;"",IF(AND(Summary!$D$25&lt;&gt;"",DATE(YEAR(Summary!$D$25),MONTH(Summary!$D$25),1)&lt;DATE(YEAR(DG3),MONTH(DG3),1)),"not on board",IF(Summary!$B$25&lt;&gt;"",IF(AND(Summary!$C$25&lt;&gt;"",DATE(YEAR(Summary!$C$25),MONTH(Summary!$C$25),1)&lt;=DATE(YEAR(DG3),MONTH(DG3),1)),Summary!$B$25,"not on board"),"")),"")</f>
        <v/>
      </c>
      <c r="DF27" s="74" t="s">
        <v>17</v>
      </c>
      <c r="DG27" s="85"/>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86"/>
      <c r="EK27" s="76">
        <f t="shared" ref="EK27:EK28" si="112">SUM(DG27:EJ27)</f>
        <v>0</v>
      </c>
      <c r="EM27">
        <f ca="1">SUMIF(EP$3:FT$3,"&lt;="&amp;B5,EP27:FT27)</f>
        <v>0</v>
      </c>
      <c r="EN27" s="98" t="str">
        <f>IF(Summary!$B$25&lt;&gt;"",IF(AND(Summary!$D$25&lt;&gt;"",DATE(YEAR(Summary!$D$25),MONTH(Summary!$D$25),1)&lt;DATE(YEAR(EP3),MONTH(EP3),1)),"not on board",IF(Summary!$B$25&lt;&gt;"",IF(AND(Summary!$C$25&lt;&gt;"",DATE(YEAR(Summary!$C$25),MONTH(Summary!$C$25),1)&lt;=DATE(YEAR(EP3),MONTH(EP3),1)),Summary!$B$25,"not on board"),"")),"")</f>
        <v/>
      </c>
      <c r="EO27" s="74" t="s">
        <v>17</v>
      </c>
      <c r="EP27" s="85"/>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86"/>
      <c r="FU27" s="76">
        <f t="shared" ref="FU27:FU28" si="113">SUM(EP27:FT27)</f>
        <v>0</v>
      </c>
      <c r="FW27">
        <f ca="1">SUMIF(FZ$3:HC$3,"&lt;="&amp;B5,FZ27:HC27)</f>
        <v>0</v>
      </c>
      <c r="FX27" s="98" t="str">
        <f>IF(Summary!$B$25&lt;&gt;"",IF(AND(Summary!$D$25&lt;&gt;"",DATE(YEAR(Summary!$D$25),MONTH(Summary!$D$25),1)&lt;DATE(YEAR(FZ3),MONTH(FZ3),1)),"not on board",IF(Summary!$B$25&lt;&gt;"",IF(AND(Summary!$C$25&lt;&gt;"",DATE(YEAR(Summary!$C$25),MONTH(Summary!$C$25),1)&lt;=DATE(YEAR(FZ3),MONTH(FZ3),1)),Summary!$B$25,"not on board"),"")),"")</f>
        <v/>
      </c>
      <c r="FY27" s="74" t="s">
        <v>17</v>
      </c>
      <c r="FZ27" s="85"/>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86"/>
      <c r="HD27" s="76">
        <f t="shared" si="31"/>
        <v>0</v>
      </c>
      <c r="HF27">
        <f ca="1">SUMIF(HI$3:IM$3,"&lt;="&amp;B5,HI27:IM27)</f>
        <v>0</v>
      </c>
      <c r="HG27" s="98" t="str">
        <f>IF(Summary!$B$25&lt;&gt;"",IF(AND(Summary!$D$25&lt;&gt;"",DATE(YEAR(Summary!$D$25),MONTH(Summary!$D$25),1)&lt;DATE(YEAR(HI3),MONTH(HI3),1)),"not on board",IF(Summary!$B$25&lt;&gt;"",IF(AND(Summary!$C$25&lt;&gt;"",DATE(YEAR(Summary!$C$25),MONTH(Summary!$C$25),1)&lt;=DATE(YEAR(HI3),MONTH(HI3),1)),Summary!$B$25,"not on board"),"")),"")</f>
        <v/>
      </c>
      <c r="HH27" s="74" t="s">
        <v>17</v>
      </c>
      <c r="HI27" s="85"/>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86"/>
      <c r="IN27" s="76">
        <f t="shared" ref="IN27:IN28" si="114">SUM(HI27:IM27)</f>
        <v>0</v>
      </c>
      <c r="IP27">
        <f ca="1">SUMIF(IS$3:JW$3,"&lt;="&amp;B5,IS27:JW27)</f>
        <v>0</v>
      </c>
      <c r="IQ27" s="98" t="str">
        <f>IF(Summary!$B$25&lt;&gt;"",IF(AND(Summary!$D$25&lt;&gt;"",DATE(YEAR(Summary!$D$25),MONTH(Summary!$D$25),1)&lt;DATE(YEAR(IS3),MONTH(IS3),1)),"not on board",IF(Summary!$B$25&lt;&gt;"",IF(AND(Summary!$C$25&lt;&gt;"",DATE(YEAR(Summary!$C$25),MONTH(Summary!$C$25),1)&lt;=DATE(YEAR(IS3),MONTH(IS3),1)),Summary!$B$25,"not on board"),"")),"")</f>
        <v/>
      </c>
      <c r="IR27" s="74" t="s">
        <v>17</v>
      </c>
      <c r="IS27" s="85"/>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86"/>
      <c r="JX27" s="76">
        <f t="shared" ref="JX27:JX28" si="115">SUM(IS27:JW27)</f>
        <v>0</v>
      </c>
      <c r="JZ27">
        <f ca="1">SUMIF(KC$3:LF$3,"&lt;="&amp;B5,KC27:LF27)</f>
        <v>0</v>
      </c>
      <c r="KA27" s="98" t="str">
        <f>IF(Summary!$B$25&lt;&gt;"",IF(AND(Summary!$D$25&lt;&gt;"",DATE(YEAR(Summary!$D$25),MONTH(Summary!$D$25),1)&lt;DATE(YEAR(KC3),MONTH(KC3),1)),"not on board",IF(Summary!$B$25&lt;&gt;"",IF(AND(Summary!$C$25&lt;&gt;"",DATE(YEAR(Summary!$C$25),MONTH(Summary!$C$25),1)&lt;=DATE(YEAR(KC3),MONTH(KC3),1)),Summary!$B$25,"not on board"),"")),"")</f>
        <v/>
      </c>
      <c r="KB27" s="74" t="s">
        <v>17</v>
      </c>
      <c r="KC27" s="85"/>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86"/>
      <c r="LG27" s="76">
        <f t="shared" si="34"/>
        <v>0</v>
      </c>
      <c r="LI27">
        <f ca="1">SUMIF(LL$3:MP$3,"&lt;="&amp;B5,LL27:MP27)</f>
        <v>0</v>
      </c>
      <c r="LJ27" s="98" t="str">
        <f>IF(Summary!$B$25&lt;&gt;"",IF(AND(Summary!$D$25&lt;&gt;"",DATE(YEAR(Summary!$D$25),MONTH(Summary!$D$25),1)&lt;DATE(YEAR(LL3),MONTH(LL3),1)),"not on board",IF(Summary!$B$25&lt;&gt;"",IF(AND(Summary!$C$25&lt;&gt;"",DATE(YEAR(Summary!$C$25),MONTH(Summary!$C$25),1)&lt;=DATE(YEAR(LL3),MONTH(LL3),1)),Summary!$B$25,"not on board"),"")),"")</f>
        <v/>
      </c>
      <c r="LK27" s="74" t="s">
        <v>17</v>
      </c>
      <c r="LL27" s="85"/>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86"/>
      <c r="MQ27" s="76">
        <f t="shared" ref="MQ27:MQ28" si="116">SUM(LL27:MP27)</f>
        <v>0</v>
      </c>
      <c r="MS27">
        <f ca="1">SUMIF(MV$3:NY$3,"&lt;="&amp;B5,MV27:NY27)</f>
        <v>0</v>
      </c>
      <c r="MT27" s="98" t="str">
        <f>IF(Summary!$B$25&lt;&gt;"",IF(AND(Summary!$D$25&lt;&gt;"",DATE(YEAR(Summary!$D$25),MONTH(Summary!$D$25),1)&lt;DATE(YEAR(MV3),MONTH(MV3),1)),"not on board",IF(Summary!$B$25&lt;&gt;"",IF(AND(Summary!$C$25&lt;&gt;"",DATE(YEAR(Summary!$C$25),MONTH(Summary!$C$25),1)&lt;=DATE(YEAR(MV3),MONTH(MV3),1)),Summary!$B$25,"not on board"),"")),"")</f>
        <v/>
      </c>
      <c r="MU27" s="74" t="s">
        <v>17</v>
      </c>
      <c r="MV27" s="85"/>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86"/>
      <c r="NZ27" s="76">
        <f t="shared" si="36"/>
        <v>0</v>
      </c>
      <c r="OB27">
        <f ca="1">SUMIF(OE$3:PI$3,"&lt;="&amp;B5,OE27:PI27)</f>
        <v>0</v>
      </c>
      <c r="OC27" s="98" t="str">
        <f>IF(Summary!$B$25&lt;&gt;"",IF(AND(Summary!$D$25&lt;&gt;"",DATE(YEAR(Summary!$D$25),MONTH(Summary!$D$25),1)&lt;DATE(YEAR(OE3),MONTH(OE3),1)),"not on board",IF(Summary!$B$25&lt;&gt;"",IF(AND(Summary!$C$25&lt;&gt;"",DATE(YEAR(Summary!$C$25),MONTH(Summary!$C$25),1)&lt;=DATE(YEAR(OE3),MONTH(OE3),1)),Summary!$B$25,"not on board"),"")),"")</f>
        <v/>
      </c>
      <c r="OD27" s="74" t="s">
        <v>17</v>
      </c>
      <c r="OE27" s="85"/>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86"/>
      <c r="PJ27" s="76">
        <f t="shared" ref="PJ27:PJ28" si="117">SUM(OE27:PI27)</f>
        <v>0</v>
      </c>
    </row>
    <row r="28" spans="2:426">
      <c r="B28">
        <f ca="1">SUM(B27,BT27,AL27,DD27,EM27,FW27,HF27,IP27,JZ27,LI27,MS27,OB27)</f>
        <v>0</v>
      </c>
      <c r="C28" s="100"/>
      <c r="D28" s="75" t="s">
        <v>1</v>
      </c>
      <c r="E28" s="83"/>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4"/>
      <c r="AJ28" s="77">
        <f t="shared" si="110"/>
        <v>0</v>
      </c>
      <c r="AM28" s="100"/>
      <c r="AN28" s="75" t="s">
        <v>1</v>
      </c>
      <c r="AO28" s="83"/>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4"/>
      <c r="BR28" s="77">
        <f t="shared" si="27"/>
        <v>0</v>
      </c>
      <c r="BU28" s="100"/>
      <c r="BV28" s="75" t="s">
        <v>1</v>
      </c>
      <c r="BW28" s="83"/>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4"/>
      <c r="DB28" s="77">
        <f t="shared" si="111"/>
        <v>0</v>
      </c>
      <c r="DE28" s="100"/>
      <c r="DF28" s="75" t="s">
        <v>1</v>
      </c>
      <c r="DG28" s="83"/>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4"/>
      <c r="EK28" s="77">
        <f t="shared" si="112"/>
        <v>0</v>
      </c>
      <c r="EN28" s="100"/>
      <c r="EO28" s="75" t="s">
        <v>1</v>
      </c>
      <c r="EP28" s="83"/>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4"/>
      <c r="FU28" s="77">
        <f t="shared" si="113"/>
        <v>0</v>
      </c>
      <c r="FX28" s="100"/>
      <c r="FY28" s="75" t="s">
        <v>1</v>
      </c>
      <c r="FZ28" s="83"/>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4"/>
      <c r="HD28" s="77">
        <f t="shared" si="31"/>
        <v>0</v>
      </c>
      <c r="HG28" s="100"/>
      <c r="HH28" s="75" t="s">
        <v>1</v>
      </c>
      <c r="HI28" s="83"/>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4"/>
      <c r="IN28" s="77">
        <f t="shared" si="114"/>
        <v>0</v>
      </c>
      <c r="IQ28" s="100"/>
      <c r="IR28" s="75" t="s">
        <v>1</v>
      </c>
      <c r="IS28" s="83"/>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4"/>
      <c r="JX28" s="77">
        <f t="shared" si="115"/>
        <v>0</v>
      </c>
      <c r="KA28" s="100"/>
      <c r="KB28" s="75" t="s">
        <v>1</v>
      </c>
      <c r="KC28" s="83"/>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4"/>
      <c r="LG28" s="77">
        <f t="shared" si="34"/>
        <v>0</v>
      </c>
      <c r="LJ28" s="100"/>
      <c r="LK28" s="75" t="s">
        <v>1</v>
      </c>
      <c r="LL28" s="83"/>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4"/>
      <c r="MQ28" s="77">
        <f t="shared" si="116"/>
        <v>0</v>
      </c>
      <c r="MT28" s="100"/>
      <c r="MU28" s="75" t="s">
        <v>1</v>
      </c>
      <c r="MV28" s="83"/>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4"/>
      <c r="NZ28" s="77">
        <f t="shared" si="36"/>
        <v>0</v>
      </c>
      <c r="OC28" s="100"/>
      <c r="OD28" s="75" t="s">
        <v>1</v>
      </c>
      <c r="OE28" s="83"/>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4"/>
      <c r="PJ28" s="77">
        <f t="shared" si="117"/>
        <v>0</v>
      </c>
    </row>
    <row r="29" spans="2:426" ht="15" customHeight="1">
      <c r="B29">
        <f ca="1">SUMIF(E$3:AI$3,"&lt;="&amp;B5,E29:AI29)</f>
        <v>0</v>
      </c>
      <c r="C29" s="98" t="str">
        <f>IF(Summary!$B$26&lt;&gt;"",IF(AND(Summary!$D$26&lt;&gt;"",DATE(YEAR(Summary!$D$26),MONTH(Summary!$D$26),1)&lt;DATE(YEAR(E3),MONTH(E3),1)),"not on board",IF(Summary!$B$26&lt;&gt;"",IF(AND(Summary!$C$26&lt;&gt;"",DATE(YEAR(Summary!$C$26),MONTH(Summary!$C$26),1)&lt;=DATE(YEAR(E3),MONTH(E3),1)),Summary!$B$26,"not on board"),"")),"")</f>
        <v/>
      </c>
      <c r="D29" s="74" t="s">
        <v>17</v>
      </c>
      <c r="E29" s="85"/>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86"/>
      <c r="AJ29" s="76">
        <f t="shared" ref="AJ29:AJ30" si="118">SUM(E29:AI29)</f>
        <v>0</v>
      </c>
      <c r="AL29">
        <f ca="1">SUMIF(AO$3:BQ$3,"&lt;="&amp;B5,AO29:BQ29)</f>
        <v>0</v>
      </c>
      <c r="AM29" s="98" t="str">
        <f>IF(Summary!$B$26&lt;&gt;"",IF(AND(Summary!$D$26&lt;&gt;"",DATE(YEAR(Summary!$D$26),MONTH(Summary!$D$26),1)&lt;DATE(YEAR(AO3),MONTH(AO3),1)),"not on board",IF(Summary!$B$26&lt;&gt;"",IF(AND(Summary!$C$26&lt;&gt;"",DATE(YEAR(Summary!$C$26),MONTH(Summary!$C$26),1)&lt;=DATE(YEAR(AO3),MONTH(AO3),1)),Summary!$B$26,"not on board"),"")),"")</f>
        <v/>
      </c>
      <c r="AN29" s="74" t="s">
        <v>17</v>
      </c>
      <c r="AO29" s="85"/>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86"/>
      <c r="BR29" s="76">
        <f t="shared" si="27"/>
        <v>0</v>
      </c>
      <c r="BT29">
        <f ca="1">SUMIF(BW$3:DA$3,"&lt;="&amp;B5,BW29:DA29)</f>
        <v>0</v>
      </c>
      <c r="BU29" s="98" t="str">
        <f>IF(Summary!$B$26&lt;&gt;"",IF(AND(Summary!$D$26&lt;&gt;"",DATE(YEAR(Summary!$D$26),MONTH(Summary!$D$26),1)&lt;DATE(YEAR(BW3),MONTH(BW3),1)),"not on board",IF(Summary!$B$26&lt;&gt;"",IF(AND(Summary!$C$26&lt;&gt;"",DATE(YEAR(Summary!$C$26),MONTH(Summary!$C$26),1)&lt;=DATE(YEAR(BW3),MONTH(BW3),1)),Summary!$B$26,"not on board"),"")),"")</f>
        <v/>
      </c>
      <c r="BV29" s="74" t="s">
        <v>17</v>
      </c>
      <c r="BW29" s="85"/>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86"/>
      <c r="DB29" s="76">
        <f t="shared" ref="DB29:DB30" si="119">SUM(BW29:DA29)</f>
        <v>0</v>
      </c>
      <c r="DD29">
        <f ca="1">SUMIF(DG$3:EJ$3,"&lt;="&amp;B5,DG29:EJ29)</f>
        <v>0</v>
      </c>
      <c r="DE29" s="98" t="str">
        <f>IF(Summary!$B$26&lt;&gt;"",IF(AND(Summary!$D$26&lt;&gt;"",DATE(YEAR(Summary!$D$26),MONTH(Summary!$D$26),1)&lt;DATE(YEAR(DG3),MONTH(DG3),1)),"not on board",IF(Summary!$B$26&lt;&gt;"",IF(AND(Summary!$C$26&lt;&gt;"",DATE(YEAR(Summary!$C$26),MONTH(Summary!$C$26),1)&lt;=DATE(YEAR(DG3),MONTH(DG3),1)),Summary!$B$26,"not on board"),"")),"")</f>
        <v/>
      </c>
      <c r="DF29" s="74" t="s">
        <v>17</v>
      </c>
      <c r="DG29" s="85"/>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86"/>
      <c r="EK29" s="76">
        <f t="shared" ref="EK29:EK30" si="120">SUM(DG29:EJ29)</f>
        <v>0</v>
      </c>
      <c r="EM29">
        <f ca="1">SUMIF(EP$3:FT$3,"&lt;="&amp;B5,EP29:FT29)</f>
        <v>0</v>
      </c>
      <c r="EN29" s="98" t="str">
        <f>IF(Summary!$B$26&lt;&gt;"",IF(AND(Summary!$D$26&lt;&gt;"",DATE(YEAR(Summary!$D$26),MONTH(Summary!$D$26),1)&lt;DATE(YEAR(EP3),MONTH(EP3),1)),"not on board",IF(Summary!$B$26&lt;&gt;"",IF(AND(Summary!$C$26&lt;&gt;"",DATE(YEAR(Summary!$C$26),MONTH(Summary!$C$26),1)&lt;=DATE(YEAR(EP3),MONTH(EP3),1)),Summary!$B$26,"not on board"),"")),"")</f>
        <v/>
      </c>
      <c r="EO29" s="74" t="s">
        <v>17</v>
      </c>
      <c r="EP29" s="85"/>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86"/>
      <c r="FU29" s="76">
        <f t="shared" ref="FU29:FU30" si="121">SUM(EP29:FT29)</f>
        <v>0</v>
      </c>
      <c r="FW29">
        <f ca="1">SUMIF(FZ$3:HC$3,"&lt;="&amp;B5,FZ29:HC29)</f>
        <v>0</v>
      </c>
      <c r="FX29" s="98" t="str">
        <f>IF(Summary!$B$26&lt;&gt;"",IF(AND(Summary!$D$26&lt;&gt;"",DATE(YEAR(Summary!$D$26),MONTH(Summary!$D$26),1)&lt;DATE(YEAR(FZ3),MONTH(FZ3),1)),"not on board",IF(Summary!$B$26&lt;&gt;"",IF(AND(Summary!$C$26&lt;&gt;"",DATE(YEAR(Summary!$C$26),MONTH(Summary!$C$26),1)&lt;=DATE(YEAR(FZ3),MONTH(FZ3),1)),Summary!$B$26,"not on board"),"")),"")</f>
        <v/>
      </c>
      <c r="FY29" s="74" t="s">
        <v>17</v>
      </c>
      <c r="FZ29" s="85"/>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86"/>
      <c r="HD29" s="76">
        <f t="shared" si="31"/>
        <v>0</v>
      </c>
      <c r="HF29">
        <f ca="1">SUMIF(HI$3:IM$3,"&lt;="&amp;B5,HI29:IM29)</f>
        <v>0</v>
      </c>
      <c r="HG29" s="98" t="str">
        <f>IF(Summary!$B$26&lt;&gt;"",IF(AND(Summary!$D$26&lt;&gt;"",DATE(YEAR(Summary!$D$26),MONTH(Summary!$D$26),1)&lt;DATE(YEAR(HI3),MONTH(HI3),1)),"not on board",IF(Summary!$B$26&lt;&gt;"",IF(AND(Summary!$C$26&lt;&gt;"",DATE(YEAR(Summary!$C$26),MONTH(Summary!$C$26),1)&lt;=DATE(YEAR(HI3),MONTH(HI3),1)),Summary!$B$26,"not on board"),"")),"")</f>
        <v/>
      </c>
      <c r="HH29" s="74" t="s">
        <v>17</v>
      </c>
      <c r="HI29" s="85"/>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86"/>
      <c r="IN29" s="76">
        <f t="shared" ref="IN29:IN30" si="122">SUM(HI29:IM29)</f>
        <v>0</v>
      </c>
      <c r="IP29">
        <f ca="1">SUMIF(IS$3:JW$3,"&lt;="&amp;B5,IS29:JW29)</f>
        <v>0</v>
      </c>
      <c r="IQ29" s="98" t="str">
        <f>IF(Summary!$B$26&lt;&gt;"",IF(AND(Summary!$D$26&lt;&gt;"",DATE(YEAR(Summary!$D$26),MONTH(Summary!$D$26),1)&lt;DATE(YEAR(IS3),MONTH(IS3),1)),"not on board",IF(Summary!$B$26&lt;&gt;"",IF(AND(Summary!$C$26&lt;&gt;"",DATE(YEAR(Summary!$C$26),MONTH(Summary!$C$26),1)&lt;=DATE(YEAR(IS3),MONTH(IS3),1)),Summary!$B$26,"not on board"),"")),"")</f>
        <v/>
      </c>
      <c r="IR29" s="74" t="s">
        <v>17</v>
      </c>
      <c r="IS29" s="85"/>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86"/>
      <c r="JX29" s="76">
        <f t="shared" ref="JX29:JX30" si="123">SUM(IS29:JW29)</f>
        <v>0</v>
      </c>
      <c r="JZ29">
        <f ca="1">SUMIF(KC$3:LF$3,"&lt;="&amp;B5,KC29:LF29)</f>
        <v>0</v>
      </c>
      <c r="KA29" s="98" t="str">
        <f>IF(Summary!$B$26&lt;&gt;"",IF(AND(Summary!$D$26&lt;&gt;"",DATE(YEAR(Summary!$D$26),MONTH(Summary!$D$26),1)&lt;DATE(YEAR(KC3),MONTH(KC3),1)),"not on board",IF(Summary!$B$26&lt;&gt;"",IF(AND(Summary!$C$26&lt;&gt;"",DATE(YEAR(Summary!$C$26),MONTH(Summary!$C$26),1)&lt;=DATE(YEAR(KC3),MONTH(KC3),1)),Summary!$B$26,"not on board"),"")),"")</f>
        <v/>
      </c>
      <c r="KB29" s="74" t="s">
        <v>17</v>
      </c>
      <c r="KC29" s="85"/>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86"/>
      <c r="LG29" s="76">
        <f t="shared" si="34"/>
        <v>0</v>
      </c>
      <c r="LI29">
        <f ca="1">SUMIF(LL$3:MP$3,"&lt;="&amp;B5,LL29:MP29)</f>
        <v>0</v>
      </c>
      <c r="LJ29" s="98" t="str">
        <f>IF(Summary!$B$26&lt;&gt;"",IF(AND(Summary!$D$26&lt;&gt;"",DATE(YEAR(Summary!$D$26),MONTH(Summary!$D$26),1)&lt;DATE(YEAR(LL3),MONTH(LL3),1)),"not on board",IF(Summary!$B$26&lt;&gt;"",IF(AND(Summary!$C$26&lt;&gt;"",DATE(YEAR(Summary!$C$26),MONTH(Summary!$C$26),1)&lt;=DATE(YEAR(LL3),MONTH(LL3),1)),Summary!$B$26,"not on board"),"")),"")</f>
        <v/>
      </c>
      <c r="LK29" s="74" t="s">
        <v>17</v>
      </c>
      <c r="LL29" s="85"/>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86"/>
      <c r="MQ29" s="76">
        <f t="shared" ref="MQ29:MQ30" si="124">SUM(LL29:MP29)</f>
        <v>0</v>
      </c>
      <c r="MS29">
        <f ca="1">SUMIF(MV$3:NY$3,"&lt;="&amp;B5,MV29:NY29)</f>
        <v>0</v>
      </c>
      <c r="MT29" s="98" t="str">
        <f>IF(Summary!$B$26&lt;&gt;"",IF(AND(Summary!$D$26&lt;&gt;"",DATE(YEAR(Summary!$D$26),MONTH(Summary!$D$26),1)&lt;DATE(YEAR(MV3),MONTH(MV3),1)),"not on board",IF(Summary!$B$26&lt;&gt;"",IF(AND(Summary!$C$26&lt;&gt;"",DATE(YEAR(Summary!$C$26),MONTH(Summary!$C$26),1)&lt;=DATE(YEAR(MV3),MONTH(MV3),1)),Summary!$B$26,"not on board"),"")),"")</f>
        <v/>
      </c>
      <c r="MU29" s="74" t="s">
        <v>17</v>
      </c>
      <c r="MV29" s="85"/>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86"/>
      <c r="NZ29" s="76">
        <f t="shared" si="36"/>
        <v>0</v>
      </c>
      <c r="OB29">
        <f ca="1">SUMIF(OE$3:PI$3,"&lt;="&amp;B5,OE29:PI29)</f>
        <v>0</v>
      </c>
      <c r="OC29" s="98" t="str">
        <f>IF(Summary!$B$26&lt;&gt;"",IF(AND(Summary!$D$26&lt;&gt;"",DATE(YEAR(Summary!$D$26),MONTH(Summary!$D$26),1)&lt;DATE(YEAR(OE3),MONTH(OE3),1)),"not on board",IF(Summary!$B$26&lt;&gt;"",IF(AND(Summary!$C$26&lt;&gt;"",DATE(YEAR(Summary!$C$26),MONTH(Summary!$C$26),1)&lt;=DATE(YEAR(OE3),MONTH(OE3),1)),Summary!$B$26,"not on board"),"")),"")</f>
        <v/>
      </c>
      <c r="OD29" s="74" t="s">
        <v>17</v>
      </c>
      <c r="OE29" s="85"/>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86"/>
      <c r="PJ29" s="76">
        <f t="shared" ref="PJ29:PJ30" si="125">SUM(OE29:PI29)</f>
        <v>0</v>
      </c>
    </row>
    <row r="30" spans="2:426">
      <c r="B30">
        <f ca="1">SUM(B29,BT29,AL29,DD29,EM29,FW29,HF29,IP29,JZ29,LI29,MS29,OB29)</f>
        <v>0</v>
      </c>
      <c r="C30" s="100"/>
      <c r="D30" s="75" t="s">
        <v>1</v>
      </c>
      <c r="E30" s="83"/>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4"/>
      <c r="AJ30" s="77">
        <f t="shared" si="118"/>
        <v>0</v>
      </c>
      <c r="AM30" s="100"/>
      <c r="AN30" s="75" t="s">
        <v>1</v>
      </c>
      <c r="AO30" s="83"/>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4"/>
      <c r="BR30" s="77">
        <f t="shared" si="27"/>
        <v>0</v>
      </c>
      <c r="BU30" s="100"/>
      <c r="BV30" s="75" t="s">
        <v>1</v>
      </c>
      <c r="BW30" s="83"/>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4"/>
      <c r="DB30" s="77">
        <f t="shared" si="119"/>
        <v>0</v>
      </c>
      <c r="DE30" s="100"/>
      <c r="DF30" s="75" t="s">
        <v>1</v>
      </c>
      <c r="DG30" s="83"/>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4"/>
      <c r="EK30" s="77">
        <f t="shared" si="120"/>
        <v>0</v>
      </c>
      <c r="EN30" s="100"/>
      <c r="EO30" s="75" t="s">
        <v>1</v>
      </c>
      <c r="EP30" s="83"/>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4"/>
      <c r="FU30" s="77">
        <f t="shared" si="121"/>
        <v>0</v>
      </c>
      <c r="FX30" s="100"/>
      <c r="FY30" s="75" t="s">
        <v>1</v>
      </c>
      <c r="FZ30" s="83"/>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4"/>
      <c r="HD30" s="77">
        <f t="shared" si="31"/>
        <v>0</v>
      </c>
      <c r="HG30" s="100"/>
      <c r="HH30" s="75" t="s">
        <v>1</v>
      </c>
      <c r="HI30" s="83"/>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4"/>
      <c r="IN30" s="77">
        <f t="shared" si="122"/>
        <v>0</v>
      </c>
      <c r="IQ30" s="100"/>
      <c r="IR30" s="75" t="s">
        <v>1</v>
      </c>
      <c r="IS30" s="83"/>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4"/>
      <c r="JX30" s="77">
        <f t="shared" si="123"/>
        <v>0</v>
      </c>
      <c r="KA30" s="100"/>
      <c r="KB30" s="75" t="s">
        <v>1</v>
      </c>
      <c r="KC30" s="83"/>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4"/>
      <c r="LG30" s="77">
        <f t="shared" si="34"/>
        <v>0</v>
      </c>
      <c r="LJ30" s="100"/>
      <c r="LK30" s="75" t="s">
        <v>1</v>
      </c>
      <c r="LL30" s="83"/>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4"/>
      <c r="MQ30" s="77">
        <f t="shared" si="124"/>
        <v>0</v>
      </c>
      <c r="MT30" s="100"/>
      <c r="MU30" s="75" t="s">
        <v>1</v>
      </c>
      <c r="MV30" s="83"/>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4"/>
      <c r="NZ30" s="77">
        <f t="shared" si="36"/>
        <v>0</v>
      </c>
      <c r="OC30" s="100"/>
      <c r="OD30" s="75" t="s">
        <v>1</v>
      </c>
      <c r="OE30" s="83"/>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4"/>
      <c r="PJ30" s="77">
        <f t="shared" si="125"/>
        <v>0</v>
      </c>
    </row>
    <row r="31" spans="2:426" ht="15" customHeight="1">
      <c r="B31">
        <f ca="1">SUMIF(E$3:AI$3,"&lt;="&amp;B5,E31:AI31)</f>
        <v>0</v>
      </c>
      <c r="C31" s="98" t="str">
        <f>IF(Summary!$B$27&lt;&gt;"",IF(AND(Summary!$D$27&lt;&gt;"",DATE(YEAR(Summary!$D$27),MONTH(Summary!$D$27),1)&lt;DATE(YEAR(E3),MONTH(E3),1)),"not on board",IF(Summary!$B$27&lt;&gt;"",IF(AND(Summary!$C$27&lt;&gt;"",DATE(YEAR(Summary!$C$27),MONTH(Summary!$C$27),1)&lt;=DATE(YEAR(E3),MONTH(E3),1)),Summary!$B$27,"not on board"),"")),"")</f>
        <v/>
      </c>
      <c r="D31" s="74" t="s">
        <v>17</v>
      </c>
      <c r="E31" s="85"/>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86"/>
      <c r="AJ31" s="76">
        <f t="shared" ref="AJ31:AJ32" si="126">SUM(E31:AI31)</f>
        <v>0</v>
      </c>
      <c r="AL31">
        <f ca="1">SUMIF(AO$3:BQ$3,"&lt;="&amp;B5,AO31:BQ31)</f>
        <v>0</v>
      </c>
      <c r="AM31" s="98" t="str">
        <f>IF(Summary!$B$27&lt;&gt;"",IF(AND(Summary!$D$27&lt;&gt;"",DATE(YEAR(Summary!$D$27),MONTH(Summary!$D$27),1)&lt;DATE(YEAR(AO3),MONTH(AO3),1)),"not on board",IF(Summary!$B$27&lt;&gt;"",IF(AND(Summary!$C$27&lt;&gt;"",DATE(YEAR(Summary!$C$27),MONTH(Summary!$C$27),1)&lt;=DATE(YEAR(AO3),MONTH(AO3),1)),Summary!$B$27,"not on board"),"")),"")</f>
        <v/>
      </c>
      <c r="AN31" s="74" t="s">
        <v>17</v>
      </c>
      <c r="AO31" s="85"/>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86"/>
      <c r="BR31" s="76">
        <f t="shared" si="27"/>
        <v>0</v>
      </c>
      <c r="BT31">
        <f ca="1">SUMIF(BW$3:DA$3,"&lt;="&amp;B5,BW31:DA31)</f>
        <v>0</v>
      </c>
      <c r="BU31" s="98" t="str">
        <f>IF(Summary!$B$27&lt;&gt;"",IF(AND(Summary!$D$27&lt;&gt;"",DATE(YEAR(Summary!$D$27),MONTH(Summary!$D$27),1)&lt;DATE(YEAR(BW3),MONTH(BW3),1)),"not on board",IF(Summary!$B$27&lt;&gt;"",IF(AND(Summary!$C$27&lt;&gt;"",DATE(YEAR(Summary!$C$27),MONTH(Summary!$C$27),1)&lt;=DATE(YEAR(BW3),MONTH(BW3),1)),Summary!$B$27,"not on board"),"")),"")</f>
        <v/>
      </c>
      <c r="BV31" s="74" t="s">
        <v>17</v>
      </c>
      <c r="BW31" s="85"/>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86"/>
      <c r="DB31" s="76">
        <f t="shared" ref="DB31:DB32" si="127">SUM(BW31:DA31)</f>
        <v>0</v>
      </c>
      <c r="DD31">
        <f ca="1">SUMIF(DG$3:EJ$3,"&lt;="&amp;B5,DG31:EJ31)</f>
        <v>0</v>
      </c>
      <c r="DE31" s="98" t="str">
        <f>IF(Summary!$B$27&lt;&gt;"",IF(AND(Summary!$D$27&lt;&gt;"",DATE(YEAR(Summary!$D$27),MONTH(Summary!$D$27),1)&lt;DATE(YEAR(DG3),MONTH(DG3),1)),"not on board",IF(Summary!$B$27&lt;&gt;"",IF(AND(Summary!$C$27&lt;&gt;"",DATE(YEAR(Summary!$C$27),MONTH(Summary!$C$27),1)&lt;=DATE(YEAR(DG3),MONTH(DG3),1)),Summary!$B$27,"not on board"),"")),"")</f>
        <v/>
      </c>
      <c r="DF31" s="74" t="s">
        <v>17</v>
      </c>
      <c r="DG31" s="85"/>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86"/>
      <c r="EK31" s="76">
        <f t="shared" ref="EK31:EK32" si="128">SUM(DG31:EJ31)</f>
        <v>0</v>
      </c>
      <c r="EM31">
        <f ca="1">SUMIF(EP$3:FT$3,"&lt;="&amp;B5,EP31:FT31)</f>
        <v>0</v>
      </c>
      <c r="EN31" s="98" t="str">
        <f>IF(Summary!$B$27&lt;&gt;"",IF(AND(Summary!$D$27&lt;&gt;"",DATE(YEAR(Summary!$D$27),MONTH(Summary!$D$27),1)&lt;DATE(YEAR(EP3),MONTH(EP3),1)),"not on board",IF(Summary!$B$27&lt;&gt;"",IF(AND(Summary!$C$27&lt;&gt;"",DATE(YEAR(Summary!$C$27),MONTH(Summary!$C$27),1)&lt;=DATE(YEAR(EP3),MONTH(EP3),1)),Summary!$B$27,"not on board"),"")),"")</f>
        <v/>
      </c>
      <c r="EO31" s="74" t="s">
        <v>17</v>
      </c>
      <c r="EP31" s="85"/>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86"/>
      <c r="FU31" s="76">
        <f t="shared" ref="FU31:FU32" si="129">SUM(EP31:FT31)</f>
        <v>0</v>
      </c>
      <c r="FW31">
        <f ca="1">SUMIF(FZ$3:HC$3,"&lt;="&amp;B5,FZ31:HC31)</f>
        <v>0</v>
      </c>
      <c r="FX31" s="98" t="str">
        <f>IF(Summary!$B$27&lt;&gt;"",IF(AND(Summary!$D$27&lt;&gt;"",DATE(YEAR(Summary!$D$27),MONTH(Summary!$D$27),1)&lt;DATE(YEAR(FZ3),MONTH(FZ3),1)),"not on board",IF(Summary!$B$27&lt;&gt;"",IF(AND(Summary!$C$27&lt;&gt;"",DATE(YEAR(Summary!$C$27),MONTH(Summary!$C$27),1)&lt;=DATE(YEAR(FZ3),MONTH(FZ3),1)),Summary!$B$27,"not on board"),"")),"")</f>
        <v/>
      </c>
      <c r="FY31" s="74" t="s">
        <v>17</v>
      </c>
      <c r="FZ31" s="85"/>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86"/>
      <c r="HD31" s="76">
        <f t="shared" si="31"/>
        <v>0</v>
      </c>
      <c r="HF31">
        <f ca="1">SUMIF(HI$3:IM$3,"&lt;="&amp;B5,HI31:IM31)</f>
        <v>0</v>
      </c>
      <c r="HG31" s="98" t="str">
        <f>IF(Summary!$B$27&lt;&gt;"",IF(AND(Summary!$D$27&lt;&gt;"",DATE(YEAR(Summary!$D$27),MONTH(Summary!$D$27),1)&lt;DATE(YEAR(HI3),MONTH(HI3),1)),"not on board",IF(Summary!$B$27&lt;&gt;"",IF(AND(Summary!$C$27&lt;&gt;"",DATE(YEAR(Summary!$C$27),MONTH(Summary!$C$27),1)&lt;=DATE(YEAR(HI3),MONTH(HI3),1)),Summary!$B$27,"not on board"),"")),"")</f>
        <v/>
      </c>
      <c r="HH31" s="74" t="s">
        <v>17</v>
      </c>
      <c r="HI31" s="85"/>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86"/>
      <c r="IN31" s="76">
        <f t="shared" ref="IN31:IN32" si="130">SUM(HI31:IM31)</f>
        <v>0</v>
      </c>
      <c r="IP31">
        <f ca="1">SUMIF(IS$3:JW$3,"&lt;="&amp;B5,IS31:JW31)</f>
        <v>0</v>
      </c>
      <c r="IQ31" s="98" t="str">
        <f>IF(Summary!$B$27&lt;&gt;"",IF(AND(Summary!$D$27&lt;&gt;"",DATE(YEAR(Summary!$D$27),MONTH(Summary!$D$27),1)&lt;DATE(YEAR(IS3),MONTH(IS3),1)),"not on board",IF(Summary!$B$27&lt;&gt;"",IF(AND(Summary!$C$27&lt;&gt;"",DATE(YEAR(Summary!$C$27),MONTH(Summary!$C$27),1)&lt;=DATE(YEAR(IS3),MONTH(IS3),1)),Summary!$B$27,"not on board"),"")),"")</f>
        <v/>
      </c>
      <c r="IR31" s="74" t="s">
        <v>17</v>
      </c>
      <c r="IS31" s="85"/>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86"/>
      <c r="JX31" s="76">
        <f t="shared" ref="JX31:JX32" si="131">SUM(IS31:JW31)</f>
        <v>0</v>
      </c>
      <c r="JZ31">
        <f ca="1">SUMIF(KC$3:LF$3,"&lt;="&amp;B5,KC31:LF31)</f>
        <v>0</v>
      </c>
      <c r="KA31" s="98" t="str">
        <f>IF(Summary!$B$27&lt;&gt;"",IF(AND(Summary!$D$27&lt;&gt;"",DATE(YEAR(Summary!$D$27),MONTH(Summary!$D$27),1)&lt;DATE(YEAR(KC3),MONTH(KC3),1)),"not on board",IF(Summary!$B$27&lt;&gt;"",IF(AND(Summary!$C$27&lt;&gt;"",DATE(YEAR(Summary!$C$27),MONTH(Summary!$C$27),1)&lt;=DATE(YEAR(KC3),MONTH(KC3),1)),Summary!$B$27,"not on board"),"")),"")</f>
        <v/>
      </c>
      <c r="KB31" s="74" t="s">
        <v>17</v>
      </c>
      <c r="KC31" s="85"/>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86"/>
      <c r="LG31" s="76">
        <f t="shared" si="34"/>
        <v>0</v>
      </c>
      <c r="LI31">
        <f ca="1">SUMIF(LL$3:MP$3,"&lt;="&amp;B5,LL31:MP31)</f>
        <v>0</v>
      </c>
      <c r="LJ31" s="98" t="str">
        <f>IF(Summary!$B$27&lt;&gt;"",IF(AND(Summary!$D$27&lt;&gt;"",DATE(YEAR(Summary!$D$27),MONTH(Summary!$D$27),1)&lt;DATE(YEAR(LL3),MONTH(LL3),1)),"not on board",IF(Summary!$B$27&lt;&gt;"",IF(AND(Summary!$C$27&lt;&gt;"",DATE(YEAR(Summary!$C$27),MONTH(Summary!$C$27),1)&lt;=DATE(YEAR(LL3),MONTH(LL3),1)),Summary!$B$27,"not on board"),"")),"")</f>
        <v/>
      </c>
      <c r="LK31" s="74" t="s">
        <v>17</v>
      </c>
      <c r="LL31" s="85"/>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86"/>
      <c r="MQ31" s="76">
        <f t="shared" ref="MQ31:MQ32" si="132">SUM(LL31:MP31)</f>
        <v>0</v>
      </c>
      <c r="MS31">
        <f ca="1">SUMIF(MV$3:NY$3,"&lt;="&amp;B5,MV31:NY31)</f>
        <v>0</v>
      </c>
      <c r="MT31" s="98" t="str">
        <f>IF(Summary!$B$27&lt;&gt;"",IF(AND(Summary!$D$27&lt;&gt;"",DATE(YEAR(Summary!$D$27),MONTH(Summary!$D$27),1)&lt;DATE(YEAR(MV3),MONTH(MV3),1)),"not on board",IF(Summary!$B$27&lt;&gt;"",IF(AND(Summary!$C$27&lt;&gt;"",DATE(YEAR(Summary!$C$27),MONTH(Summary!$C$27),1)&lt;=DATE(YEAR(MV3),MONTH(MV3),1)),Summary!$B$27,"not on board"),"")),"")</f>
        <v/>
      </c>
      <c r="MU31" s="74" t="s">
        <v>17</v>
      </c>
      <c r="MV31" s="85"/>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86"/>
      <c r="NZ31" s="76">
        <f t="shared" si="36"/>
        <v>0</v>
      </c>
      <c r="OB31">
        <f ca="1">SUMIF(OE$3:PI$3,"&lt;="&amp;B5,OE31:PI31)</f>
        <v>0</v>
      </c>
      <c r="OC31" s="98" t="str">
        <f>IF(Summary!$B$27&lt;&gt;"",IF(AND(Summary!$D$27&lt;&gt;"",DATE(YEAR(Summary!$D$27),MONTH(Summary!$D$27),1)&lt;DATE(YEAR(OE3),MONTH(OE3),1)),"not on board",IF(Summary!$B$27&lt;&gt;"",IF(AND(Summary!$C$27&lt;&gt;"",DATE(YEAR(Summary!$C$27),MONTH(Summary!$C$27),1)&lt;=DATE(YEAR(OE3),MONTH(OE3),1)),Summary!$B$27,"not on board"),"")),"")</f>
        <v/>
      </c>
      <c r="OD31" s="74" t="s">
        <v>17</v>
      </c>
      <c r="OE31" s="85"/>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86"/>
      <c r="PJ31" s="76">
        <f t="shared" ref="PJ31:PJ32" si="133">SUM(OE31:PI31)</f>
        <v>0</v>
      </c>
    </row>
    <row r="32" spans="2:426">
      <c r="B32">
        <f ca="1">SUM(B31,BT31,AL31,DD31,EM31,FW31,HF31,IP31,JZ31,LI31,MS31,OB31)</f>
        <v>0</v>
      </c>
      <c r="C32" s="100"/>
      <c r="D32" s="75" t="s">
        <v>1</v>
      </c>
      <c r="E32" s="83"/>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4"/>
      <c r="AJ32" s="77">
        <f t="shared" si="126"/>
        <v>0</v>
      </c>
      <c r="AM32" s="100"/>
      <c r="AN32" s="75" t="s">
        <v>1</v>
      </c>
      <c r="AO32" s="83"/>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4"/>
      <c r="BR32" s="77">
        <f t="shared" si="27"/>
        <v>0</v>
      </c>
      <c r="BU32" s="100"/>
      <c r="BV32" s="75" t="s">
        <v>1</v>
      </c>
      <c r="BW32" s="83"/>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4"/>
      <c r="DB32" s="77">
        <f t="shared" si="127"/>
        <v>0</v>
      </c>
      <c r="DE32" s="100"/>
      <c r="DF32" s="75" t="s">
        <v>1</v>
      </c>
      <c r="DG32" s="83"/>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4"/>
      <c r="EK32" s="77">
        <f t="shared" si="128"/>
        <v>0</v>
      </c>
      <c r="EN32" s="100"/>
      <c r="EO32" s="75" t="s">
        <v>1</v>
      </c>
      <c r="EP32" s="83"/>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4"/>
      <c r="FU32" s="77">
        <f t="shared" si="129"/>
        <v>0</v>
      </c>
      <c r="FX32" s="100"/>
      <c r="FY32" s="75" t="s">
        <v>1</v>
      </c>
      <c r="FZ32" s="83"/>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4"/>
      <c r="HD32" s="77">
        <f t="shared" si="31"/>
        <v>0</v>
      </c>
      <c r="HG32" s="100"/>
      <c r="HH32" s="75" t="s">
        <v>1</v>
      </c>
      <c r="HI32" s="83"/>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4"/>
      <c r="IN32" s="77">
        <f t="shared" si="130"/>
        <v>0</v>
      </c>
      <c r="IQ32" s="100"/>
      <c r="IR32" s="75" t="s">
        <v>1</v>
      </c>
      <c r="IS32" s="83"/>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4"/>
      <c r="JX32" s="77">
        <f t="shared" si="131"/>
        <v>0</v>
      </c>
      <c r="KA32" s="100"/>
      <c r="KB32" s="75" t="s">
        <v>1</v>
      </c>
      <c r="KC32" s="83"/>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4"/>
      <c r="LG32" s="77">
        <f t="shared" si="34"/>
        <v>0</v>
      </c>
      <c r="LJ32" s="100"/>
      <c r="LK32" s="75" t="s">
        <v>1</v>
      </c>
      <c r="LL32" s="83"/>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4"/>
      <c r="MQ32" s="77">
        <f t="shared" si="132"/>
        <v>0</v>
      </c>
      <c r="MT32" s="100"/>
      <c r="MU32" s="75" t="s">
        <v>1</v>
      </c>
      <c r="MV32" s="83"/>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4"/>
      <c r="NZ32" s="77">
        <f t="shared" si="36"/>
        <v>0</v>
      </c>
      <c r="OC32" s="100"/>
      <c r="OD32" s="75" t="s">
        <v>1</v>
      </c>
      <c r="OE32" s="83"/>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4"/>
      <c r="PJ32" s="77">
        <f t="shared" si="133"/>
        <v>0</v>
      </c>
    </row>
    <row r="33" spans="2:426" ht="15" customHeight="1">
      <c r="B33">
        <f ca="1">SUMIF(E$3:AI$3,"&lt;="&amp;B5,E33:AI33)</f>
        <v>0</v>
      </c>
      <c r="C33" s="98" t="str">
        <f>IF(Summary!$B$28&lt;&gt;"",IF(AND(Summary!$D$28&lt;&gt;"",DATE(YEAR(Summary!$D$28),MONTH(Summary!$D$28),1)&lt;DATE(YEAR(E3),MONTH(E3),1)),"not on board",IF(Summary!$B$28&lt;&gt;"",IF(AND(Summary!$C$28&lt;&gt;"",DATE(YEAR(Summary!$C$28),MONTH(Summary!$C$28),1)&lt;=DATE(YEAR(E3),MONTH(E3),1)),Summary!$B$28,"not on board"),"")),"")</f>
        <v/>
      </c>
      <c r="D33" s="74" t="s">
        <v>17</v>
      </c>
      <c r="E33" s="85"/>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86"/>
      <c r="AJ33" s="76">
        <f t="shared" ref="AJ33:AJ34" si="134">SUM(E33:AI33)</f>
        <v>0</v>
      </c>
      <c r="AL33">
        <f ca="1">SUMIF(AO$3:BQ$3,"&lt;="&amp;B5,AO33:BQ33)</f>
        <v>0</v>
      </c>
      <c r="AM33" s="98" t="str">
        <f>IF(Summary!$B$28&lt;&gt;"",IF(AND(Summary!$D$28&lt;&gt;"",DATE(YEAR(Summary!$D$28),MONTH(Summary!$D$28),1)&lt;DATE(YEAR(AO3),MONTH(AO3),1)),"not on board",IF(Summary!$B$28&lt;&gt;"",IF(AND(Summary!$C$28&lt;&gt;"",DATE(YEAR(Summary!$C$28),MONTH(Summary!$C$28),1)&lt;=DATE(YEAR(AO3),MONTH(AO3),1)),Summary!$B$28,"not on board"),"")),"")</f>
        <v/>
      </c>
      <c r="AN33" s="74" t="s">
        <v>17</v>
      </c>
      <c r="AO33" s="85"/>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86"/>
      <c r="BR33" s="76">
        <f t="shared" si="27"/>
        <v>0</v>
      </c>
      <c r="BT33">
        <f ca="1">SUMIF(BW$3:DA$3,"&lt;="&amp;B5,BW33:DA33)</f>
        <v>0</v>
      </c>
      <c r="BU33" s="98" t="str">
        <f>IF(Summary!$B$28&lt;&gt;"",IF(AND(Summary!$D$28&lt;&gt;"",DATE(YEAR(Summary!$D$28),MONTH(Summary!$D$28),1)&lt;DATE(YEAR(BW3),MONTH(BW3),1)),"not on board",IF(Summary!$B$28&lt;&gt;"",IF(AND(Summary!$C$28&lt;&gt;"",DATE(YEAR(Summary!$C$28),MONTH(Summary!$C$28),1)&lt;=DATE(YEAR(BW3),MONTH(BW3),1)),Summary!$B$28,"not on board"),"")),"")</f>
        <v/>
      </c>
      <c r="BV33" s="74" t="s">
        <v>17</v>
      </c>
      <c r="BW33" s="85"/>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86"/>
      <c r="DB33" s="76">
        <f t="shared" ref="DB33:DB34" si="135">SUM(BW33:DA33)</f>
        <v>0</v>
      </c>
      <c r="DD33">
        <f ca="1">SUMIF(DG$3:EJ$3,"&lt;="&amp;B5,DG33:EJ33)</f>
        <v>0</v>
      </c>
      <c r="DE33" s="98" t="str">
        <f>IF(Summary!$B$28&lt;&gt;"",IF(AND(Summary!$D$28&lt;&gt;"",DATE(YEAR(Summary!$D$28),MONTH(Summary!$D$28),1)&lt;DATE(YEAR(DG3),MONTH(DG3),1)),"not on board",IF(Summary!$B$28&lt;&gt;"",IF(AND(Summary!$C$28&lt;&gt;"",DATE(YEAR(Summary!$C$28),MONTH(Summary!$C$28),1)&lt;=DATE(YEAR(DG3),MONTH(DG3),1)),Summary!$B$28,"not on board"),"")),"")</f>
        <v/>
      </c>
      <c r="DF33" s="74" t="s">
        <v>17</v>
      </c>
      <c r="DG33" s="85"/>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86"/>
      <c r="EK33" s="76">
        <f t="shared" ref="EK33:EK34" si="136">SUM(DG33:EJ33)</f>
        <v>0</v>
      </c>
      <c r="EM33">
        <f ca="1">SUMIF(EP$3:FT$3,"&lt;="&amp;B5,EP33:FT33)</f>
        <v>0</v>
      </c>
      <c r="EN33" s="98" t="str">
        <f>IF(Summary!$B$28&lt;&gt;"",IF(AND(Summary!$D$28&lt;&gt;"",DATE(YEAR(Summary!$D$28),MONTH(Summary!$D$28),1)&lt;DATE(YEAR(EP3),MONTH(EP3),1)),"not on board",IF(Summary!$B$28&lt;&gt;"",IF(AND(Summary!$C$28&lt;&gt;"",DATE(YEAR(Summary!$C$28),MONTH(Summary!$C$28),1)&lt;=DATE(YEAR(EP3),MONTH(EP3),1)),Summary!$B$28,"not on board"),"")),"")</f>
        <v/>
      </c>
      <c r="EO33" s="74" t="s">
        <v>17</v>
      </c>
      <c r="EP33" s="85"/>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86"/>
      <c r="FU33" s="76">
        <f t="shared" ref="FU33:FU34" si="137">SUM(EP33:FT33)</f>
        <v>0</v>
      </c>
      <c r="FW33">
        <f ca="1">SUMIF(FZ$3:HC$3,"&lt;="&amp;B5,FZ33:HC33)</f>
        <v>0</v>
      </c>
      <c r="FX33" s="98" t="str">
        <f>IF(Summary!$B$28&lt;&gt;"",IF(AND(Summary!$D$28&lt;&gt;"",DATE(YEAR(Summary!$D$28),MONTH(Summary!$D$28),1)&lt;DATE(YEAR(FZ3),MONTH(FZ3),1)),"not on board",IF(Summary!$B$28&lt;&gt;"",IF(AND(Summary!$C$28&lt;&gt;"",DATE(YEAR(Summary!$C$28),MONTH(Summary!$C$28),1)&lt;=DATE(YEAR(FZ3),MONTH(FZ3),1)),Summary!$B$28,"not on board"),"")),"")</f>
        <v/>
      </c>
      <c r="FY33" s="74" t="s">
        <v>17</v>
      </c>
      <c r="FZ33" s="85"/>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86"/>
      <c r="HD33" s="76">
        <f t="shared" si="31"/>
        <v>0</v>
      </c>
      <c r="HF33">
        <f ca="1">SUMIF(HI$3:IM$3,"&lt;="&amp;B5,HI33:IM33)</f>
        <v>0</v>
      </c>
      <c r="HG33" s="98" t="str">
        <f>IF(Summary!$B$28&lt;&gt;"",IF(AND(Summary!$D$28&lt;&gt;"",DATE(YEAR(Summary!$D$28),MONTH(Summary!$D$28),1)&lt;DATE(YEAR(HI3),MONTH(HI3),1)),"not on board",IF(Summary!$B$28&lt;&gt;"",IF(AND(Summary!$C$28&lt;&gt;"",DATE(YEAR(Summary!$C$28),MONTH(Summary!$C$28),1)&lt;=DATE(YEAR(HI3),MONTH(HI3),1)),Summary!$B$28,"not on board"),"")),"")</f>
        <v/>
      </c>
      <c r="HH33" s="74" t="s">
        <v>17</v>
      </c>
      <c r="HI33" s="85"/>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86"/>
      <c r="IN33" s="76">
        <f t="shared" ref="IN33:IN34" si="138">SUM(HI33:IM33)</f>
        <v>0</v>
      </c>
      <c r="IP33">
        <f ca="1">SUMIF(IS$3:JW$3,"&lt;="&amp;B5,IS33:JW33)</f>
        <v>0</v>
      </c>
      <c r="IQ33" s="98" t="str">
        <f>IF(Summary!$B$28&lt;&gt;"",IF(AND(Summary!$D$28&lt;&gt;"",DATE(YEAR(Summary!$D$28),MONTH(Summary!$D$28),1)&lt;DATE(YEAR(IS3),MONTH(IS3),1)),"not on board",IF(Summary!$B$28&lt;&gt;"",IF(AND(Summary!$C$28&lt;&gt;"",DATE(YEAR(Summary!$C$28),MONTH(Summary!$C$28),1)&lt;=DATE(YEAR(IS3),MONTH(IS3),1)),Summary!$B$28,"not on board"),"")),"")</f>
        <v/>
      </c>
      <c r="IR33" s="74" t="s">
        <v>17</v>
      </c>
      <c r="IS33" s="85"/>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86"/>
      <c r="JX33" s="76">
        <f t="shared" ref="JX33:JX34" si="139">SUM(IS33:JW33)</f>
        <v>0</v>
      </c>
      <c r="JZ33">
        <f ca="1">SUMIF(KC$3:LF$3,"&lt;="&amp;B5,KC33:LF33)</f>
        <v>0</v>
      </c>
      <c r="KA33" s="98" t="str">
        <f>IF(Summary!$B$28&lt;&gt;"",IF(AND(Summary!$D$28&lt;&gt;"",DATE(YEAR(Summary!$D$28),MONTH(Summary!$D$28),1)&lt;DATE(YEAR(KC3),MONTH(KC3),1)),"not on board",IF(Summary!$B$28&lt;&gt;"",IF(AND(Summary!$C$28&lt;&gt;"",DATE(YEAR(Summary!$C$28),MONTH(Summary!$C$28),1)&lt;=DATE(YEAR(KC3),MONTH(KC3),1)),Summary!$B$28,"not on board"),"")),"")</f>
        <v/>
      </c>
      <c r="KB33" s="74" t="s">
        <v>17</v>
      </c>
      <c r="KC33" s="85"/>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86"/>
      <c r="LG33" s="76">
        <f t="shared" si="34"/>
        <v>0</v>
      </c>
      <c r="LI33">
        <f ca="1">SUMIF(LL$3:MP$3,"&lt;="&amp;B5,LL33:MP33)</f>
        <v>0</v>
      </c>
      <c r="LJ33" s="98" t="str">
        <f>IF(Summary!$B$28&lt;&gt;"",IF(AND(Summary!$D$28&lt;&gt;"",DATE(YEAR(Summary!$D$28),MONTH(Summary!$D$28),1)&lt;DATE(YEAR(LL3),MONTH(LL3),1)),"not on board",IF(Summary!$B$28&lt;&gt;"",IF(AND(Summary!$C$28&lt;&gt;"",DATE(YEAR(Summary!$C$28),MONTH(Summary!$C$28),1)&lt;=DATE(YEAR(LL3),MONTH(LL3),1)),Summary!$B$28,"not on board"),"")),"")</f>
        <v/>
      </c>
      <c r="LK33" s="74" t="s">
        <v>17</v>
      </c>
      <c r="LL33" s="85"/>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86"/>
      <c r="MQ33" s="76">
        <f t="shared" ref="MQ33:MQ34" si="140">SUM(LL33:MP33)</f>
        <v>0</v>
      </c>
      <c r="MS33">
        <f ca="1">SUMIF(MV$3:NY$3,"&lt;="&amp;B5,MV33:NY33)</f>
        <v>0</v>
      </c>
      <c r="MT33" s="98" t="str">
        <f>IF(Summary!$B$28&lt;&gt;"",IF(AND(Summary!$D$28&lt;&gt;"",DATE(YEAR(Summary!$D$28),MONTH(Summary!$D$28),1)&lt;DATE(YEAR(MV3),MONTH(MV3),1)),"not on board",IF(Summary!$B$28&lt;&gt;"",IF(AND(Summary!$C$28&lt;&gt;"",DATE(YEAR(Summary!$C$28),MONTH(Summary!$C$28),1)&lt;=DATE(YEAR(MV3),MONTH(MV3),1)),Summary!$B$28,"not on board"),"")),"")</f>
        <v/>
      </c>
      <c r="MU33" s="74" t="s">
        <v>17</v>
      </c>
      <c r="MV33" s="85"/>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86"/>
      <c r="NZ33" s="76">
        <f t="shared" si="36"/>
        <v>0</v>
      </c>
      <c r="OB33">
        <f ca="1">SUMIF(OE$3:PI$3,"&lt;="&amp;B5,OE33:PI33)</f>
        <v>0</v>
      </c>
      <c r="OC33" s="98" t="str">
        <f>IF(Summary!$B$28&lt;&gt;"",IF(AND(Summary!$D$28&lt;&gt;"",DATE(YEAR(Summary!$D$28),MONTH(Summary!$D$28),1)&lt;DATE(YEAR(OE3),MONTH(OE3),1)),"not on board",IF(Summary!$B$28&lt;&gt;"",IF(AND(Summary!$C$28&lt;&gt;"",DATE(YEAR(Summary!$C$28),MONTH(Summary!$C$28),1)&lt;=DATE(YEAR(OE3),MONTH(OE3),1)),Summary!$B$28,"not on board"),"")),"")</f>
        <v/>
      </c>
      <c r="OD33" s="74" t="s">
        <v>17</v>
      </c>
      <c r="OE33" s="85"/>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86"/>
      <c r="PJ33" s="76">
        <f t="shared" ref="PJ33:PJ34" si="141">SUM(OE33:PI33)</f>
        <v>0</v>
      </c>
    </row>
    <row r="34" spans="2:426">
      <c r="B34">
        <f ca="1">SUM(B33,BT33,AL33,DD33,EM33,FW33,HF33,IP33,JZ33,LI33,MS33,OB33)</f>
        <v>0</v>
      </c>
      <c r="C34" s="100"/>
      <c r="D34" s="75" t="s">
        <v>1</v>
      </c>
      <c r="E34" s="83"/>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4"/>
      <c r="AJ34" s="77">
        <f t="shared" si="134"/>
        <v>0</v>
      </c>
      <c r="AM34" s="100"/>
      <c r="AN34" s="75" t="s">
        <v>1</v>
      </c>
      <c r="AO34" s="83"/>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4"/>
      <c r="BR34" s="77">
        <f t="shared" si="27"/>
        <v>0</v>
      </c>
      <c r="BU34" s="100"/>
      <c r="BV34" s="75" t="s">
        <v>1</v>
      </c>
      <c r="BW34" s="83"/>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4"/>
      <c r="DB34" s="77">
        <f t="shared" si="135"/>
        <v>0</v>
      </c>
      <c r="DE34" s="100"/>
      <c r="DF34" s="75" t="s">
        <v>1</v>
      </c>
      <c r="DG34" s="83"/>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4"/>
      <c r="EK34" s="77">
        <f t="shared" si="136"/>
        <v>0</v>
      </c>
      <c r="EN34" s="100"/>
      <c r="EO34" s="75" t="s">
        <v>1</v>
      </c>
      <c r="EP34" s="83"/>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4"/>
      <c r="FU34" s="77">
        <f t="shared" si="137"/>
        <v>0</v>
      </c>
      <c r="FX34" s="100"/>
      <c r="FY34" s="75" t="s">
        <v>1</v>
      </c>
      <c r="FZ34" s="83"/>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4"/>
      <c r="HD34" s="77">
        <f t="shared" si="31"/>
        <v>0</v>
      </c>
      <c r="HG34" s="100"/>
      <c r="HH34" s="75" t="s">
        <v>1</v>
      </c>
      <c r="HI34" s="83"/>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4"/>
      <c r="IN34" s="77">
        <f t="shared" si="138"/>
        <v>0</v>
      </c>
      <c r="IQ34" s="100"/>
      <c r="IR34" s="75" t="s">
        <v>1</v>
      </c>
      <c r="IS34" s="83"/>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4"/>
      <c r="JX34" s="77">
        <f t="shared" si="139"/>
        <v>0</v>
      </c>
      <c r="KA34" s="100"/>
      <c r="KB34" s="75" t="s">
        <v>1</v>
      </c>
      <c r="KC34" s="83"/>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4"/>
      <c r="LG34" s="77">
        <f t="shared" si="34"/>
        <v>0</v>
      </c>
      <c r="LJ34" s="100"/>
      <c r="LK34" s="75" t="s">
        <v>1</v>
      </c>
      <c r="LL34" s="83"/>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4"/>
      <c r="MQ34" s="77">
        <f t="shared" si="140"/>
        <v>0</v>
      </c>
      <c r="MT34" s="100"/>
      <c r="MU34" s="75" t="s">
        <v>1</v>
      </c>
      <c r="MV34" s="83"/>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4"/>
      <c r="NZ34" s="77">
        <f t="shared" si="36"/>
        <v>0</v>
      </c>
      <c r="OC34" s="100"/>
      <c r="OD34" s="75" t="s">
        <v>1</v>
      </c>
      <c r="OE34" s="83"/>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4"/>
      <c r="PJ34" s="77">
        <f t="shared" si="141"/>
        <v>0</v>
      </c>
    </row>
    <row r="35" spans="2:426" ht="15" customHeight="1">
      <c r="B35">
        <f ca="1">SUMIF(E$3:AI$3,"&lt;="&amp;B5,E35:AI35)</f>
        <v>0</v>
      </c>
      <c r="C35" s="98" t="str">
        <f>IF(Summary!$B$29&lt;&gt;"",IF(AND(Summary!$D$29&lt;&gt;"",DATE(YEAR(Summary!$D$29),MONTH(Summary!$D$29),1)&lt;DATE(YEAR(E3),MONTH(E3),1)),"not on board",IF(Summary!$B$29&lt;&gt;"",IF(AND(Summary!$C$29&lt;&gt;"",DATE(YEAR(Summary!$C$29),MONTH(Summary!$C$29),1)&lt;=DATE(YEAR(E3),MONTH(E3),1)),Summary!$B$29,"not on board"),"")),"")</f>
        <v/>
      </c>
      <c r="D35" s="74" t="s">
        <v>17</v>
      </c>
      <c r="E35" s="85"/>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86"/>
      <c r="AJ35" s="76">
        <f t="shared" ref="AJ35:AJ36" si="142">SUM(E35:AI35)</f>
        <v>0</v>
      </c>
      <c r="AL35">
        <f ca="1">SUMIF(AO$3:BQ$3,"&lt;="&amp;B5,AO35:BQ35)</f>
        <v>0</v>
      </c>
      <c r="AM35" s="98" t="str">
        <f>IF(Summary!$B$29&lt;&gt;"",IF(AND(Summary!$D$29&lt;&gt;"",DATE(YEAR(Summary!$D$29),MONTH(Summary!$D$29),1)&lt;DATE(YEAR(AO3),MONTH(AO3),1)),"not on board",IF(Summary!$B$29&lt;&gt;"",IF(AND(Summary!$C$29&lt;&gt;"",DATE(YEAR(Summary!$C$29),MONTH(Summary!$C$29),1)&lt;=DATE(YEAR(AO3),MONTH(AO3),1)),Summary!$B$29,"not on board"),"")),"")</f>
        <v/>
      </c>
      <c r="AN35" s="74" t="s">
        <v>17</v>
      </c>
      <c r="AO35" s="85"/>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86"/>
      <c r="BR35" s="76">
        <f t="shared" si="27"/>
        <v>0</v>
      </c>
      <c r="BT35">
        <f ca="1">SUMIF(BW$3:DA$3,"&lt;="&amp;B5,BW35:DA35)</f>
        <v>0</v>
      </c>
      <c r="BU35" s="98" t="str">
        <f>IF(Summary!$B$29&lt;&gt;"",IF(AND(Summary!$D$29&lt;&gt;"",DATE(YEAR(Summary!$D$29),MONTH(Summary!$D$29),1)&lt;DATE(YEAR(BW3),MONTH(BW3),1)),"not on board",IF(Summary!$B$29&lt;&gt;"",IF(AND(Summary!$C$29&lt;&gt;"",DATE(YEAR(Summary!$C$29),MONTH(Summary!$C$29),1)&lt;=DATE(YEAR(BW3),MONTH(BW3),1)),Summary!$B$29,"not on board"),"")),"")</f>
        <v/>
      </c>
      <c r="BV35" s="74" t="s">
        <v>17</v>
      </c>
      <c r="BW35" s="85"/>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86"/>
      <c r="DB35" s="76">
        <f t="shared" ref="DB35:DB36" si="143">SUM(BW35:DA35)</f>
        <v>0</v>
      </c>
      <c r="DD35">
        <f ca="1">SUMIF(DG$3:EJ$3,"&lt;="&amp;B5,DG35:EJ35)</f>
        <v>0</v>
      </c>
      <c r="DE35" s="98" t="str">
        <f>IF(Summary!$B$29&lt;&gt;"",IF(AND(Summary!$D$29&lt;&gt;"",DATE(YEAR(Summary!$D$29),MONTH(Summary!$D$29),1)&lt;DATE(YEAR(DG3),MONTH(DG3),1)),"not on board",IF(Summary!$B$29&lt;&gt;"",IF(AND(Summary!$C$29&lt;&gt;"",DATE(YEAR(Summary!$C$29),MONTH(Summary!$C$29),1)&lt;=DATE(YEAR(DG3),MONTH(DG3),1)),Summary!$B$29,"not on board"),"")),"")</f>
        <v/>
      </c>
      <c r="DF35" s="74" t="s">
        <v>17</v>
      </c>
      <c r="DG35" s="85"/>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86"/>
      <c r="EK35" s="76">
        <f t="shared" ref="EK35:EK36" si="144">SUM(DG35:EJ35)</f>
        <v>0</v>
      </c>
      <c r="EM35">
        <f ca="1">SUMIF(EP$3:FT$3,"&lt;="&amp;B5,EP35:FT35)</f>
        <v>0</v>
      </c>
      <c r="EN35" s="98" t="str">
        <f>IF(Summary!$B$29&lt;&gt;"",IF(AND(Summary!$D$29&lt;&gt;"",DATE(YEAR(Summary!$D$29),MONTH(Summary!$D$29),1)&lt;DATE(YEAR(EP3),MONTH(EP3),1)),"not on board",IF(Summary!$B$29&lt;&gt;"",IF(AND(Summary!$C$29&lt;&gt;"",DATE(YEAR(Summary!$C$29),MONTH(Summary!$C$29),1)&lt;=DATE(YEAR(EP3),MONTH(EP3),1)),Summary!$B$29,"not on board"),"")),"")</f>
        <v/>
      </c>
      <c r="EO35" s="74" t="s">
        <v>17</v>
      </c>
      <c r="EP35" s="85"/>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86"/>
      <c r="FU35" s="76">
        <f t="shared" ref="FU35:FU36" si="145">SUM(EP35:FT35)</f>
        <v>0</v>
      </c>
      <c r="FW35">
        <f ca="1">SUMIF(FZ$3:HC$3,"&lt;="&amp;B5,FZ35:HC35)</f>
        <v>0</v>
      </c>
      <c r="FX35" s="98" t="str">
        <f>IF(Summary!$B$29&lt;&gt;"",IF(AND(Summary!$D$29&lt;&gt;"",DATE(YEAR(Summary!$D$29),MONTH(Summary!$D$29),1)&lt;DATE(YEAR(FZ3),MONTH(FZ3),1)),"not on board",IF(Summary!$B$29&lt;&gt;"",IF(AND(Summary!$C$29&lt;&gt;"",DATE(YEAR(Summary!$C$29),MONTH(Summary!$C$29),1)&lt;=DATE(YEAR(FZ3),MONTH(FZ3),1)),Summary!$B$29,"not on board"),"")),"")</f>
        <v/>
      </c>
      <c r="FY35" s="74" t="s">
        <v>17</v>
      </c>
      <c r="FZ35" s="85"/>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86"/>
      <c r="HD35" s="76">
        <f t="shared" si="31"/>
        <v>0</v>
      </c>
      <c r="HF35">
        <f ca="1">SUMIF(HI$3:IM$3,"&lt;="&amp;B5,HI35:IM35)</f>
        <v>0</v>
      </c>
      <c r="HG35" s="98" t="str">
        <f>IF(Summary!$B$29&lt;&gt;"",IF(AND(Summary!$D$29&lt;&gt;"",DATE(YEAR(Summary!$D$29),MONTH(Summary!$D$29),1)&lt;DATE(YEAR(HI3),MONTH(HI3),1)),"not on board",IF(Summary!$B$29&lt;&gt;"",IF(AND(Summary!$C$29&lt;&gt;"",DATE(YEAR(Summary!$C$29),MONTH(Summary!$C$29),1)&lt;=DATE(YEAR(HI3),MONTH(HI3),1)),Summary!$B$29,"not on board"),"")),"")</f>
        <v/>
      </c>
      <c r="HH35" s="74" t="s">
        <v>17</v>
      </c>
      <c r="HI35" s="85"/>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86"/>
      <c r="IN35" s="76">
        <f t="shared" ref="IN35:IN36" si="146">SUM(HI35:IM35)</f>
        <v>0</v>
      </c>
      <c r="IP35">
        <f ca="1">SUMIF(IS$3:JW$3,"&lt;="&amp;B5,IS35:JW35)</f>
        <v>0</v>
      </c>
      <c r="IQ35" s="98" t="str">
        <f>IF(Summary!$B$29&lt;&gt;"",IF(AND(Summary!$D$29&lt;&gt;"",DATE(YEAR(Summary!$D$29),MONTH(Summary!$D$29),1)&lt;DATE(YEAR(IS3),MONTH(IS3),1)),"not on board",IF(Summary!$B$29&lt;&gt;"",IF(AND(Summary!$C$29&lt;&gt;"",DATE(YEAR(Summary!$C$29),MONTH(Summary!$C$29),1)&lt;=DATE(YEAR(IS3),MONTH(IS3),1)),Summary!$B$29,"not on board"),"")),"")</f>
        <v/>
      </c>
      <c r="IR35" s="74" t="s">
        <v>17</v>
      </c>
      <c r="IS35" s="85"/>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86"/>
      <c r="JX35" s="76">
        <f t="shared" ref="JX35:JX36" si="147">SUM(IS35:JW35)</f>
        <v>0</v>
      </c>
      <c r="JZ35">
        <f ca="1">SUMIF(KC$3:LF$3,"&lt;="&amp;B5,KC35:LF35)</f>
        <v>0</v>
      </c>
      <c r="KA35" s="98" t="str">
        <f>IF(Summary!$B$29&lt;&gt;"",IF(AND(Summary!$D$29&lt;&gt;"",DATE(YEAR(Summary!$D$29),MONTH(Summary!$D$29),1)&lt;DATE(YEAR(KC3),MONTH(KC3),1)),"not on board",IF(Summary!$B$29&lt;&gt;"",IF(AND(Summary!$C$29&lt;&gt;"",DATE(YEAR(Summary!$C$29),MONTH(Summary!$C$29),1)&lt;=DATE(YEAR(KC3),MONTH(KC3),1)),Summary!$B$29,"not on board"),"")),"")</f>
        <v/>
      </c>
      <c r="KB35" s="74" t="s">
        <v>17</v>
      </c>
      <c r="KC35" s="85"/>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86"/>
      <c r="LG35" s="76">
        <f t="shared" si="34"/>
        <v>0</v>
      </c>
      <c r="LI35">
        <f ca="1">SUMIF(LL$3:MP$3,"&lt;="&amp;B5,LL35:MP35)</f>
        <v>0</v>
      </c>
      <c r="LJ35" s="98" t="str">
        <f>IF(Summary!$B$29&lt;&gt;"",IF(AND(Summary!$D$29&lt;&gt;"",DATE(YEAR(Summary!$D$29),MONTH(Summary!$D$29),1)&lt;DATE(YEAR(LL3),MONTH(LL3),1)),"not on board",IF(Summary!$B$29&lt;&gt;"",IF(AND(Summary!$C$29&lt;&gt;"",DATE(YEAR(Summary!$C$29),MONTH(Summary!$C$29),1)&lt;=DATE(YEAR(LL3),MONTH(LL3),1)),Summary!$B$29,"not on board"),"")),"")</f>
        <v/>
      </c>
      <c r="LK35" s="74" t="s">
        <v>17</v>
      </c>
      <c r="LL35" s="85"/>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86"/>
      <c r="MQ35" s="76">
        <f t="shared" ref="MQ35:MQ36" si="148">SUM(LL35:MP35)</f>
        <v>0</v>
      </c>
      <c r="MS35">
        <f ca="1">SUMIF(MV$3:NY$3,"&lt;="&amp;B5,MV35:NY35)</f>
        <v>0</v>
      </c>
      <c r="MT35" s="98" t="str">
        <f>IF(Summary!$B$29&lt;&gt;"",IF(AND(Summary!$D$29&lt;&gt;"",DATE(YEAR(Summary!$D$29),MONTH(Summary!$D$29),1)&lt;DATE(YEAR(MV3),MONTH(MV3),1)),"not on board",IF(Summary!$B$29&lt;&gt;"",IF(AND(Summary!$C$29&lt;&gt;"",DATE(YEAR(Summary!$C$29),MONTH(Summary!$C$29),1)&lt;=DATE(YEAR(MV3),MONTH(MV3),1)),Summary!$B$29,"not on board"),"")),"")</f>
        <v/>
      </c>
      <c r="MU35" s="74" t="s">
        <v>17</v>
      </c>
      <c r="MV35" s="85"/>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86"/>
      <c r="NZ35" s="76">
        <f t="shared" si="36"/>
        <v>0</v>
      </c>
      <c r="OB35">
        <f ca="1">SUMIF(OE$3:PI$3,"&lt;="&amp;B5,OE35:PI35)</f>
        <v>0</v>
      </c>
      <c r="OC35" s="98" t="str">
        <f>IF(Summary!$B$29&lt;&gt;"",IF(AND(Summary!$D$29&lt;&gt;"",DATE(YEAR(Summary!$D$29),MONTH(Summary!$D$29),1)&lt;DATE(YEAR(OE3),MONTH(OE3),1)),"not on board",IF(Summary!$B$29&lt;&gt;"",IF(AND(Summary!$C$29&lt;&gt;"",DATE(YEAR(Summary!$C$29),MONTH(Summary!$C$29),1)&lt;=DATE(YEAR(OE3),MONTH(OE3),1)),Summary!$B$29,"not on board"),"")),"")</f>
        <v/>
      </c>
      <c r="OD35" s="74" t="s">
        <v>17</v>
      </c>
      <c r="OE35" s="85"/>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86"/>
      <c r="PJ35" s="76">
        <f t="shared" ref="PJ35:PJ36" si="149">SUM(OE35:PI35)</f>
        <v>0</v>
      </c>
    </row>
    <row r="36" spans="2:426">
      <c r="B36">
        <f ca="1">SUM(B35,BT35,AL35,DD35,EM35,FW35,HF35,IP35,JZ35,LI35,MS35,OB35)</f>
        <v>0</v>
      </c>
      <c r="C36" s="100"/>
      <c r="D36" s="75" t="s">
        <v>1</v>
      </c>
      <c r="E36" s="83"/>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4"/>
      <c r="AJ36" s="77">
        <f t="shared" si="142"/>
        <v>0</v>
      </c>
      <c r="AM36" s="100"/>
      <c r="AN36" s="75" t="s">
        <v>1</v>
      </c>
      <c r="AO36" s="83"/>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4"/>
      <c r="BR36" s="77">
        <f t="shared" si="27"/>
        <v>0</v>
      </c>
      <c r="BU36" s="100"/>
      <c r="BV36" s="75" t="s">
        <v>1</v>
      </c>
      <c r="BW36" s="83"/>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4"/>
      <c r="DB36" s="77">
        <f t="shared" si="143"/>
        <v>0</v>
      </c>
      <c r="DE36" s="100"/>
      <c r="DF36" s="75" t="s">
        <v>1</v>
      </c>
      <c r="DG36" s="83"/>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4"/>
      <c r="EK36" s="77">
        <f t="shared" si="144"/>
        <v>0</v>
      </c>
      <c r="EN36" s="100"/>
      <c r="EO36" s="75" t="s">
        <v>1</v>
      </c>
      <c r="EP36" s="83"/>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4"/>
      <c r="FU36" s="77">
        <f t="shared" si="145"/>
        <v>0</v>
      </c>
      <c r="FX36" s="100"/>
      <c r="FY36" s="75" t="s">
        <v>1</v>
      </c>
      <c r="FZ36" s="83"/>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4"/>
      <c r="HD36" s="77">
        <f t="shared" si="31"/>
        <v>0</v>
      </c>
      <c r="HG36" s="100"/>
      <c r="HH36" s="75" t="s">
        <v>1</v>
      </c>
      <c r="HI36" s="83"/>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4"/>
      <c r="IN36" s="77">
        <f t="shared" si="146"/>
        <v>0</v>
      </c>
      <c r="IQ36" s="100"/>
      <c r="IR36" s="75" t="s">
        <v>1</v>
      </c>
      <c r="IS36" s="83"/>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4"/>
      <c r="JX36" s="77">
        <f t="shared" si="147"/>
        <v>0</v>
      </c>
      <c r="KA36" s="100"/>
      <c r="KB36" s="75" t="s">
        <v>1</v>
      </c>
      <c r="KC36" s="83"/>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4"/>
      <c r="LG36" s="77">
        <f t="shared" si="34"/>
        <v>0</v>
      </c>
      <c r="LJ36" s="100"/>
      <c r="LK36" s="75" t="s">
        <v>1</v>
      </c>
      <c r="LL36" s="83"/>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4"/>
      <c r="MQ36" s="77">
        <f t="shared" si="148"/>
        <v>0</v>
      </c>
      <c r="MT36" s="100"/>
      <c r="MU36" s="75" t="s">
        <v>1</v>
      </c>
      <c r="MV36" s="83"/>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4"/>
      <c r="NZ36" s="77">
        <f t="shared" si="36"/>
        <v>0</v>
      </c>
      <c r="OC36" s="100"/>
      <c r="OD36" s="75" t="s">
        <v>1</v>
      </c>
      <c r="OE36" s="83"/>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4"/>
      <c r="PJ36" s="77">
        <f t="shared" si="149"/>
        <v>0</v>
      </c>
    </row>
    <row r="37" spans="2:426" ht="15" customHeight="1">
      <c r="B37">
        <f ca="1">SUMIF(E$3:AI$3,"&lt;="&amp;B5,E37:AI37)</f>
        <v>0</v>
      </c>
      <c r="C37" s="98" t="str">
        <f>IF(Summary!$B$30&lt;&gt;"",IF(AND(Summary!$D$30&lt;&gt;"",DATE(YEAR(Summary!$D$30),MONTH(Summary!$D$30),1)&lt;DATE(YEAR(E3),MONTH(E3),1)),"not on board",IF(Summary!$B$30&lt;&gt;"",IF(AND(Summary!$C$30&lt;&gt;"",DATE(YEAR(Summary!$C$30),MONTH(Summary!$C$30),1)&lt;=DATE(YEAR(E3),MONTH(E3),1)),Summary!$B$30,"not on board"),"")),"")</f>
        <v/>
      </c>
      <c r="D37" s="74" t="s">
        <v>17</v>
      </c>
      <c r="E37" s="85"/>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86"/>
      <c r="AJ37" s="76">
        <f t="shared" ref="AJ37:AJ38" si="150">SUM(E37:AI37)</f>
        <v>0</v>
      </c>
      <c r="AL37">
        <f ca="1">SUMIF(AO$3:BQ$3,"&lt;="&amp;B5,AO37:BQ37)</f>
        <v>0</v>
      </c>
      <c r="AM37" s="98" t="str">
        <f>IF(Summary!$B$30&lt;&gt;"",IF(AND(Summary!$D$30&lt;&gt;"",DATE(YEAR(Summary!$D$30),MONTH(Summary!$D$30),1)&lt;DATE(YEAR(AO3),MONTH(AO3),1)),"not on board",IF(Summary!$B$30&lt;&gt;"",IF(AND(Summary!$C$30&lt;&gt;"",DATE(YEAR(Summary!$C$30),MONTH(Summary!$C$30),1)&lt;=DATE(YEAR(AO3),MONTH(AO3),1)),Summary!$B$30,"not on board"),"")),"")</f>
        <v/>
      </c>
      <c r="AN37" s="74" t="s">
        <v>17</v>
      </c>
      <c r="AO37" s="85"/>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86"/>
      <c r="BR37" s="76">
        <f t="shared" ref="BR37:BR68" si="151">SUM(AO37:BQ37)</f>
        <v>0</v>
      </c>
      <c r="BT37">
        <f ca="1">SUMIF(BW$3:DA$3,"&lt;="&amp;B5,BW37:DA37)</f>
        <v>0</v>
      </c>
      <c r="BU37" s="98" t="str">
        <f>IF(Summary!$B$30&lt;&gt;"",IF(AND(Summary!$D$30&lt;&gt;"",DATE(YEAR(Summary!$D$30),MONTH(Summary!$D$30),1)&lt;DATE(YEAR(BW3),MONTH(BW3),1)),"not on board",IF(Summary!$B$30&lt;&gt;"",IF(AND(Summary!$C$30&lt;&gt;"",DATE(YEAR(Summary!$C$30),MONTH(Summary!$C$30),1)&lt;=DATE(YEAR(BW3),MONTH(BW3),1)),Summary!$B$30,"not on board"),"")),"")</f>
        <v/>
      </c>
      <c r="BV37" s="74" t="s">
        <v>17</v>
      </c>
      <c r="BW37" s="85"/>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86"/>
      <c r="DB37" s="76">
        <f t="shared" ref="DB37:DB38" si="152">SUM(BW37:DA37)</f>
        <v>0</v>
      </c>
      <c r="DD37">
        <f ca="1">SUMIF(DG$3:EJ$3,"&lt;="&amp;B5,DG37:EJ37)</f>
        <v>0</v>
      </c>
      <c r="DE37" s="98" t="str">
        <f>IF(Summary!$B$30&lt;&gt;"",IF(AND(Summary!$D$30&lt;&gt;"",DATE(YEAR(Summary!$D$30),MONTH(Summary!$D$30),1)&lt;DATE(YEAR(DG3),MONTH(DG3),1)),"not on board",IF(Summary!$B$30&lt;&gt;"",IF(AND(Summary!$C$30&lt;&gt;"",DATE(YEAR(Summary!$C$30),MONTH(Summary!$C$30),1)&lt;=DATE(YEAR(DG3),MONTH(DG3),1)),Summary!$B$30,"not on board"),"")),"")</f>
        <v/>
      </c>
      <c r="DF37" s="74" t="s">
        <v>17</v>
      </c>
      <c r="DG37" s="85"/>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86"/>
      <c r="EK37" s="76">
        <f t="shared" ref="EK37:EK38" si="153">SUM(DG37:EJ37)</f>
        <v>0</v>
      </c>
      <c r="EM37">
        <f ca="1">SUMIF(EP$3:FT$3,"&lt;="&amp;B5,EP37:FT37)</f>
        <v>0</v>
      </c>
      <c r="EN37" s="98" t="str">
        <f>IF(Summary!$B$30&lt;&gt;"",IF(AND(Summary!$D$30&lt;&gt;"",DATE(YEAR(Summary!$D$30),MONTH(Summary!$D$30),1)&lt;DATE(YEAR(EP3),MONTH(EP3),1)),"not on board",IF(Summary!$B$30&lt;&gt;"",IF(AND(Summary!$C$30&lt;&gt;"",DATE(YEAR(Summary!$C$30),MONTH(Summary!$C$30),1)&lt;=DATE(YEAR(EP3),MONTH(EP3),1)),Summary!$B$30,"not on board"),"")),"")</f>
        <v/>
      </c>
      <c r="EO37" s="74" t="s">
        <v>17</v>
      </c>
      <c r="EP37" s="85"/>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86"/>
      <c r="FU37" s="76">
        <f t="shared" ref="FU37:FU38" si="154">SUM(EP37:FT37)</f>
        <v>0</v>
      </c>
      <c r="FW37">
        <f ca="1">SUMIF(FZ$3:HC$3,"&lt;="&amp;B5,FZ37:HC37)</f>
        <v>0</v>
      </c>
      <c r="FX37" s="98" t="str">
        <f>IF(Summary!$B$30&lt;&gt;"",IF(AND(Summary!$D$30&lt;&gt;"",DATE(YEAR(Summary!$D$30),MONTH(Summary!$D$30),1)&lt;DATE(YEAR(FZ3),MONTH(FZ3),1)),"not on board",IF(Summary!$B$30&lt;&gt;"",IF(AND(Summary!$C$30&lt;&gt;"",DATE(YEAR(Summary!$C$30),MONTH(Summary!$C$30),1)&lt;=DATE(YEAR(FZ3),MONTH(FZ3),1)),Summary!$B$30,"not on board"),"")),"")</f>
        <v/>
      </c>
      <c r="FY37" s="74" t="s">
        <v>17</v>
      </c>
      <c r="FZ37" s="85"/>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86"/>
      <c r="HD37" s="76">
        <f t="shared" ref="HD37:HD68" si="155">SUM(FZ37:HC37)</f>
        <v>0</v>
      </c>
      <c r="HF37">
        <f ca="1">SUMIF(HI$3:IM$3,"&lt;="&amp;B5,HI37:IM37)</f>
        <v>0</v>
      </c>
      <c r="HG37" s="98" t="str">
        <f>IF(Summary!$B$30&lt;&gt;"",IF(AND(Summary!$D$30&lt;&gt;"",DATE(YEAR(Summary!$D$30),MONTH(Summary!$D$30),1)&lt;DATE(YEAR(HI3),MONTH(HI3),1)),"not on board",IF(Summary!$B$30&lt;&gt;"",IF(AND(Summary!$C$30&lt;&gt;"",DATE(YEAR(Summary!$C$30),MONTH(Summary!$C$30),1)&lt;=DATE(YEAR(HI3),MONTH(HI3),1)),Summary!$B$30,"not on board"),"")),"")</f>
        <v/>
      </c>
      <c r="HH37" s="74" t="s">
        <v>17</v>
      </c>
      <c r="HI37" s="85"/>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86"/>
      <c r="IN37" s="76">
        <f t="shared" ref="IN37:IN38" si="156">SUM(HI37:IM37)</f>
        <v>0</v>
      </c>
      <c r="IP37">
        <f ca="1">SUMIF(IS$3:JW$3,"&lt;="&amp;B5,IS37:JW37)</f>
        <v>0</v>
      </c>
      <c r="IQ37" s="98" t="str">
        <f>IF(Summary!$B$30&lt;&gt;"",IF(AND(Summary!$D$30&lt;&gt;"",DATE(YEAR(Summary!$D$30),MONTH(Summary!$D$30),1)&lt;DATE(YEAR(IS3),MONTH(IS3),1)),"not on board",IF(Summary!$B$30&lt;&gt;"",IF(AND(Summary!$C$30&lt;&gt;"",DATE(YEAR(Summary!$C$30),MONTH(Summary!$C$30),1)&lt;=DATE(YEAR(IS3),MONTH(IS3),1)),Summary!$B$30,"not on board"),"")),"")</f>
        <v/>
      </c>
      <c r="IR37" s="74" t="s">
        <v>17</v>
      </c>
      <c r="IS37" s="85"/>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86"/>
      <c r="JX37" s="76">
        <f t="shared" ref="JX37:JX38" si="157">SUM(IS37:JW37)</f>
        <v>0</v>
      </c>
      <c r="JZ37">
        <f ca="1">SUMIF(KC$3:LF$3,"&lt;="&amp;B5,KC37:LF37)</f>
        <v>0</v>
      </c>
      <c r="KA37" s="98" t="str">
        <f>IF(Summary!$B$30&lt;&gt;"",IF(AND(Summary!$D$30&lt;&gt;"",DATE(YEAR(Summary!$D$30),MONTH(Summary!$D$30),1)&lt;DATE(YEAR(KC3),MONTH(KC3),1)),"not on board",IF(Summary!$B$30&lt;&gt;"",IF(AND(Summary!$C$30&lt;&gt;"",DATE(YEAR(Summary!$C$30),MONTH(Summary!$C$30),1)&lt;=DATE(YEAR(KC3),MONTH(KC3),1)),Summary!$B$30,"not on board"),"")),"")</f>
        <v/>
      </c>
      <c r="KB37" s="74" t="s">
        <v>17</v>
      </c>
      <c r="KC37" s="85"/>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86"/>
      <c r="LG37" s="76">
        <f t="shared" ref="LG37:LG68" si="158">SUM(KC37:LF37)</f>
        <v>0</v>
      </c>
      <c r="LI37">
        <f ca="1">SUMIF(LL$3:MP$3,"&lt;="&amp;B5,LL37:MP37)</f>
        <v>0</v>
      </c>
      <c r="LJ37" s="98" t="str">
        <f>IF(Summary!$B$30&lt;&gt;"",IF(AND(Summary!$D$30&lt;&gt;"",DATE(YEAR(Summary!$D$30),MONTH(Summary!$D$30),1)&lt;DATE(YEAR(LL3),MONTH(LL3),1)),"not on board",IF(Summary!$B$30&lt;&gt;"",IF(AND(Summary!$C$30&lt;&gt;"",DATE(YEAR(Summary!$C$30),MONTH(Summary!$C$30),1)&lt;=DATE(YEAR(LL3),MONTH(LL3),1)),Summary!$B$30,"not on board"),"")),"")</f>
        <v/>
      </c>
      <c r="LK37" s="74" t="s">
        <v>17</v>
      </c>
      <c r="LL37" s="85"/>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86"/>
      <c r="MQ37" s="76">
        <f t="shared" ref="MQ37:MQ38" si="159">SUM(LL37:MP37)</f>
        <v>0</v>
      </c>
      <c r="MS37">
        <f ca="1">SUMIF(MV$3:NY$3,"&lt;="&amp;B5,MV37:NY37)</f>
        <v>0</v>
      </c>
      <c r="MT37" s="98" t="str">
        <f>IF(Summary!$B$30&lt;&gt;"",IF(AND(Summary!$D$30&lt;&gt;"",DATE(YEAR(Summary!$D$30),MONTH(Summary!$D$30),1)&lt;DATE(YEAR(MV3),MONTH(MV3),1)),"not on board",IF(Summary!$B$30&lt;&gt;"",IF(AND(Summary!$C$30&lt;&gt;"",DATE(YEAR(Summary!$C$30),MONTH(Summary!$C$30),1)&lt;=DATE(YEAR(MV3),MONTH(MV3),1)),Summary!$B$30,"not on board"),"")),"")</f>
        <v/>
      </c>
      <c r="MU37" s="74" t="s">
        <v>17</v>
      </c>
      <c r="MV37" s="85"/>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86"/>
      <c r="NZ37" s="76">
        <f t="shared" ref="NZ37:NZ68" si="160">SUM(MV37:NY37)</f>
        <v>0</v>
      </c>
      <c r="OB37">
        <f ca="1">SUMIF(OE$3:PI$3,"&lt;="&amp;B5,OE37:PI37)</f>
        <v>0</v>
      </c>
      <c r="OC37" s="98" t="str">
        <f>IF(Summary!$B$30&lt;&gt;"",IF(AND(Summary!$D$30&lt;&gt;"",DATE(YEAR(Summary!$D$30),MONTH(Summary!$D$30),1)&lt;DATE(YEAR(OE3),MONTH(OE3),1)),"not on board",IF(Summary!$B$30&lt;&gt;"",IF(AND(Summary!$C$30&lt;&gt;"",DATE(YEAR(Summary!$C$30),MONTH(Summary!$C$30),1)&lt;=DATE(YEAR(OE3),MONTH(OE3),1)),Summary!$B$30,"not on board"),"")),"")</f>
        <v/>
      </c>
      <c r="OD37" s="74" t="s">
        <v>17</v>
      </c>
      <c r="OE37" s="85"/>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86"/>
      <c r="PJ37" s="76">
        <f t="shared" ref="PJ37:PJ38" si="161">SUM(OE37:PI37)</f>
        <v>0</v>
      </c>
    </row>
    <row r="38" spans="2:426">
      <c r="B38">
        <f ca="1">SUM(B37,BT37,AL37,DD37,EM37,FW37,HF37,IP37,JZ37,LI37,MS37,OB37)</f>
        <v>0</v>
      </c>
      <c r="C38" s="100"/>
      <c r="D38" s="75" t="s">
        <v>1</v>
      </c>
      <c r="E38" s="83"/>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4"/>
      <c r="AJ38" s="77">
        <f t="shared" si="150"/>
        <v>0</v>
      </c>
      <c r="AM38" s="100"/>
      <c r="AN38" s="75" t="s">
        <v>1</v>
      </c>
      <c r="AO38" s="83"/>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4"/>
      <c r="BR38" s="77">
        <f t="shared" si="151"/>
        <v>0</v>
      </c>
      <c r="BU38" s="100"/>
      <c r="BV38" s="75" t="s">
        <v>1</v>
      </c>
      <c r="BW38" s="83"/>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4"/>
      <c r="DB38" s="77">
        <f t="shared" si="152"/>
        <v>0</v>
      </c>
      <c r="DE38" s="100"/>
      <c r="DF38" s="75" t="s">
        <v>1</v>
      </c>
      <c r="DG38" s="83"/>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4"/>
      <c r="EK38" s="77">
        <f t="shared" si="153"/>
        <v>0</v>
      </c>
      <c r="EN38" s="100"/>
      <c r="EO38" s="75" t="s">
        <v>1</v>
      </c>
      <c r="EP38" s="83"/>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4"/>
      <c r="FU38" s="77">
        <f t="shared" si="154"/>
        <v>0</v>
      </c>
      <c r="FX38" s="100"/>
      <c r="FY38" s="75" t="s">
        <v>1</v>
      </c>
      <c r="FZ38" s="83"/>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4"/>
      <c r="HD38" s="77">
        <f t="shared" si="155"/>
        <v>0</v>
      </c>
      <c r="HG38" s="100"/>
      <c r="HH38" s="75" t="s">
        <v>1</v>
      </c>
      <c r="HI38" s="83"/>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4"/>
      <c r="IN38" s="77">
        <f t="shared" si="156"/>
        <v>0</v>
      </c>
      <c r="IQ38" s="100"/>
      <c r="IR38" s="75" t="s">
        <v>1</v>
      </c>
      <c r="IS38" s="83"/>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4"/>
      <c r="JX38" s="77">
        <f t="shared" si="157"/>
        <v>0</v>
      </c>
      <c r="KA38" s="100"/>
      <c r="KB38" s="75" t="s">
        <v>1</v>
      </c>
      <c r="KC38" s="83"/>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4"/>
      <c r="LG38" s="77">
        <f t="shared" si="158"/>
        <v>0</v>
      </c>
      <c r="LJ38" s="100"/>
      <c r="LK38" s="75" t="s">
        <v>1</v>
      </c>
      <c r="LL38" s="83"/>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4"/>
      <c r="MQ38" s="77">
        <f t="shared" si="159"/>
        <v>0</v>
      </c>
      <c r="MT38" s="100"/>
      <c r="MU38" s="75" t="s">
        <v>1</v>
      </c>
      <c r="MV38" s="83"/>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4"/>
      <c r="NZ38" s="77">
        <f t="shared" si="160"/>
        <v>0</v>
      </c>
      <c r="OC38" s="100"/>
      <c r="OD38" s="75" t="s">
        <v>1</v>
      </c>
      <c r="OE38" s="83"/>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4"/>
      <c r="PJ38" s="77">
        <f t="shared" si="161"/>
        <v>0</v>
      </c>
    </row>
    <row r="39" spans="2:426" ht="15" customHeight="1">
      <c r="B39">
        <f ca="1">SUMIF(E$3:AI$3,"&lt;="&amp;B5,E39:AI39)</f>
        <v>0</v>
      </c>
      <c r="C39" s="98" t="str">
        <f>IF(Summary!$B$31&lt;&gt;"",IF(AND(Summary!$D$31&lt;&gt;"",DATE(YEAR(Summary!$D$31),MONTH(Summary!$D$31),1)&lt;DATE(YEAR(E3),MONTH(E3),1)),"not on board",IF(Summary!$B$31&lt;&gt;"",IF(AND(Summary!$C$31&lt;&gt;"",DATE(YEAR(Summary!$C$31),MONTH(Summary!$C$31),1)&lt;=DATE(YEAR(E3),MONTH(E3),1)),Summary!$B$31,"not on board"),"")),"")</f>
        <v/>
      </c>
      <c r="D39" s="74" t="s">
        <v>17</v>
      </c>
      <c r="E39" s="85"/>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86"/>
      <c r="AJ39" s="76">
        <f t="shared" ref="AJ39:AJ40" si="162">SUM(E39:AI39)</f>
        <v>0</v>
      </c>
      <c r="AL39">
        <f ca="1">SUMIF(AO$3:BQ$3,"&lt;="&amp;B5,AO39:BQ39)</f>
        <v>0</v>
      </c>
      <c r="AM39" s="98" t="str">
        <f>IF(Summary!$B$31&lt;&gt;"",IF(AND(Summary!$D$31&lt;&gt;"",DATE(YEAR(Summary!$D$31),MONTH(Summary!$D$31),1)&lt;DATE(YEAR(AO3),MONTH(AO3),1)),"not on board",IF(Summary!$B$31&lt;&gt;"",IF(AND(Summary!$C$31&lt;&gt;"",DATE(YEAR(Summary!$C$31),MONTH(Summary!$C$31),1)&lt;=DATE(YEAR(AO3),MONTH(AO3),1)),Summary!$B$31,"not on board"),"")),"")</f>
        <v/>
      </c>
      <c r="AN39" s="74" t="s">
        <v>17</v>
      </c>
      <c r="AO39" s="85"/>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86"/>
      <c r="BR39" s="76">
        <f t="shared" si="151"/>
        <v>0</v>
      </c>
      <c r="BT39">
        <f ca="1">SUMIF(BW$3:DA$3,"&lt;="&amp;B5,BW39:DA39)</f>
        <v>0</v>
      </c>
      <c r="BU39" s="98" t="str">
        <f>IF(Summary!$B$31&lt;&gt;"",IF(AND(Summary!$D$31&lt;&gt;"",DATE(YEAR(Summary!$D$31),MONTH(Summary!$D$31),1)&lt;DATE(YEAR(BW3),MONTH(BW3),1)),"not on board",IF(Summary!$B$31&lt;&gt;"",IF(AND(Summary!$C$31&lt;&gt;"",DATE(YEAR(Summary!$C$31),MONTH(Summary!$C$31),1)&lt;=DATE(YEAR(BW3),MONTH(BW3),1)),Summary!$B$31,"not on board"),"")),"")</f>
        <v/>
      </c>
      <c r="BV39" s="74" t="s">
        <v>17</v>
      </c>
      <c r="BW39" s="85"/>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86"/>
      <c r="DB39" s="76">
        <f t="shared" ref="DB39:DB40" si="163">SUM(BW39:DA39)</f>
        <v>0</v>
      </c>
      <c r="DD39">
        <f ca="1">SUMIF(DG$3:EJ$3,"&lt;="&amp;B5,DG39:EJ39)</f>
        <v>0</v>
      </c>
      <c r="DE39" s="98" t="str">
        <f>IF(Summary!$B$31&lt;&gt;"",IF(AND(Summary!$D$31&lt;&gt;"",DATE(YEAR(Summary!$D$31),MONTH(Summary!$D$31),1)&lt;DATE(YEAR(DG3),MONTH(DG3),1)),"not on board",IF(Summary!$B$31&lt;&gt;"",IF(AND(Summary!$C$31&lt;&gt;"",DATE(YEAR(Summary!$C$31),MONTH(Summary!$C$31),1)&lt;=DATE(YEAR(DG3),MONTH(DG3),1)),Summary!$B$31,"not on board"),"")),"")</f>
        <v/>
      </c>
      <c r="DF39" s="74" t="s">
        <v>17</v>
      </c>
      <c r="DG39" s="85"/>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86"/>
      <c r="EK39" s="76">
        <f t="shared" ref="EK39:EK40" si="164">SUM(DG39:EJ39)</f>
        <v>0</v>
      </c>
      <c r="EM39">
        <f ca="1">SUMIF(EP$3:FT$3,"&lt;="&amp;B5,EP39:FT39)</f>
        <v>0</v>
      </c>
      <c r="EN39" s="98" t="str">
        <f>IF(Summary!$B$31&lt;&gt;"",IF(AND(Summary!$D$31&lt;&gt;"",DATE(YEAR(Summary!$D$31),MONTH(Summary!$D$31),1)&lt;DATE(YEAR(EP3),MONTH(EP3),1)),"not on board",IF(Summary!$B$31&lt;&gt;"",IF(AND(Summary!$C$31&lt;&gt;"",DATE(YEAR(Summary!$C$31),MONTH(Summary!$C$31),1)&lt;=DATE(YEAR(EP3),MONTH(EP3),1)),Summary!$B$31,"not on board"),"")),"")</f>
        <v/>
      </c>
      <c r="EO39" s="74" t="s">
        <v>17</v>
      </c>
      <c r="EP39" s="85"/>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86"/>
      <c r="FU39" s="76">
        <f t="shared" ref="FU39:FU40" si="165">SUM(EP39:FT39)</f>
        <v>0</v>
      </c>
      <c r="FW39">
        <f ca="1">SUMIF(FZ$3:HC$3,"&lt;="&amp;B5,FZ39:HC39)</f>
        <v>0</v>
      </c>
      <c r="FX39" s="98" t="str">
        <f>IF(Summary!$B$31&lt;&gt;"",IF(AND(Summary!$D$31&lt;&gt;"",DATE(YEAR(Summary!$D$31),MONTH(Summary!$D$31),1)&lt;DATE(YEAR(FZ3),MONTH(FZ3),1)),"not on board",IF(Summary!$B$31&lt;&gt;"",IF(AND(Summary!$C$31&lt;&gt;"",DATE(YEAR(Summary!$C$31),MONTH(Summary!$C$31),1)&lt;=DATE(YEAR(FZ3),MONTH(FZ3),1)),Summary!$B$31,"not on board"),"")),"")</f>
        <v/>
      </c>
      <c r="FY39" s="74" t="s">
        <v>17</v>
      </c>
      <c r="FZ39" s="85"/>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86"/>
      <c r="HD39" s="76">
        <f t="shared" si="155"/>
        <v>0</v>
      </c>
      <c r="HF39">
        <f ca="1">SUMIF(HI$3:IM$3,"&lt;="&amp;B5,HI39:IM39)</f>
        <v>0</v>
      </c>
      <c r="HG39" s="98" t="str">
        <f>IF(Summary!$B$31&lt;&gt;"",IF(AND(Summary!$D$31&lt;&gt;"",DATE(YEAR(Summary!$D$31),MONTH(Summary!$D$31),1)&lt;DATE(YEAR(HI3),MONTH(HI3),1)),"not on board",IF(Summary!$B$31&lt;&gt;"",IF(AND(Summary!$C$31&lt;&gt;"",DATE(YEAR(Summary!$C$31),MONTH(Summary!$C$31),1)&lt;=DATE(YEAR(HI3),MONTH(HI3),1)),Summary!$B$31,"not on board"),"")),"")</f>
        <v/>
      </c>
      <c r="HH39" s="74" t="s">
        <v>17</v>
      </c>
      <c r="HI39" s="85"/>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86"/>
      <c r="IN39" s="76">
        <f t="shared" ref="IN39:IN40" si="166">SUM(HI39:IM39)</f>
        <v>0</v>
      </c>
      <c r="IP39">
        <f ca="1">SUMIF(IS$3:JW$3,"&lt;="&amp;B5,IS39:JW39)</f>
        <v>0</v>
      </c>
      <c r="IQ39" s="98" t="str">
        <f>IF(Summary!$B$31&lt;&gt;"",IF(AND(Summary!$D$31&lt;&gt;"",DATE(YEAR(Summary!$D$31),MONTH(Summary!$D$31),1)&lt;DATE(YEAR(IS3),MONTH(IS3),1)),"not on board",IF(Summary!$B$31&lt;&gt;"",IF(AND(Summary!$C$31&lt;&gt;"",DATE(YEAR(Summary!$C$31),MONTH(Summary!$C$31),1)&lt;=DATE(YEAR(IS3),MONTH(IS3),1)),Summary!$B$31,"not on board"),"")),"")</f>
        <v/>
      </c>
      <c r="IR39" s="74" t="s">
        <v>17</v>
      </c>
      <c r="IS39" s="85"/>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86"/>
      <c r="JX39" s="76">
        <f t="shared" ref="JX39:JX40" si="167">SUM(IS39:JW39)</f>
        <v>0</v>
      </c>
      <c r="JZ39">
        <f ca="1">SUMIF(KC$3:LF$3,"&lt;="&amp;B5,KC39:LF39)</f>
        <v>0</v>
      </c>
      <c r="KA39" s="98" t="str">
        <f>IF(Summary!$B$31&lt;&gt;"",IF(AND(Summary!$D$31&lt;&gt;"",DATE(YEAR(Summary!$D$31),MONTH(Summary!$D$31),1)&lt;DATE(YEAR(KC3),MONTH(KC3),1)),"not on board",IF(Summary!$B$31&lt;&gt;"",IF(AND(Summary!$C$31&lt;&gt;"",DATE(YEAR(Summary!$C$31),MONTH(Summary!$C$31),1)&lt;=DATE(YEAR(KC3),MONTH(KC3),1)),Summary!$B$31,"not on board"),"")),"")</f>
        <v/>
      </c>
      <c r="KB39" s="74" t="s">
        <v>17</v>
      </c>
      <c r="KC39" s="85"/>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86"/>
      <c r="LG39" s="76">
        <f t="shared" si="158"/>
        <v>0</v>
      </c>
      <c r="LI39">
        <f ca="1">SUMIF(LL$3:MP$3,"&lt;="&amp;B5,LL39:MP39)</f>
        <v>0</v>
      </c>
      <c r="LJ39" s="98" t="str">
        <f>IF(Summary!$B$31&lt;&gt;"",IF(AND(Summary!$D$31&lt;&gt;"",DATE(YEAR(Summary!$D$31),MONTH(Summary!$D$31),1)&lt;DATE(YEAR(LL3),MONTH(LL3),1)),"not on board",IF(Summary!$B$31&lt;&gt;"",IF(AND(Summary!$C$31&lt;&gt;"",DATE(YEAR(Summary!$C$31),MONTH(Summary!$C$31),1)&lt;=DATE(YEAR(LL3),MONTH(LL3),1)),Summary!$B$31,"not on board"),"")),"")</f>
        <v/>
      </c>
      <c r="LK39" s="74" t="s">
        <v>17</v>
      </c>
      <c r="LL39" s="85"/>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86"/>
      <c r="MQ39" s="76">
        <f t="shared" ref="MQ39:MQ40" si="168">SUM(LL39:MP39)</f>
        <v>0</v>
      </c>
      <c r="MS39">
        <f ca="1">SUMIF(MV$3:NY$3,"&lt;="&amp;B5,MV39:NY39)</f>
        <v>0</v>
      </c>
      <c r="MT39" s="98" t="str">
        <f>IF(Summary!$B$31&lt;&gt;"",IF(AND(Summary!$D$31&lt;&gt;"",DATE(YEAR(Summary!$D$31),MONTH(Summary!$D$31),1)&lt;DATE(YEAR(MV3),MONTH(MV3),1)),"not on board",IF(Summary!$B$31&lt;&gt;"",IF(AND(Summary!$C$31&lt;&gt;"",DATE(YEAR(Summary!$C$31),MONTH(Summary!$C$31),1)&lt;=DATE(YEAR(MV3),MONTH(MV3),1)),Summary!$B$31,"not on board"),"")),"")</f>
        <v/>
      </c>
      <c r="MU39" s="74" t="s">
        <v>17</v>
      </c>
      <c r="MV39" s="85"/>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86"/>
      <c r="NZ39" s="76">
        <f t="shared" si="160"/>
        <v>0</v>
      </c>
      <c r="OB39">
        <f ca="1">SUMIF(OE$3:PI$3,"&lt;="&amp;B5,OE39:PI39)</f>
        <v>0</v>
      </c>
      <c r="OC39" s="98" t="str">
        <f>IF(Summary!$B$31&lt;&gt;"",IF(AND(Summary!$D$31&lt;&gt;"",DATE(YEAR(Summary!$D$31),MONTH(Summary!$D$31),1)&lt;DATE(YEAR(OE3),MONTH(OE3),1)),"not on board",IF(Summary!$B$31&lt;&gt;"",IF(AND(Summary!$C$31&lt;&gt;"",DATE(YEAR(Summary!$C$31),MONTH(Summary!$C$31),1)&lt;=DATE(YEAR(OE3),MONTH(OE3),1)),Summary!$B$31,"not on board"),"")),"")</f>
        <v/>
      </c>
      <c r="OD39" s="74" t="s">
        <v>17</v>
      </c>
      <c r="OE39" s="85"/>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86"/>
      <c r="PJ39" s="76">
        <f t="shared" ref="PJ39:PJ40" si="169">SUM(OE39:PI39)</f>
        <v>0</v>
      </c>
    </row>
    <row r="40" spans="2:426">
      <c r="B40">
        <f ca="1">SUM(B39,BT39,AL39,DD39,EM39,FW39,HF39,IP39,JZ39,LI39,MS39,OB39)</f>
        <v>0</v>
      </c>
      <c r="C40" s="100"/>
      <c r="D40" s="75" t="s">
        <v>1</v>
      </c>
      <c r="E40" s="83"/>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4"/>
      <c r="AJ40" s="77">
        <f t="shared" si="162"/>
        <v>0</v>
      </c>
      <c r="AM40" s="100"/>
      <c r="AN40" s="75" t="s">
        <v>1</v>
      </c>
      <c r="AO40" s="83"/>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4"/>
      <c r="BR40" s="77">
        <f t="shared" si="151"/>
        <v>0</v>
      </c>
      <c r="BU40" s="100"/>
      <c r="BV40" s="75" t="s">
        <v>1</v>
      </c>
      <c r="BW40" s="83"/>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4"/>
      <c r="DB40" s="77">
        <f t="shared" si="163"/>
        <v>0</v>
      </c>
      <c r="DE40" s="100"/>
      <c r="DF40" s="75" t="s">
        <v>1</v>
      </c>
      <c r="DG40" s="83"/>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4"/>
      <c r="EK40" s="77">
        <f t="shared" si="164"/>
        <v>0</v>
      </c>
      <c r="EN40" s="100"/>
      <c r="EO40" s="75" t="s">
        <v>1</v>
      </c>
      <c r="EP40" s="83"/>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4"/>
      <c r="FU40" s="77">
        <f t="shared" si="165"/>
        <v>0</v>
      </c>
      <c r="FX40" s="100"/>
      <c r="FY40" s="75" t="s">
        <v>1</v>
      </c>
      <c r="FZ40" s="83"/>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4"/>
      <c r="HD40" s="77">
        <f t="shared" si="155"/>
        <v>0</v>
      </c>
      <c r="HG40" s="100"/>
      <c r="HH40" s="75" t="s">
        <v>1</v>
      </c>
      <c r="HI40" s="83"/>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4"/>
      <c r="IN40" s="77">
        <f t="shared" si="166"/>
        <v>0</v>
      </c>
      <c r="IQ40" s="100"/>
      <c r="IR40" s="75" t="s">
        <v>1</v>
      </c>
      <c r="IS40" s="83"/>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4"/>
      <c r="JX40" s="77">
        <f t="shared" si="167"/>
        <v>0</v>
      </c>
      <c r="KA40" s="100"/>
      <c r="KB40" s="75" t="s">
        <v>1</v>
      </c>
      <c r="KC40" s="83"/>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4"/>
      <c r="LG40" s="77">
        <f t="shared" si="158"/>
        <v>0</v>
      </c>
      <c r="LJ40" s="100"/>
      <c r="LK40" s="75" t="s">
        <v>1</v>
      </c>
      <c r="LL40" s="83"/>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4"/>
      <c r="MQ40" s="77">
        <f t="shared" si="168"/>
        <v>0</v>
      </c>
      <c r="MT40" s="100"/>
      <c r="MU40" s="75" t="s">
        <v>1</v>
      </c>
      <c r="MV40" s="83"/>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4"/>
      <c r="NZ40" s="77">
        <f t="shared" si="160"/>
        <v>0</v>
      </c>
      <c r="OC40" s="100"/>
      <c r="OD40" s="75" t="s">
        <v>1</v>
      </c>
      <c r="OE40" s="83"/>
      <c r="OF40" s="8"/>
      <c r="OG40" s="8"/>
      <c r="OH40" s="8"/>
      <c r="OI40" s="8"/>
      <c r="OJ40" s="8"/>
      <c r="OK40" s="8"/>
      <c r="OL40" s="8"/>
      <c r="OM40" s="8"/>
      <c r="ON40" s="8"/>
      <c r="OO40" s="8"/>
      <c r="OP40" s="8"/>
      <c r="OQ40" s="8"/>
      <c r="OR40" s="8"/>
      <c r="OS40" s="8"/>
      <c r="OT40" s="8"/>
      <c r="OU40" s="8"/>
      <c r="OV40" s="8"/>
      <c r="OW40" s="8"/>
      <c r="OX40" s="8"/>
      <c r="OY40" s="8"/>
      <c r="OZ40" s="8"/>
      <c r="PA40" s="8"/>
      <c r="PB40" s="8"/>
      <c r="PC40" s="8"/>
      <c r="PD40" s="8"/>
      <c r="PE40" s="8"/>
      <c r="PF40" s="8"/>
      <c r="PG40" s="8"/>
      <c r="PH40" s="8"/>
      <c r="PI40" s="84"/>
      <c r="PJ40" s="77">
        <f t="shared" si="169"/>
        <v>0</v>
      </c>
    </row>
    <row r="41" spans="2:426" ht="15" customHeight="1">
      <c r="B41">
        <f ca="1">SUMIF(E$3:AI$3,"&lt;="&amp;B5,E41:AI41)</f>
        <v>0</v>
      </c>
      <c r="C41" s="98" t="str">
        <f>IF(Summary!$B$32&lt;&gt;"",IF(AND(Summary!$D$32&lt;&gt;"",DATE(YEAR(Summary!$D$32),MONTH(Summary!$D$32),1)&lt;DATE(YEAR(E3),MONTH(E3),1)),"not on board",IF(Summary!$B$32&lt;&gt;"",IF(AND(Summary!$C$32&lt;&gt;"",DATE(YEAR(Summary!$C$32),MONTH(Summary!$C$32),1)&lt;=DATE(YEAR(E3),MONTH(E3),1)),Summary!$B$32,"not on board"),"")),"")</f>
        <v/>
      </c>
      <c r="D41" s="74" t="s">
        <v>17</v>
      </c>
      <c r="E41" s="85"/>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86"/>
      <c r="AJ41" s="76">
        <f t="shared" ref="AJ41:AJ42" si="170">SUM(E41:AI41)</f>
        <v>0</v>
      </c>
      <c r="AL41">
        <f ca="1">SUMIF(AO$3:BQ$3,"&lt;="&amp;B5,AO41:BQ41)</f>
        <v>0</v>
      </c>
      <c r="AM41" s="98" t="str">
        <f>IF(Summary!$B$32&lt;&gt;"",IF(AND(Summary!$D$32&lt;&gt;"",DATE(YEAR(Summary!$D$32),MONTH(Summary!$D$32),1)&lt;DATE(YEAR(AO3),MONTH(AO3),1)),"not on board",IF(Summary!$B$32&lt;&gt;"",IF(AND(Summary!$C$32&lt;&gt;"",DATE(YEAR(Summary!$C$32),MONTH(Summary!$C$32),1)&lt;=DATE(YEAR(AO3),MONTH(AO3),1)),Summary!$B$32,"not on board"),"")),"")</f>
        <v/>
      </c>
      <c r="AN41" s="74" t="s">
        <v>17</v>
      </c>
      <c r="AO41" s="85"/>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86"/>
      <c r="BR41" s="76">
        <f t="shared" si="151"/>
        <v>0</v>
      </c>
      <c r="BT41">
        <f ca="1">SUMIF(BW$3:DA$3,"&lt;="&amp;B5,BW41:DA41)</f>
        <v>0</v>
      </c>
      <c r="BU41" s="98" t="str">
        <f>IF(Summary!$B$32&lt;&gt;"",IF(AND(Summary!$D$32&lt;&gt;"",DATE(YEAR(Summary!$D$32),MONTH(Summary!$D$32),1)&lt;DATE(YEAR(BW3),MONTH(BW3),1)),"not on board",IF(Summary!$B$32&lt;&gt;"",IF(AND(Summary!$C$32&lt;&gt;"",DATE(YEAR(Summary!$C$32),MONTH(Summary!$C$32),1)&lt;=DATE(YEAR(BW3),MONTH(BW3),1)),Summary!$B$32,"not on board"),"")),"")</f>
        <v/>
      </c>
      <c r="BV41" s="74" t="s">
        <v>17</v>
      </c>
      <c r="BW41" s="85"/>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86"/>
      <c r="DB41" s="76">
        <f t="shared" ref="DB41:DB42" si="171">SUM(BW41:DA41)</f>
        <v>0</v>
      </c>
      <c r="DD41">
        <f ca="1">SUMIF(DG$3:EJ$3,"&lt;="&amp;B5,DG41:EJ41)</f>
        <v>0</v>
      </c>
      <c r="DE41" s="98" t="str">
        <f>IF(Summary!$B$32&lt;&gt;"",IF(AND(Summary!$D$32&lt;&gt;"",DATE(YEAR(Summary!$D$32),MONTH(Summary!$D$32),1)&lt;DATE(YEAR(DG3),MONTH(DG3),1)),"not on board",IF(Summary!$B$32&lt;&gt;"",IF(AND(Summary!$C$32&lt;&gt;"",DATE(YEAR(Summary!$C$32),MONTH(Summary!$C$32),1)&lt;=DATE(YEAR(DG3),MONTH(DG3),1)),Summary!$B$32,"not on board"),"")),"")</f>
        <v/>
      </c>
      <c r="DF41" s="74" t="s">
        <v>17</v>
      </c>
      <c r="DG41" s="85"/>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86"/>
      <c r="EK41" s="76">
        <f t="shared" ref="EK41:EK42" si="172">SUM(DG41:EJ41)</f>
        <v>0</v>
      </c>
      <c r="EM41">
        <f ca="1">SUMIF(EP$3:FT$3,"&lt;="&amp;B5,EP41:FT41)</f>
        <v>0</v>
      </c>
      <c r="EN41" s="98" t="str">
        <f>IF(Summary!$B$32&lt;&gt;"",IF(AND(Summary!$D$32&lt;&gt;"",DATE(YEAR(Summary!$D$32),MONTH(Summary!$D$32),1)&lt;DATE(YEAR(EP3),MONTH(EP3),1)),"not on board",IF(Summary!$B$32&lt;&gt;"",IF(AND(Summary!$C$32&lt;&gt;"",DATE(YEAR(Summary!$C$32),MONTH(Summary!$C$32),1)&lt;=DATE(YEAR(EP3),MONTH(EP3),1)),Summary!$B$32,"not on board"),"")),"")</f>
        <v/>
      </c>
      <c r="EO41" s="74" t="s">
        <v>17</v>
      </c>
      <c r="EP41" s="85"/>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86"/>
      <c r="FU41" s="76">
        <f t="shared" ref="FU41:FU42" si="173">SUM(EP41:FT41)</f>
        <v>0</v>
      </c>
      <c r="FW41">
        <f ca="1">SUMIF(FZ$3:HC$3,"&lt;="&amp;B5,FZ41:HC41)</f>
        <v>0</v>
      </c>
      <c r="FX41" s="98" t="str">
        <f>IF(Summary!$B$32&lt;&gt;"",IF(AND(Summary!$D$32&lt;&gt;"",DATE(YEAR(Summary!$D$32),MONTH(Summary!$D$32),1)&lt;DATE(YEAR(FZ3),MONTH(FZ3),1)),"not on board",IF(Summary!$B$32&lt;&gt;"",IF(AND(Summary!$C$32&lt;&gt;"",DATE(YEAR(Summary!$C$32),MONTH(Summary!$C$32),1)&lt;=DATE(YEAR(FZ3),MONTH(FZ3),1)),Summary!$B$32,"not on board"),"")),"")</f>
        <v/>
      </c>
      <c r="FY41" s="74" t="s">
        <v>17</v>
      </c>
      <c r="FZ41" s="85"/>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86"/>
      <c r="HD41" s="76">
        <f t="shared" si="155"/>
        <v>0</v>
      </c>
      <c r="HF41">
        <f ca="1">SUMIF(HI$3:IM$3,"&lt;="&amp;B5,HI41:IM41)</f>
        <v>0</v>
      </c>
      <c r="HG41" s="98" t="str">
        <f>IF(Summary!$B$32&lt;&gt;"",IF(AND(Summary!$D$32&lt;&gt;"",DATE(YEAR(Summary!$D$32),MONTH(Summary!$D$32),1)&lt;DATE(YEAR(HI3),MONTH(HI3),1)),"not on board",IF(Summary!$B$32&lt;&gt;"",IF(AND(Summary!$C$32&lt;&gt;"",DATE(YEAR(Summary!$C$32),MONTH(Summary!$C$32),1)&lt;=DATE(YEAR(HI3),MONTH(HI3),1)),Summary!$B$32,"not on board"),"")),"")</f>
        <v/>
      </c>
      <c r="HH41" s="74" t="s">
        <v>17</v>
      </c>
      <c r="HI41" s="85"/>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86"/>
      <c r="IN41" s="76">
        <f t="shared" ref="IN41:IN42" si="174">SUM(HI41:IM41)</f>
        <v>0</v>
      </c>
      <c r="IP41">
        <f ca="1">SUMIF(IS$3:JW$3,"&lt;="&amp;B5,IS41:JW41)</f>
        <v>0</v>
      </c>
      <c r="IQ41" s="98" t="str">
        <f>IF(Summary!$B$32&lt;&gt;"",IF(AND(Summary!$D$32&lt;&gt;"",DATE(YEAR(Summary!$D$32),MONTH(Summary!$D$32),1)&lt;DATE(YEAR(IS3),MONTH(IS3),1)),"not on board",IF(Summary!$B$32&lt;&gt;"",IF(AND(Summary!$C$32&lt;&gt;"",DATE(YEAR(Summary!$C$32),MONTH(Summary!$C$32),1)&lt;=DATE(YEAR(IS3),MONTH(IS3),1)),Summary!$B$32,"not on board"),"")),"")</f>
        <v/>
      </c>
      <c r="IR41" s="74" t="s">
        <v>17</v>
      </c>
      <c r="IS41" s="85"/>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86"/>
      <c r="JX41" s="76">
        <f t="shared" ref="JX41:JX42" si="175">SUM(IS41:JW41)</f>
        <v>0</v>
      </c>
      <c r="JZ41">
        <f ca="1">SUMIF(KC$3:LF$3,"&lt;="&amp;B5,KC41:LF41)</f>
        <v>0</v>
      </c>
      <c r="KA41" s="98" t="str">
        <f>IF(Summary!$B$32&lt;&gt;"",IF(AND(Summary!$D$32&lt;&gt;"",DATE(YEAR(Summary!$D$32),MONTH(Summary!$D$32),1)&lt;DATE(YEAR(KC3),MONTH(KC3),1)),"not on board",IF(Summary!$B$32&lt;&gt;"",IF(AND(Summary!$C$32&lt;&gt;"",DATE(YEAR(Summary!$C$32),MONTH(Summary!$C$32),1)&lt;=DATE(YEAR(KC3),MONTH(KC3),1)),Summary!$B$32,"not on board"),"")),"")</f>
        <v/>
      </c>
      <c r="KB41" s="74" t="s">
        <v>17</v>
      </c>
      <c r="KC41" s="85"/>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86"/>
      <c r="LG41" s="76">
        <f t="shared" si="158"/>
        <v>0</v>
      </c>
      <c r="LI41">
        <f ca="1">SUMIF(LL$3:MP$3,"&lt;="&amp;B5,LL41:MP41)</f>
        <v>0</v>
      </c>
      <c r="LJ41" s="98" t="str">
        <f>IF(Summary!$B$32&lt;&gt;"",IF(AND(Summary!$D$32&lt;&gt;"",DATE(YEAR(Summary!$D$32),MONTH(Summary!$D$32),1)&lt;DATE(YEAR(LL3),MONTH(LL3),1)),"not on board",IF(Summary!$B$32&lt;&gt;"",IF(AND(Summary!$C$32&lt;&gt;"",DATE(YEAR(Summary!$C$32),MONTH(Summary!$C$32),1)&lt;=DATE(YEAR(LL3),MONTH(LL3),1)),Summary!$B$32,"not on board"),"")),"")</f>
        <v/>
      </c>
      <c r="LK41" s="74" t="s">
        <v>17</v>
      </c>
      <c r="LL41" s="85"/>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86"/>
      <c r="MQ41" s="76">
        <f t="shared" ref="MQ41:MQ42" si="176">SUM(LL41:MP41)</f>
        <v>0</v>
      </c>
      <c r="MS41">
        <f ca="1">SUMIF(MV$3:NY$3,"&lt;="&amp;B5,MV41:NY41)</f>
        <v>0</v>
      </c>
      <c r="MT41" s="98" t="str">
        <f>IF(Summary!$B$32&lt;&gt;"",IF(AND(Summary!$D$32&lt;&gt;"",DATE(YEAR(Summary!$D$32),MONTH(Summary!$D$32),1)&lt;DATE(YEAR(MV3),MONTH(MV3),1)),"not on board",IF(Summary!$B$32&lt;&gt;"",IF(AND(Summary!$C$32&lt;&gt;"",DATE(YEAR(Summary!$C$32),MONTH(Summary!$C$32),1)&lt;=DATE(YEAR(MV3),MONTH(MV3),1)),Summary!$B$32,"not on board"),"")),"")</f>
        <v/>
      </c>
      <c r="MU41" s="74" t="s">
        <v>17</v>
      </c>
      <c r="MV41" s="85"/>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86"/>
      <c r="NZ41" s="76">
        <f t="shared" si="160"/>
        <v>0</v>
      </c>
      <c r="OB41">
        <f ca="1">SUMIF(OE$3:PI$3,"&lt;="&amp;B5,OE41:PI41)</f>
        <v>0</v>
      </c>
      <c r="OC41" s="98" t="str">
        <f>IF(Summary!$B$32&lt;&gt;"",IF(AND(Summary!$D$32&lt;&gt;"",DATE(YEAR(Summary!$D$32),MONTH(Summary!$D$32),1)&lt;DATE(YEAR(OE3),MONTH(OE3),1)),"not on board",IF(Summary!$B$32&lt;&gt;"",IF(AND(Summary!$C$32&lt;&gt;"",DATE(YEAR(Summary!$C$32),MONTH(Summary!$C$32),1)&lt;=DATE(YEAR(OE3),MONTH(OE3),1)),Summary!$B$32,"not on board"),"")),"")</f>
        <v/>
      </c>
      <c r="OD41" s="74" t="s">
        <v>17</v>
      </c>
      <c r="OE41" s="85"/>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86"/>
      <c r="PJ41" s="76">
        <f t="shared" ref="PJ41:PJ42" si="177">SUM(OE41:PI41)</f>
        <v>0</v>
      </c>
    </row>
    <row r="42" spans="2:426">
      <c r="B42">
        <f ca="1">SUM(B41,BT41,AL41,DD41,EM41,FW41,HF41,IP41,JZ41,LI41,MS41,OB41)</f>
        <v>0</v>
      </c>
      <c r="C42" s="100"/>
      <c r="D42" s="75" t="s">
        <v>1</v>
      </c>
      <c r="E42" s="83"/>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4"/>
      <c r="AJ42" s="77">
        <f t="shared" si="170"/>
        <v>0</v>
      </c>
      <c r="AM42" s="100"/>
      <c r="AN42" s="75" t="s">
        <v>1</v>
      </c>
      <c r="AO42" s="83"/>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4"/>
      <c r="BR42" s="77">
        <f t="shared" si="151"/>
        <v>0</v>
      </c>
      <c r="BU42" s="100"/>
      <c r="BV42" s="75" t="s">
        <v>1</v>
      </c>
      <c r="BW42" s="83"/>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4"/>
      <c r="DB42" s="77">
        <f t="shared" si="171"/>
        <v>0</v>
      </c>
      <c r="DE42" s="100"/>
      <c r="DF42" s="75" t="s">
        <v>1</v>
      </c>
      <c r="DG42" s="83"/>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4"/>
      <c r="EK42" s="77">
        <f t="shared" si="172"/>
        <v>0</v>
      </c>
      <c r="EN42" s="100"/>
      <c r="EO42" s="75" t="s">
        <v>1</v>
      </c>
      <c r="EP42" s="83"/>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4"/>
      <c r="FU42" s="77">
        <f t="shared" si="173"/>
        <v>0</v>
      </c>
      <c r="FX42" s="100"/>
      <c r="FY42" s="75" t="s">
        <v>1</v>
      </c>
      <c r="FZ42" s="83"/>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4"/>
      <c r="HD42" s="77">
        <f t="shared" si="155"/>
        <v>0</v>
      </c>
      <c r="HG42" s="100"/>
      <c r="HH42" s="75" t="s">
        <v>1</v>
      </c>
      <c r="HI42" s="83"/>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4"/>
      <c r="IN42" s="77">
        <f t="shared" si="174"/>
        <v>0</v>
      </c>
      <c r="IQ42" s="100"/>
      <c r="IR42" s="75" t="s">
        <v>1</v>
      </c>
      <c r="IS42" s="83"/>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4"/>
      <c r="JX42" s="77">
        <f t="shared" si="175"/>
        <v>0</v>
      </c>
      <c r="KA42" s="100"/>
      <c r="KB42" s="75" t="s">
        <v>1</v>
      </c>
      <c r="KC42" s="83"/>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4"/>
      <c r="LG42" s="77">
        <f t="shared" si="158"/>
        <v>0</v>
      </c>
      <c r="LJ42" s="100"/>
      <c r="LK42" s="75" t="s">
        <v>1</v>
      </c>
      <c r="LL42" s="83"/>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4"/>
      <c r="MQ42" s="77">
        <f t="shared" si="176"/>
        <v>0</v>
      </c>
      <c r="MT42" s="100"/>
      <c r="MU42" s="75" t="s">
        <v>1</v>
      </c>
      <c r="MV42" s="83"/>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4"/>
      <c r="NZ42" s="77">
        <f t="shared" si="160"/>
        <v>0</v>
      </c>
      <c r="OC42" s="100"/>
      <c r="OD42" s="75" t="s">
        <v>1</v>
      </c>
      <c r="OE42" s="83"/>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4"/>
      <c r="PJ42" s="77">
        <f t="shared" si="177"/>
        <v>0</v>
      </c>
    </row>
    <row r="43" spans="2:426" ht="15" customHeight="1">
      <c r="B43">
        <f ca="1">SUMIF(E$3:AI$3,"&lt;="&amp;B5,E43:AI43)</f>
        <v>0</v>
      </c>
      <c r="C43" s="98" t="str">
        <f>IF(Summary!$B$33&lt;&gt;"",IF(AND(Summary!$D$33&lt;&gt;"",DATE(YEAR(Summary!$D$33),MONTH(Summary!$D$33),1)&lt;DATE(YEAR(E3),MONTH(E3),1)),"not on board",IF(Summary!$B$33&lt;&gt;"",IF(AND(Summary!$C$33&lt;&gt;"",DATE(YEAR(Summary!$C$33),MONTH(Summary!$C$33),1)&lt;=DATE(YEAR(E3),MONTH(E3),1)),Summary!$B$33,"not on board"),"")),"")</f>
        <v/>
      </c>
      <c r="D43" s="74" t="s">
        <v>17</v>
      </c>
      <c r="E43" s="85"/>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86"/>
      <c r="AJ43" s="76">
        <f t="shared" ref="AJ43:AJ44" si="178">SUM(E43:AI43)</f>
        <v>0</v>
      </c>
      <c r="AL43">
        <f ca="1">SUMIF(AO$3:BQ$3,"&lt;="&amp;B5,AO43:BQ43)</f>
        <v>0</v>
      </c>
      <c r="AM43" s="98" t="str">
        <f>IF(Summary!$B$33&lt;&gt;"",IF(AND(Summary!$D$33&lt;&gt;"",DATE(YEAR(Summary!$D$33),MONTH(Summary!$D$33),1)&lt;DATE(YEAR(AO3),MONTH(AO3),1)),"not on board",IF(Summary!$B$33&lt;&gt;"",IF(AND(Summary!$C$33&lt;&gt;"",DATE(YEAR(Summary!$C$33),MONTH(Summary!$C$33),1)&lt;=DATE(YEAR(AO3),MONTH(AO3),1)),Summary!$B$33,"not on board"),"")),"")</f>
        <v/>
      </c>
      <c r="AN43" s="74" t="s">
        <v>17</v>
      </c>
      <c r="AO43" s="85"/>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86"/>
      <c r="BR43" s="76">
        <f t="shared" si="151"/>
        <v>0</v>
      </c>
      <c r="BT43">
        <f ca="1">SUMIF(BW$3:DA$3,"&lt;="&amp;B5,BW43:DA43)</f>
        <v>0</v>
      </c>
      <c r="BU43" s="98" t="str">
        <f>IF(Summary!$B$33&lt;&gt;"",IF(AND(Summary!$D$33&lt;&gt;"",DATE(YEAR(Summary!$D$33),MONTH(Summary!$D$33),1)&lt;DATE(YEAR(BW3),MONTH(BW3),1)),"not on board",IF(Summary!$B$33&lt;&gt;"",IF(AND(Summary!$C$33&lt;&gt;"",DATE(YEAR(Summary!$C$33),MONTH(Summary!$C$33),1)&lt;=DATE(YEAR(BW3),MONTH(BW3),1)),Summary!$B$33,"not on board"),"")),"")</f>
        <v/>
      </c>
      <c r="BV43" s="74" t="s">
        <v>17</v>
      </c>
      <c r="BW43" s="85"/>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86"/>
      <c r="DB43" s="76">
        <f t="shared" ref="DB43:DB44" si="179">SUM(BW43:DA43)</f>
        <v>0</v>
      </c>
      <c r="DD43">
        <f ca="1">SUMIF(DG$3:EJ$3,"&lt;="&amp;B5,DG43:EJ43)</f>
        <v>0</v>
      </c>
      <c r="DE43" s="98" t="str">
        <f>IF(Summary!$B$33&lt;&gt;"",IF(AND(Summary!$D$33&lt;&gt;"",DATE(YEAR(Summary!$D$33),MONTH(Summary!$D$33),1)&lt;DATE(YEAR(DG3),MONTH(DG3),1)),"not on board",IF(Summary!$B$33&lt;&gt;"",IF(AND(Summary!$C$33&lt;&gt;"",DATE(YEAR(Summary!$C$33),MONTH(Summary!$C$33),1)&lt;=DATE(YEAR(DG3),MONTH(DG3),1)),Summary!$B$33,"not on board"),"")),"")</f>
        <v/>
      </c>
      <c r="DF43" s="74" t="s">
        <v>17</v>
      </c>
      <c r="DG43" s="85"/>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86"/>
      <c r="EK43" s="76">
        <f t="shared" ref="EK43:EK44" si="180">SUM(DG43:EJ43)</f>
        <v>0</v>
      </c>
      <c r="EM43">
        <f ca="1">SUMIF(EP$3:FT$3,"&lt;="&amp;B5,EP43:FT43)</f>
        <v>0</v>
      </c>
      <c r="EN43" s="98" t="str">
        <f>IF(Summary!$B$33&lt;&gt;"",IF(AND(Summary!$D$33&lt;&gt;"",DATE(YEAR(Summary!$D$33),MONTH(Summary!$D$33),1)&lt;DATE(YEAR(EP3),MONTH(EP3),1)),"not on board",IF(Summary!$B$33&lt;&gt;"",IF(AND(Summary!$C$33&lt;&gt;"",DATE(YEAR(Summary!$C$33),MONTH(Summary!$C$33),1)&lt;=DATE(YEAR(EP3),MONTH(EP3),1)),Summary!$B$33,"not on board"),"")),"")</f>
        <v/>
      </c>
      <c r="EO43" s="74" t="s">
        <v>17</v>
      </c>
      <c r="EP43" s="85"/>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86"/>
      <c r="FU43" s="76">
        <f t="shared" ref="FU43:FU44" si="181">SUM(EP43:FT43)</f>
        <v>0</v>
      </c>
      <c r="FW43">
        <f ca="1">SUMIF(FZ$3:HC$3,"&lt;="&amp;B5,FZ43:HC43)</f>
        <v>0</v>
      </c>
      <c r="FX43" s="98" t="str">
        <f>IF(Summary!$B$33&lt;&gt;"",IF(AND(Summary!$D$33&lt;&gt;"",DATE(YEAR(Summary!$D$33),MONTH(Summary!$D$33),1)&lt;DATE(YEAR(FZ3),MONTH(FZ3),1)),"not on board",IF(Summary!$B$33&lt;&gt;"",IF(AND(Summary!$C$33&lt;&gt;"",DATE(YEAR(Summary!$C$33),MONTH(Summary!$C$33),1)&lt;=DATE(YEAR(FZ3),MONTH(FZ3),1)),Summary!$B$33,"not on board"),"")),"")</f>
        <v/>
      </c>
      <c r="FY43" s="74" t="s">
        <v>17</v>
      </c>
      <c r="FZ43" s="85"/>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86"/>
      <c r="HD43" s="76">
        <f t="shared" si="155"/>
        <v>0</v>
      </c>
      <c r="HF43">
        <f ca="1">SUMIF(HI$3:IM$3,"&lt;="&amp;B5,HI43:IM43)</f>
        <v>0</v>
      </c>
      <c r="HG43" s="98" t="str">
        <f>IF(Summary!$B$33&lt;&gt;"",IF(AND(Summary!$D$33&lt;&gt;"",DATE(YEAR(Summary!$D$33),MONTH(Summary!$D$33),1)&lt;DATE(YEAR(HI3),MONTH(HI3),1)),"not on board",IF(Summary!$B$33&lt;&gt;"",IF(AND(Summary!$C$33&lt;&gt;"",DATE(YEAR(Summary!$C$33),MONTH(Summary!$C$33),1)&lt;=DATE(YEAR(HI3),MONTH(HI3),1)),Summary!$B$33,"not on board"),"")),"")</f>
        <v/>
      </c>
      <c r="HH43" s="74" t="s">
        <v>17</v>
      </c>
      <c r="HI43" s="85"/>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86"/>
      <c r="IN43" s="76">
        <f t="shared" ref="IN43:IN44" si="182">SUM(HI43:IM43)</f>
        <v>0</v>
      </c>
      <c r="IP43">
        <f ca="1">SUMIF(IS$3:JW$3,"&lt;="&amp;B5,IS43:JW43)</f>
        <v>0</v>
      </c>
      <c r="IQ43" s="98" t="str">
        <f>IF(Summary!$B$33&lt;&gt;"",IF(AND(Summary!$D$33&lt;&gt;"",DATE(YEAR(Summary!$D$33),MONTH(Summary!$D$33),1)&lt;DATE(YEAR(IS3),MONTH(IS3),1)),"not on board",IF(Summary!$B$33&lt;&gt;"",IF(AND(Summary!$C$33&lt;&gt;"",DATE(YEAR(Summary!$C$33),MONTH(Summary!$C$33),1)&lt;=DATE(YEAR(IS3),MONTH(IS3),1)),Summary!$B$33,"not on board"),"")),"")</f>
        <v/>
      </c>
      <c r="IR43" s="74" t="s">
        <v>17</v>
      </c>
      <c r="IS43" s="85"/>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86"/>
      <c r="JX43" s="76">
        <f t="shared" ref="JX43:JX44" si="183">SUM(IS43:JW43)</f>
        <v>0</v>
      </c>
      <c r="JZ43">
        <f ca="1">SUMIF(KC$3:LF$3,"&lt;="&amp;B5,KC43:LF43)</f>
        <v>0</v>
      </c>
      <c r="KA43" s="98" t="str">
        <f>IF(Summary!$B$33&lt;&gt;"",IF(AND(Summary!$D$33&lt;&gt;"",DATE(YEAR(Summary!$D$33),MONTH(Summary!$D$33),1)&lt;DATE(YEAR(KC3),MONTH(KC3),1)),"not on board",IF(Summary!$B$33&lt;&gt;"",IF(AND(Summary!$C$33&lt;&gt;"",DATE(YEAR(Summary!$C$33),MONTH(Summary!$C$33),1)&lt;=DATE(YEAR(KC3),MONTH(KC3),1)),Summary!$B$33,"not on board"),"")),"")</f>
        <v/>
      </c>
      <c r="KB43" s="74" t="s">
        <v>17</v>
      </c>
      <c r="KC43" s="85"/>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86"/>
      <c r="LG43" s="76">
        <f t="shared" si="158"/>
        <v>0</v>
      </c>
      <c r="LI43">
        <f ca="1">SUMIF(LL$3:MP$3,"&lt;="&amp;B5,LL43:MP43)</f>
        <v>0</v>
      </c>
      <c r="LJ43" s="98" t="str">
        <f>IF(Summary!$B$33&lt;&gt;"",IF(AND(Summary!$D$33&lt;&gt;"",DATE(YEAR(Summary!$D$33),MONTH(Summary!$D$33),1)&lt;DATE(YEAR(LL3),MONTH(LL3),1)),"not on board",IF(Summary!$B$33&lt;&gt;"",IF(AND(Summary!$C$33&lt;&gt;"",DATE(YEAR(Summary!$C$33),MONTH(Summary!$C$33),1)&lt;=DATE(YEAR(LL3),MONTH(LL3),1)),Summary!$B$33,"not on board"),"")),"")</f>
        <v/>
      </c>
      <c r="LK43" s="74" t="s">
        <v>17</v>
      </c>
      <c r="LL43" s="85"/>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86"/>
      <c r="MQ43" s="76">
        <f t="shared" ref="MQ43:MQ44" si="184">SUM(LL43:MP43)</f>
        <v>0</v>
      </c>
      <c r="MS43">
        <f ca="1">SUMIF(MV$3:NY$3,"&lt;="&amp;B5,MV43:NY43)</f>
        <v>0</v>
      </c>
      <c r="MT43" s="98" t="str">
        <f>IF(Summary!$B$33&lt;&gt;"",IF(AND(Summary!$D$33&lt;&gt;"",DATE(YEAR(Summary!$D$33),MONTH(Summary!$D$33),1)&lt;DATE(YEAR(MV3),MONTH(MV3),1)),"not on board",IF(Summary!$B$33&lt;&gt;"",IF(AND(Summary!$C$33&lt;&gt;"",DATE(YEAR(Summary!$C$33),MONTH(Summary!$C$33),1)&lt;=DATE(YEAR(MV3),MONTH(MV3),1)),Summary!$B$33,"not on board"),"")),"")</f>
        <v/>
      </c>
      <c r="MU43" s="74" t="s">
        <v>17</v>
      </c>
      <c r="MV43" s="85"/>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86"/>
      <c r="NZ43" s="76">
        <f t="shared" si="160"/>
        <v>0</v>
      </c>
      <c r="OB43">
        <f ca="1">SUMIF(OE$3:PI$3,"&lt;="&amp;B5,OE43:PI43)</f>
        <v>0</v>
      </c>
      <c r="OC43" s="98" t="str">
        <f>IF(Summary!$B$33&lt;&gt;"",IF(AND(Summary!$D$33&lt;&gt;"",DATE(YEAR(Summary!$D$33),MONTH(Summary!$D$33),1)&lt;DATE(YEAR(OE3),MONTH(OE3),1)),"not on board",IF(Summary!$B$33&lt;&gt;"",IF(AND(Summary!$C$33&lt;&gt;"",DATE(YEAR(Summary!$C$33),MONTH(Summary!$C$33),1)&lt;=DATE(YEAR(OE3),MONTH(OE3),1)),Summary!$B$33,"not on board"),"")),"")</f>
        <v/>
      </c>
      <c r="OD43" s="74" t="s">
        <v>17</v>
      </c>
      <c r="OE43" s="85"/>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86"/>
      <c r="PJ43" s="76">
        <f t="shared" ref="PJ43:PJ44" si="185">SUM(OE43:PI43)</f>
        <v>0</v>
      </c>
    </row>
    <row r="44" spans="2:426">
      <c r="B44">
        <f ca="1">SUM(B43,BT43,AL43,DD43,EM43,FW43,HF43,IP43,JZ43,LI43,MS43,OB43)</f>
        <v>0</v>
      </c>
      <c r="C44" s="100"/>
      <c r="D44" s="75" t="s">
        <v>1</v>
      </c>
      <c r="E44" s="83"/>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4"/>
      <c r="AJ44" s="77">
        <f t="shared" si="178"/>
        <v>0</v>
      </c>
      <c r="AM44" s="100"/>
      <c r="AN44" s="75" t="s">
        <v>1</v>
      </c>
      <c r="AO44" s="83"/>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4"/>
      <c r="BR44" s="77">
        <f t="shared" si="151"/>
        <v>0</v>
      </c>
      <c r="BU44" s="100"/>
      <c r="BV44" s="75" t="s">
        <v>1</v>
      </c>
      <c r="BW44" s="83"/>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4"/>
      <c r="DB44" s="77">
        <f t="shared" si="179"/>
        <v>0</v>
      </c>
      <c r="DE44" s="100"/>
      <c r="DF44" s="75" t="s">
        <v>1</v>
      </c>
      <c r="DG44" s="83"/>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4"/>
      <c r="EK44" s="77">
        <f t="shared" si="180"/>
        <v>0</v>
      </c>
      <c r="EN44" s="100"/>
      <c r="EO44" s="75" t="s">
        <v>1</v>
      </c>
      <c r="EP44" s="83"/>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4"/>
      <c r="FU44" s="77">
        <f t="shared" si="181"/>
        <v>0</v>
      </c>
      <c r="FX44" s="100"/>
      <c r="FY44" s="75" t="s">
        <v>1</v>
      </c>
      <c r="FZ44" s="83"/>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4"/>
      <c r="HD44" s="77">
        <f t="shared" si="155"/>
        <v>0</v>
      </c>
      <c r="HG44" s="100"/>
      <c r="HH44" s="75" t="s">
        <v>1</v>
      </c>
      <c r="HI44" s="83"/>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4"/>
      <c r="IN44" s="77">
        <f t="shared" si="182"/>
        <v>0</v>
      </c>
      <c r="IQ44" s="100"/>
      <c r="IR44" s="75" t="s">
        <v>1</v>
      </c>
      <c r="IS44" s="83"/>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4"/>
      <c r="JX44" s="77">
        <f t="shared" si="183"/>
        <v>0</v>
      </c>
      <c r="KA44" s="100"/>
      <c r="KB44" s="75" t="s">
        <v>1</v>
      </c>
      <c r="KC44" s="83"/>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4"/>
      <c r="LG44" s="77">
        <f t="shared" si="158"/>
        <v>0</v>
      </c>
      <c r="LJ44" s="100"/>
      <c r="LK44" s="75" t="s">
        <v>1</v>
      </c>
      <c r="LL44" s="83"/>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4"/>
      <c r="MQ44" s="77">
        <f t="shared" si="184"/>
        <v>0</v>
      </c>
      <c r="MT44" s="100"/>
      <c r="MU44" s="75" t="s">
        <v>1</v>
      </c>
      <c r="MV44" s="83"/>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4"/>
      <c r="NZ44" s="77">
        <f t="shared" si="160"/>
        <v>0</v>
      </c>
      <c r="OC44" s="100"/>
      <c r="OD44" s="75" t="s">
        <v>1</v>
      </c>
      <c r="OE44" s="83"/>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
      <c r="PI44" s="84"/>
      <c r="PJ44" s="77">
        <f t="shared" si="185"/>
        <v>0</v>
      </c>
    </row>
    <row r="45" spans="2:426" ht="15" customHeight="1">
      <c r="B45">
        <f ca="1">SUMIF(E$3:AI$3,"&lt;="&amp;B5,E45:AI45)</f>
        <v>0</v>
      </c>
      <c r="C45" s="98" t="str">
        <f>IF(Summary!$B$34&lt;&gt;"",IF(AND(Summary!$D$34&lt;&gt;"",DATE(YEAR(Summary!$D$34),MONTH(Summary!$D$34),1)&lt;DATE(YEAR(E3),MONTH(E3),1)),"not on board",IF(Summary!$B$34&lt;&gt;"",IF(AND(Summary!$C$34&lt;&gt;"",DATE(YEAR(Summary!$C$34),MONTH(Summary!$C$34),1)&lt;=DATE(YEAR(E3),MONTH(E3),1)),Summary!$B$34,"not on board"),"")),"")</f>
        <v/>
      </c>
      <c r="D45" s="74" t="s">
        <v>17</v>
      </c>
      <c r="E45" s="85"/>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86"/>
      <c r="AJ45" s="76">
        <f t="shared" ref="AJ45:AJ46" si="186">SUM(E45:AI45)</f>
        <v>0</v>
      </c>
      <c r="AL45">
        <f ca="1">SUMIF(AO$3:BQ$3,"&lt;="&amp;B5,AO45:BQ45)</f>
        <v>0</v>
      </c>
      <c r="AM45" s="98" t="str">
        <f>IF(Summary!$B$34&lt;&gt;"",IF(AND(Summary!$D$34&lt;&gt;"",DATE(YEAR(Summary!$D$34),MONTH(Summary!$D$34),1)&lt;DATE(YEAR(AO3),MONTH(AO3),1)),"not on board",IF(Summary!$B$34&lt;&gt;"",IF(AND(Summary!$C$34&lt;&gt;"",DATE(YEAR(Summary!$C$34),MONTH(Summary!$C$34),1)&lt;=DATE(YEAR(AO3),MONTH(AO3),1)),Summary!$B$34,"not on board"),"")),"")</f>
        <v/>
      </c>
      <c r="AN45" s="74" t="s">
        <v>17</v>
      </c>
      <c r="AO45" s="85"/>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86"/>
      <c r="BR45" s="76">
        <f t="shared" si="151"/>
        <v>0</v>
      </c>
      <c r="BT45">
        <f ca="1">SUMIF(BW$3:DA$3,"&lt;="&amp;B5,BW45:DA45)</f>
        <v>0</v>
      </c>
      <c r="BU45" s="98" t="str">
        <f>IF(Summary!$B$34&lt;&gt;"",IF(AND(Summary!$D$34&lt;&gt;"",DATE(YEAR(Summary!$D$34),MONTH(Summary!$D$34),1)&lt;DATE(YEAR(BW3),MONTH(BW3),1)),"not on board",IF(Summary!$B$34&lt;&gt;"",IF(AND(Summary!$C$34&lt;&gt;"",DATE(YEAR(Summary!$C$34),MONTH(Summary!$C$34),1)&lt;=DATE(YEAR(BW3),MONTH(BW3),1)),Summary!$B$34,"not on board"),"")),"")</f>
        <v/>
      </c>
      <c r="BV45" s="74" t="s">
        <v>17</v>
      </c>
      <c r="BW45" s="85"/>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86"/>
      <c r="DB45" s="76">
        <f t="shared" ref="DB45:DB46" si="187">SUM(BW45:DA45)</f>
        <v>0</v>
      </c>
      <c r="DD45">
        <f ca="1">SUMIF(DG$3:EJ$3,"&lt;="&amp;B5,DG45:EJ45)</f>
        <v>0</v>
      </c>
      <c r="DE45" s="98" t="str">
        <f>IF(Summary!$B$34&lt;&gt;"",IF(AND(Summary!$D$34&lt;&gt;"",DATE(YEAR(Summary!$D$34),MONTH(Summary!$D$34),1)&lt;DATE(YEAR(DG3),MONTH(DG3),1)),"not on board",IF(Summary!$B$34&lt;&gt;"",IF(AND(Summary!$C$34&lt;&gt;"",DATE(YEAR(Summary!$C$34),MONTH(Summary!$C$34),1)&lt;=DATE(YEAR(DG3),MONTH(DG3),1)),Summary!$B$34,"not on board"),"")),"")</f>
        <v/>
      </c>
      <c r="DF45" s="74" t="s">
        <v>17</v>
      </c>
      <c r="DG45" s="85"/>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86"/>
      <c r="EK45" s="76">
        <f t="shared" ref="EK45:EK46" si="188">SUM(DG45:EJ45)</f>
        <v>0</v>
      </c>
      <c r="EM45">
        <f ca="1">SUMIF(EP$3:FT$3,"&lt;="&amp;B5,EP45:FT45)</f>
        <v>0</v>
      </c>
      <c r="EN45" s="98" t="str">
        <f>IF(Summary!$B$34&lt;&gt;"",IF(AND(Summary!$D$34&lt;&gt;"",DATE(YEAR(Summary!$D$34),MONTH(Summary!$D$34),1)&lt;DATE(YEAR(EP3),MONTH(EP3),1)),"not on board",IF(Summary!$B$34&lt;&gt;"",IF(AND(Summary!$C$34&lt;&gt;"",DATE(YEAR(Summary!$C$34),MONTH(Summary!$C$34),1)&lt;=DATE(YEAR(EP3),MONTH(EP3),1)),Summary!$B$34,"not on board"),"")),"")</f>
        <v/>
      </c>
      <c r="EO45" s="74" t="s">
        <v>17</v>
      </c>
      <c r="EP45" s="85"/>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86"/>
      <c r="FU45" s="76">
        <f t="shared" ref="FU45:FU46" si="189">SUM(EP45:FT45)</f>
        <v>0</v>
      </c>
      <c r="FW45">
        <f ca="1">SUMIF(FZ$3:HC$3,"&lt;="&amp;B5,FZ45:HC45)</f>
        <v>0</v>
      </c>
      <c r="FX45" s="98" t="str">
        <f>IF(Summary!$B$34&lt;&gt;"",IF(AND(Summary!$D$34&lt;&gt;"",DATE(YEAR(Summary!$D$34),MONTH(Summary!$D$34),1)&lt;DATE(YEAR(FZ3),MONTH(FZ3),1)),"not on board",IF(Summary!$B$34&lt;&gt;"",IF(AND(Summary!$C$34&lt;&gt;"",DATE(YEAR(Summary!$C$34),MONTH(Summary!$C$34),1)&lt;=DATE(YEAR(FZ3),MONTH(FZ3),1)),Summary!$B$34,"not on board"),"")),"")</f>
        <v/>
      </c>
      <c r="FY45" s="74" t="s">
        <v>17</v>
      </c>
      <c r="FZ45" s="85"/>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86"/>
      <c r="HD45" s="76">
        <f t="shared" si="155"/>
        <v>0</v>
      </c>
      <c r="HF45">
        <f ca="1">SUMIF(HI$3:IM$3,"&lt;="&amp;B5,HI45:IM45)</f>
        <v>0</v>
      </c>
      <c r="HG45" s="98" t="str">
        <f>IF(Summary!$B$34&lt;&gt;"",IF(AND(Summary!$D$34&lt;&gt;"",DATE(YEAR(Summary!$D$34),MONTH(Summary!$D$34),1)&lt;DATE(YEAR(HI3),MONTH(HI3),1)),"not on board",IF(Summary!$B$34&lt;&gt;"",IF(AND(Summary!$C$34&lt;&gt;"",DATE(YEAR(Summary!$C$34),MONTH(Summary!$C$34),1)&lt;=DATE(YEAR(HI3),MONTH(HI3),1)),Summary!$B$34,"not on board"),"")),"")</f>
        <v/>
      </c>
      <c r="HH45" s="74" t="s">
        <v>17</v>
      </c>
      <c r="HI45" s="85"/>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86"/>
      <c r="IN45" s="76">
        <f t="shared" ref="IN45:IN46" si="190">SUM(HI45:IM45)</f>
        <v>0</v>
      </c>
      <c r="IP45">
        <f ca="1">SUMIF(IS$3:JW$3,"&lt;="&amp;B5,IS45:JW45)</f>
        <v>0</v>
      </c>
      <c r="IQ45" s="98" t="str">
        <f>IF(Summary!$B$34&lt;&gt;"",IF(AND(Summary!$D$34&lt;&gt;"",DATE(YEAR(Summary!$D$34),MONTH(Summary!$D$34),1)&lt;DATE(YEAR(IS3),MONTH(IS3),1)),"not on board",IF(Summary!$B$34&lt;&gt;"",IF(AND(Summary!$C$34&lt;&gt;"",DATE(YEAR(Summary!$C$34),MONTH(Summary!$C$34),1)&lt;=DATE(YEAR(IS3),MONTH(IS3),1)),Summary!$B$34,"not on board"),"")),"")</f>
        <v/>
      </c>
      <c r="IR45" s="74" t="s">
        <v>17</v>
      </c>
      <c r="IS45" s="85"/>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86"/>
      <c r="JX45" s="76">
        <f t="shared" ref="JX45:JX46" si="191">SUM(IS45:JW45)</f>
        <v>0</v>
      </c>
      <c r="JZ45">
        <f ca="1">SUMIF(KC$3:LF$3,"&lt;="&amp;B5,KC45:LF45)</f>
        <v>0</v>
      </c>
      <c r="KA45" s="98" t="str">
        <f>IF(Summary!$B$34&lt;&gt;"",IF(AND(Summary!$D$34&lt;&gt;"",DATE(YEAR(Summary!$D$34),MONTH(Summary!$D$34),1)&lt;DATE(YEAR(KC3),MONTH(KC3),1)),"not on board",IF(Summary!$B$34&lt;&gt;"",IF(AND(Summary!$C$34&lt;&gt;"",DATE(YEAR(Summary!$C$34),MONTH(Summary!$C$34),1)&lt;=DATE(YEAR(KC3),MONTH(KC3),1)),Summary!$B$34,"not on board"),"")),"")</f>
        <v/>
      </c>
      <c r="KB45" s="74" t="s">
        <v>17</v>
      </c>
      <c r="KC45" s="85"/>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86"/>
      <c r="LG45" s="76">
        <f t="shared" si="158"/>
        <v>0</v>
      </c>
      <c r="LI45">
        <f ca="1">SUMIF(LL$3:MP$3,"&lt;="&amp;B5,LL45:MP45)</f>
        <v>0</v>
      </c>
      <c r="LJ45" s="98" t="str">
        <f>IF(Summary!$B$34&lt;&gt;"",IF(AND(Summary!$D$34&lt;&gt;"",DATE(YEAR(Summary!$D$34),MONTH(Summary!$D$34),1)&lt;DATE(YEAR(LL3),MONTH(LL3),1)),"not on board",IF(Summary!$B$34&lt;&gt;"",IF(AND(Summary!$C$34&lt;&gt;"",DATE(YEAR(Summary!$C$34),MONTH(Summary!$C$34),1)&lt;=DATE(YEAR(LL3),MONTH(LL3),1)),Summary!$B$34,"not on board"),"")),"")</f>
        <v/>
      </c>
      <c r="LK45" s="74" t="s">
        <v>17</v>
      </c>
      <c r="LL45" s="85"/>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86"/>
      <c r="MQ45" s="76">
        <f t="shared" ref="MQ45:MQ46" si="192">SUM(LL45:MP45)</f>
        <v>0</v>
      </c>
      <c r="MS45">
        <f ca="1">SUMIF(MV$3:NY$3,"&lt;="&amp;B5,MV45:NY45)</f>
        <v>0</v>
      </c>
      <c r="MT45" s="98" t="str">
        <f>IF(Summary!$B$34&lt;&gt;"",IF(AND(Summary!$D$34&lt;&gt;"",DATE(YEAR(Summary!$D$34),MONTH(Summary!$D$34),1)&lt;DATE(YEAR(MV3),MONTH(MV3),1)),"not on board",IF(Summary!$B$34&lt;&gt;"",IF(AND(Summary!$C$34&lt;&gt;"",DATE(YEAR(Summary!$C$34),MONTH(Summary!$C$34),1)&lt;=DATE(YEAR(MV3),MONTH(MV3),1)),Summary!$B$34,"not on board"),"")),"")</f>
        <v/>
      </c>
      <c r="MU45" s="74" t="s">
        <v>17</v>
      </c>
      <c r="MV45" s="85"/>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86"/>
      <c r="NZ45" s="76">
        <f t="shared" si="160"/>
        <v>0</v>
      </c>
      <c r="OB45">
        <f ca="1">SUMIF(OE$3:PI$3,"&lt;="&amp;B5,OE45:PI45)</f>
        <v>0</v>
      </c>
      <c r="OC45" s="98" t="str">
        <f>IF(Summary!$B$34&lt;&gt;"",IF(AND(Summary!$D$34&lt;&gt;"",DATE(YEAR(Summary!$D$34),MONTH(Summary!$D$34),1)&lt;DATE(YEAR(OE3),MONTH(OE3),1)),"not on board",IF(Summary!$B$34&lt;&gt;"",IF(AND(Summary!$C$34&lt;&gt;"",DATE(YEAR(Summary!$C$34),MONTH(Summary!$C$34),1)&lt;=DATE(YEAR(OE3),MONTH(OE3),1)),Summary!$B$34,"not on board"),"")),"")</f>
        <v/>
      </c>
      <c r="OD45" s="74" t="s">
        <v>17</v>
      </c>
      <c r="OE45" s="85"/>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86"/>
      <c r="PJ45" s="76">
        <f t="shared" ref="PJ45:PJ46" si="193">SUM(OE45:PI45)</f>
        <v>0</v>
      </c>
    </row>
    <row r="46" spans="2:426">
      <c r="B46">
        <f ca="1">SUM(B45,BT45,AL45,DD45,EM45,FW45,HF45,IP45,JZ45,LI45,MS45,OB45)</f>
        <v>0</v>
      </c>
      <c r="C46" s="100"/>
      <c r="D46" s="75" t="s">
        <v>1</v>
      </c>
      <c r="E46" s="83"/>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4"/>
      <c r="AJ46" s="77">
        <f t="shared" si="186"/>
        <v>0</v>
      </c>
      <c r="AM46" s="100"/>
      <c r="AN46" s="75" t="s">
        <v>1</v>
      </c>
      <c r="AO46" s="83"/>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4"/>
      <c r="BR46" s="77">
        <f t="shared" si="151"/>
        <v>0</v>
      </c>
      <c r="BU46" s="100"/>
      <c r="BV46" s="75" t="s">
        <v>1</v>
      </c>
      <c r="BW46" s="83"/>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4"/>
      <c r="DB46" s="77">
        <f t="shared" si="187"/>
        <v>0</v>
      </c>
      <c r="DE46" s="100"/>
      <c r="DF46" s="75" t="s">
        <v>1</v>
      </c>
      <c r="DG46" s="83"/>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4"/>
      <c r="EK46" s="77">
        <f t="shared" si="188"/>
        <v>0</v>
      </c>
      <c r="EN46" s="100"/>
      <c r="EO46" s="75" t="s">
        <v>1</v>
      </c>
      <c r="EP46" s="83"/>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4"/>
      <c r="FU46" s="77">
        <f t="shared" si="189"/>
        <v>0</v>
      </c>
      <c r="FX46" s="100"/>
      <c r="FY46" s="75" t="s">
        <v>1</v>
      </c>
      <c r="FZ46" s="83"/>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4"/>
      <c r="HD46" s="77">
        <f t="shared" si="155"/>
        <v>0</v>
      </c>
      <c r="HG46" s="100"/>
      <c r="HH46" s="75" t="s">
        <v>1</v>
      </c>
      <c r="HI46" s="83"/>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4"/>
      <c r="IN46" s="77">
        <f t="shared" si="190"/>
        <v>0</v>
      </c>
      <c r="IQ46" s="100"/>
      <c r="IR46" s="75" t="s">
        <v>1</v>
      </c>
      <c r="IS46" s="83"/>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4"/>
      <c r="JX46" s="77">
        <f t="shared" si="191"/>
        <v>0</v>
      </c>
      <c r="KA46" s="100"/>
      <c r="KB46" s="75" t="s">
        <v>1</v>
      </c>
      <c r="KC46" s="83"/>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4"/>
      <c r="LG46" s="77">
        <f t="shared" si="158"/>
        <v>0</v>
      </c>
      <c r="LJ46" s="100"/>
      <c r="LK46" s="75" t="s">
        <v>1</v>
      </c>
      <c r="LL46" s="83"/>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4"/>
      <c r="MQ46" s="77">
        <f t="shared" si="192"/>
        <v>0</v>
      </c>
      <c r="MT46" s="100"/>
      <c r="MU46" s="75" t="s">
        <v>1</v>
      </c>
      <c r="MV46" s="83"/>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4"/>
      <c r="NZ46" s="77">
        <f t="shared" si="160"/>
        <v>0</v>
      </c>
      <c r="OC46" s="100"/>
      <c r="OD46" s="75" t="s">
        <v>1</v>
      </c>
      <c r="OE46" s="83"/>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4"/>
      <c r="PJ46" s="77">
        <f t="shared" si="193"/>
        <v>0</v>
      </c>
    </row>
    <row r="47" spans="2:426" ht="15" customHeight="1">
      <c r="B47">
        <f ca="1">SUMIF(E$3:AI$3,"&lt;="&amp;B5,E47:AI47)</f>
        <v>0</v>
      </c>
      <c r="C47" s="98" t="str">
        <f>IF(Summary!$B$35&lt;&gt;"",IF(AND(Summary!$D$35&lt;&gt;"",DATE(YEAR(Summary!$D$35),MONTH(Summary!$D$35),1)&lt;DATE(YEAR(E3),MONTH(E3),1)),"not on board",IF(Summary!$B$35&lt;&gt;"",IF(AND(Summary!$C$35&lt;&gt;"",DATE(YEAR(Summary!$C$35),MONTH(Summary!$C$35),1)&lt;=DATE(YEAR(E3),MONTH(E3),1)),Summary!$B$35,"not on board"),"")),"")</f>
        <v/>
      </c>
      <c r="D47" s="74" t="s">
        <v>17</v>
      </c>
      <c r="E47" s="85"/>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86"/>
      <c r="AJ47" s="76">
        <f t="shared" ref="AJ47:AJ48" si="194">SUM(E47:AI47)</f>
        <v>0</v>
      </c>
      <c r="AL47">
        <f ca="1">SUMIF(AO$3:BQ$3,"&lt;="&amp;B5,AO47:BQ47)</f>
        <v>0</v>
      </c>
      <c r="AM47" s="98" t="str">
        <f>IF(Summary!$B$35&lt;&gt;"",IF(AND(Summary!$D$35&lt;&gt;"",DATE(YEAR(Summary!$D$35),MONTH(Summary!$D$35),1)&lt;DATE(YEAR(AO3),MONTH(AO3),1)),"not on board",IF(Summary!$B$35&lt;&gt;"",IF(AND(Summary!$C$35&lt;&gt;"",DATE(YEAR(Summary!$C$35),MONTH(Summary!$C$35),1)&lt;=DATE(YEAR(AO3),MONTH(AO3),1)),Summary!$B$35,"not on board"),"")),"")</f>
        <v/>
      </c>
      <c r="AN47" s="74" t="s">
        <v>17</v>
      </c>
      <c r="AO47" s="85"/>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86"/>
      <c r="BR47" s="76">
        <f t="shared" si="151"/>
        <v>0</v>
      </c>
      <c r="BT47">
        <f ca="1">SUMIF(BW$3:DA$3,"&lt;="&amp;B5,BW47:DA47)</f>
        <v>0</v>
      </c>
      <c r="BU47" s="98" t="str">
        <f>IF(Summary!$B$35&lt;&gt;"",IF(AND(Summary!$D$35&lt;&gt;"",DATE(YEAR(Summary!$D$35),MONTH(Summary!$D$35),1)&lt;DATE(YEAR(BW3),MONTH(BW3),1)),"not on board",IF(Summary!$B$35&lt;&gt;"",IF(AND(Summary!$C$35&lt;&gt;"",DATE(YEAR(Summary!$C$35),MONTH(Summary!$C$35),1)&lt;=DATE(YEAR(BW3),MONTH(BW3),1)),Summary!$B$35,"not on board"),"")),"")</f>
        <v/>
      </c>
      <c r="BV47" s="74" t="s">
        <v>17</v>
      </c>
      <c r="BW47" s="85"/>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86"/>
      <c r="DB47" s="76">
        <f t="shared" ref="DB47:DB48" si="195">SUM(BW47:DA47)</f>
        <v>0</v>
      </c>
      <c r="DD47">
        <f ca="1">SUMIF(DG$3:EJ$3,"&lt;="&amp;B5,DG47:EJ47)</f>
        <v>0</v>
      </c>
      <c r="DE47" s="98" t="str">
        <f>IF(Summary!$B$35&lt;&gt;"",IF(AND(Summary!$D$35&lt;&gt;"",DATE(YEAR(Summary!$D$35),MONTH(Summary!$D$35),1)&lt;DATE(YEAR(DG3),MONTH(DG3),1)),"not on board",IF(Summary!$B$35&lt;&gt;"",IF(AND(Summary!$C$35&lt;&gt;"",DATE(YEAR(Summary!$C$35),MONTH(Summary!$C$35),1)&lt;=DATE(YEAR(DG3),MONTH(DG3),1)),Summary!$B$35,"not on board"),"")),"")</f>
        <v/>
      </c>
      <c r="DF47" s="74" t="s">
        <v>17</v>
      </c>
      <c r="DG47" s="85"/>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86"/>
      <c r="EK47" s="76">
        <f t="shared" ref="EK47:EK48" si="196">SUM(DG47:EJ47)</f>
        <v>0</v>
      </c>
      <c r="EM47">
        <f ca="1">SUMIF(EP$3:FT$3,"&lt;="&amp;B5,EP47:FT47)</f>
        <v>0</v>
      </c>
      <c r="EN47" s="98" t="str">
        <f>IF(Summary!$B$35&lt;&gt;"",IF(AND(Summary!$D$35&lt;&gt;"",DATE(YEAR(Summary!$D$35),MONTH(Summary!$D$35),1)&lt;DATE(YEAR(EP3),MONTH(EP3),1)),"not on board",IF(Summary!$B$35&lt;&gt;"",IF(AND(Summary!$C$35&lt;&gt;"",DATE(YEAR(Summary!$C$35),MONTH(Summary!$C$35),1)&lt;=DATE(YEAR(EP3),MONTH(EP3),1)),Summary!$B$35,"not on board"),"")),"")</f>
        <v/>
      </c>
      <c r="EO47" s="74" t="s">
        <v>17</v>
      </c>
      <c r="EP47" s="85"/>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86"/>
      <c r="FU47" s="76">
        <f t="shared" ref="FU47:FU48" si="197">SUM(EP47:FT47)</f>
        <v>0</v>
      </c>
      <c r="FW47">
        <f ca="1">SUMIF(FZ$3:HC$3,"&lt;="&amp;B5,FZ47:HC47)</f>
        <v>0</v>
      </c>
      <c r="FX47" s="98" t="str">
        <f>IF(Summary!$B$35&lt;&gt;"",IF(AND(Summary!$D$35&lt;&gt;"",DATE(YEAR(Summary!$D$35),MONTH(Summary!$D$35),1)&lt;DATE(YEAR(FZ3),MONTH(FZ3),1)),"not on board",IF(Summary!$B$35&lt;&gt;"",IF(AND(Summary!$C$35&lt;&gt;"",DATE(YEAR(Summary!$C$35),MONTH(Summary!$C$35),1)&lt;=DATE(YEAR(FZ3),MONTH(FZ3),1)),Summary!$B$35,"not on board"),"")),"")</f>
        <v/>
      </c>
      <c r="FY47" s="74" t="s">
        <v>17</v>
      </c>
      <c r="FZ47" s="85"/>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86"/>
      <c r="HD47" s="76">
        <f t="shared" si="155"/>
        <v>0</v>
      </c>
      <c r="HF47">
        <f ca="1">SUMIF(HI$3:IM$3,"&lt;="&amp;B5,HI47:IM47)</f>
        <v>0</v>
      </c>
      <c r="HG47" s="98" t="str">
        <f>IF(Summary!$B$35&lt;&gt;"",IF(AND(Summary!$D$35&lt;&gt;"",DATE(YEAR(Summary!$D$35),MONTH(Summary!$D$35),1)&lt;DATE(YEAR(HI3),MONTH(HI3),1)),"not on board",IF(Summary!$B$35&lt;&gt;"",IF(AND(Summary!$C$35&lt;&gt;"",DATE(YEAR(Summary!$C$35),MONTH(Summary!$C$35),1)&lt;=DATE(YEAR(HI3),MONTH(HI3),1)),Summary!$B$35,"not on board"),"")),"")</f>
        <v/>
      </c>
      <c r="HH47" s="74" t="s">
        <v>17</v>
      </c>
      <c r="HI47" s="85"/>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86"/>
      <c r="IN47" s="76">
        <f t="shared" ref="IN47:IN48" si="198">SUM(HI47:IM47)</f>
        <v>0</v>
      </c>
      <c r="IP47">
        <f ca="1">SUMIF(IS$3:JW$3,"&lt;="&amp;B5,IS47:JW47)</f>
        <v>0</v>
      </c>
      <c r="IQ47" s="98" t="str">
        <f>IF(Summary!$B$35&lt;&gt;"",IF(AND(Summary!$D$35&lt;&gt;"",DATE(YEAR(Summary!$D$35),MONTH(Summary!$D$35),1)&lt;DATE(YEAR(IS3),MONTH(IS3),1)),"not on board",IF(Summary!$B$35&lt;&gt;"",IF(AND(Summary!$C$35&lt;&gt;"",DATE(YEAR(Summary!$C$35),MONTH(Summary!$C$35),1)&lt;=DATE(YEAR(IS3),MONTH(IS3),1)),Summary!$B$35,"not on board"),"")),"")</f>
        <v/>
      </c>
      <c r="IR47" s="74" t="s">
        <v>17</v>
      </c>
      <c r="IS47" s="85"/>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86"/>
      <c r="JX47" s="76">
        <f t="shared" ref="JX47:JX48" si="199">SUM(IS47:JW47)</f>
        <v>0</v>
      </c>
      <c r="JZ47">
        <f ca="1">SUMIF(KC$3:LF$3,"&lt;="&amp;B5,KC47:LF47)</f>
        <v>0</v>
      </c>
      <c r="KA47" s="98" t="str">
        <f>IF(Summary!$B$35&lt;&gt;"",IF(AND(Summary!$D$35&lt;&gt;"",DATE(YEAR(Summary!$D$35),MONTH(Summary!$D$35),1)&lt;DATE(YEAR(KC3),MONTH(KC3),1)),"not on board",IF(Summary!$B$35&lt;&gt;"",IF(AND(Summary!$C$35&lt;&gt;"",DATE(YEAR(Summary!$C$35),MONTH(Summary!$C$35),1)&lt;=DATE(YEAR(KC3),MONTH(KC3),1)),Summary!$B$35,"not on board"),"")),"")</f>
        <v/>
      </c>
      <c r="KB47" s="74" t="s">
        <v>17</v>
      </c>
      <c r="KC47" s="85"/>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86"/>
      <c r="LG47" s="76">
        <f t="shared" si="158"/>
        <v>0</v>
      </c>
      <c r="LI47">
        <f ca="1">SUMIF(LL$3:MP$3,"&lt;="&amp;B5,LL47:MP47)</f>
        <v>0</v>
      </c>
      <c r="LJ47" s="98" t="str">
        <f>IF(Summary!$B$35&lt;&gt;"",IF(AND(Summary!$D$35&lt;&gt;"",DATE(YEAR(Summary!$D$35),MONTH(Summary!$D$35),1)&lt;DATE(YEAR(LL3),MONTH(LL3),1)),"not on board",IF(Summary!$B$35&lt;&gt;"",IF(AND(Summary!$C$35&lt;&gt;"",DATE(YEAR(Summary!$C$35),MONTH(Summary!$C$35),1)&lt;=DATE(YEAR(LL3),MONTH(LL3),1)),Summary!$B$35,"not on board"),"")),"")</f>
        <v/>
      </c>
      <c r="LK47" s="74" t="s">
        <v>17</v>
      </c>
      <c r="LL47" s="85"/>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86"/>
      <c r="MQ47" s="76">
        <f t="shared" ref="MQ47:MQ48" si="200">SUM(LL47:MP47)</f>
        <v>0</v>
      </c>
      <c r="MS47">
        <f ca="1">SUMIF(MV$3:NY$3,"&lt;="&amp;B5,MV47:NY47)</f>
        <v>0</v>
      </c>
      <c r="MT47" s="98" t="str">
        <f>IF(Summary!$B$35&lt;&gt;"",IF(AND(Summary!$D$35&lt;&gt;"",DATE(YEAR(Summary!$D$35),MONTH(Summary!$D$35),1)&lt;DATE(YEAR(MV3),MONTH(MV3),1)),"not on board",IF(Summary!$B$35&lt;&gt;"",IF(AND(Summary!$C$35&lt;&gt;"",DATE(YEAR(Summary!$C$35),MONTH(Summary!$C$35),1)&lt;=DATE(YEAR(MV3),MONTH(MV3),1)),Summary!$B$35,"not on board"),"")),"")</f>
        <v/>
      </c>
      <c r="MU47" s="74" t="s">
        <v>17</v>
      </c>
      <c r="MV47" s="85"/>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9"/>
      <c r="NY47" s="86"/>
      <c r="NZ47" s="76">
        <f t="shared" si="160"/>
        <v>0</v>
      </c>
      <c r="OB47">
        <f ca="1">SUMIF(OE$3:PI$3,"&lt;="&amp;B5,OE47:PI47)</f>
        <v>0</v>
      </c>
      <c r="OC47" s="98" t="str">
        <f>IF(Summary!$B$35&lt;&gt;"",IF(AND(Summary!$D$35&lt;&gt;"",DATE(YEAR(Summary!$D$35),MONTH(Summary!$D$35),1)&lt;DATE(YEAR(OE3),MONTH(OE3),1)),"not on board",IF(Summary!$B$35&lt;&gt;"",IF(AND(Summary!$C$35&lt;&gt;"",DATE(YEAR(Summary!$C$35),MONTH(Summary!$C$35),1)&lt;=DATE(YEAR(OE3),MONTH(OE3),1)),Summary!$B$35,"not on board"),"")),"")</f>
        <v/>
      </c>
      <c r="OD47" s="74" t="s">
        <v>17</v>
      </c>
      <c r="OE47" s="85"/>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9"/>
      <c r="PI47" s="86"/>
      <c r="PJ47" s="76">
        <f t="shared" ref="PJ47:PJ48" si="201">SUM(OE47:PI47)</f>
        <v>0</v>
      </c>
    </row>
    <row r="48" spans="2:426">
      <c r="B48">
        <f ca="1">SUM(B47,BT47,AL47,DD47,EM47,FW47,HF47,IP47,JZ47,LI47,MS47,OB47)</f>
        <v>0</v>
      </c>
      <c r="C48" s="100"/>
      <c r="D48" s="75" t="s">
        <v>1</v>
      </c>
      <c r="E48" s="83"/>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4"/>
      <c r="AJ48" s="77">
        <f t="shared" si="194"/>
        <v>0</v>
      </c>
      <c r="AM48" s="100"/>
      <c r="AN48" s="75" t="s">
        <v>1</v>
      </c>
      <c r="AO48" s="83"/>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4"/>
      <c r="BR48" s="77">
        <f t="shared" si="151"/>
        <v>0</v>
      </c>
      <c r="BU48" s="100"/>
      <c r="BV48" s="75" t="s">
        <v>1</v>
      </c>
      <c r="BW48" s="83"/>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4"/>
      <c r="DB48" s="77">
        <f t="shared" si="195"/>
        <v>0</v>
      </c>
      <c r="DE48" s="100"/>
      <c r="DF48" s="75" t="s">
        <v>1</v>
      </c>
      <c r="DG48" s="83"/>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4"/>
      <c r="EK48" s="77">
        <f t="shared" si="196"/>
        <v>0</v>
      </c>
      <c r="EN48" s="100"/>
      <c r="EO48" s="75" t="s">
        <v>1</v>
      </c>
      <c r="EP48" s="83"/>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4"/>
      <c r="FU48" s="77">
        <f t="shared" si="197"/>
        <v>0</v>
      </c>
      <c r="FX48" s="100"/>
      <c r="FY48" s="75" t="s">
        <v>1</v>
      </c>
      <c r="FZ48" s="83"/>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4"/>
      <c r="HD48" s="77">
        <f t="shared" si="155"/>
        <v>0</v>
      </c>
      <c r="HG48" s="100"/>
      <c r="HH48" s="75" t="s">
        <v>1</v>
      </c>
      <c r="HI48" s="83"/>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4"/>
      <c r="IN48" s="77">
        <f t="shared" si="198"/>
        <v>0</v>
      </c>
      <c r="IQ48" s="100"/>
      <c r="IR48" s="75" t="s">
        <v>1</v>
      </c>
      <c r="IS48" s="83"/>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4"/>
      <c r="JX48" s="77">
        <f t="shared" si="199"/>
        <v>0</v>
      </c>
      <c r="KA48" s="100"/>
      <c r="KB48" s="75" t="s">
        <v>1</v>
      </c>
      <c r="KC48" s="83"/>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4"/>
      <c r="LG48" s="77">
        <f t="shared" si="158"/>
        <v>0</v>
      </c>
      <c r="LJ48" s="100"/>
      <c r="LK48" s="75" t="s">
        <v>1</v>
      </c>
      <c r="LL48" s="83"/>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4"/>
      <c r="MQ48" s="77">
        <f t="shared" si="200"/>
        <v>0</v>
      </c>
      <c r="MT48" s="100"/>
      <c r="MU48" s="75" t="s">
        <v>1</v>
      </c>
      <c r="MV48" s="83"/>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4"/>
      <c r="NZ48" s="77">
        <f t="shared" si="160"/>
        <v>0</v>
      </c>
      <c r="OC48" s="100"/>
      <c r="OD48" s="75" t="s">
        <v>1</v>
      </c>
      <c r="OE48" s="83"/>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4"/>
      <c r="PJ48" s="77">
        <f t="shared" si="201"/>
        <v>0</v>
      </c>
    </row>
    <row r="49" spans="2:426" ht="15" customHeight="1">
      <c r="B49">
        <f ca="1">SUMIF(E$3:AI$3,"&lt;="&amp;B5,E49:AI49)</f>
        <v>0</v>
      </c>
      <c r="C49" s="98" t="str">
        <f>IF(Summary!$B$36&lt;&gt;"",IF(AND(Summary!$D$36&lt;&gt;"",DATE(YEAR(Summary!$D$36),MONTH(Summary!$D$36),1)&lt;DATE(YEAR(E3),MONTH(E3),1)),"not on board",IF(Summary!$B$36&lt;&gt;"",IF(AND(Summary!$C$36&lt;&gt;"",DATE(YEAR(Summary!$C$36),MONTH(Summary!$C$36),1)&lt;=DATE(YEAR(E3),MONTH(E3),1)),Summary!$B$36,"not on board"),"")),"")</f>
        <v/>
      </c>
      <c r="D49" s="74" t="s">
        <v>17</v>
      </c>
      <c r="E49" s="85"/>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86"/>
      <c r="AJ49" s="76">
        <f t="shared" ref="AJ49:AJ50" si="202">SUM(E49:AI49)</f>
        <v>0</v>
      </c>
      <c r="AL49">
        <f ca="1">SUMIF(AO$3:BQ$3,"&lt;="&amp;B5,AO49:BQ49)</f>
        <v>0</v>
      </c>
      <c r="AM49" s="98" t="str">
        <f>IF(Summary!$B$36&lt;&gt;"",IF(AND(Summary!$D$36&lt;&gt;"",DATE(YEAR(Summary!$D$36),MONTH(Summary!$D$36),1)&lt;DATE(YEAR(AO3),MONTH(AO3),1)),"not on board",IF(Summary!$B$36&lt;&gt;"",IF(AND(Summary!$C$36&lt;&gt;"",DATE(YEAR(Summary!$C$36),MONTH(Summary!$C$36),1)&lt;=DATE(YEAR(AO3),MONTH(AO3),1)),Summary!$B$36,"not on board"),"")),"")</f>
        <v/>
      </c>
      <c r="AN49" s="74" t="s">
        <v>17</v>
      </c>
      <c r="AO49" s="85"/>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86"/>
      <c r="BR49" s="76">
        <f t="shared" si="151"/>
        <v>0</v>
      </c>
      <c r="BT49">
        <f ca="1">SUMIF(BW$3:DA$3,"&lt;="&amp;B5,BW49:DA49)</f>
        <v>0</v>
      </c>
      <c r="BU49" s="98" t="str">
        <f>IF(Summary!$B$36&lt;&gt;"",IF(AND(Summary!$D$36&lt;&gt;"",DATE(YEAR(Summary!$D$36),MONTH(Summary!$D$36),1)&lt;DATE(YEAR(BW3),MONTH(BW3),1)),"not on board",IF(Summary!$B$36&lt;&gt;"",IF(AND(Summary!$C$36&lt;&gt;"",DATE(YEAR(Summary!$C$36),MONTH(Summary!$C$36),1)&lt;=DATE(YEAR(BW3),MONTH(BW3),1)),Summary!$B$36,"not on board"),"")),"")</f>
        <v/>
      </c>
      <c r="BV49" s="74" t="s">
        <v>17</v>
      </c>
      <c r="BW49" s="85"/>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86"/>
      <c r="DB49" s="76">
        <f t="shared" ref="DB49:DB50" si="203">SUM(BW49:DA49)</f>
        <v>0</v>
      </c>
      <c r="DD49">
        <f ca="1">SUMIF(DG$3:EJ$3,"&lt;="&amp;B5,DG49:EJ49)</f>
        <v>0</v>
      </c>
      <c r="DE49" s="98" t="str">
        <f>IF(Summary!$B$36&lt;&gt;"",IF(AND(Summary!$D$36&lt;&gt;"",DATE(YEAR(Summary!$D$36),MONTH(Summary!$D$36),1)&lt;DATE(YEAR(DG3),MONTH(DG3),1)),"not on board",IF(Summary!$B$36&lt;&gt;"",IF(AND(Summary!$C$36&lt;&gt;"",DATE(YEAR(Summary!$C$36),MONTH(Summary!$C$36),1)&lt;=DATE(YEAR(DG3),MONTH(DG3),1)),Summary!$B$36,"not on board"),"")),"")</f>
        <v/>
      </c>
      <c r="DF49" s="74" t="s">
        <v>17</v>
      </c>
      <c r="DG49" s="85"/>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86"/>
      <c r="EK49" s="76">
        <f t="shared" ref="EK49:EK50" si="204">SUM(DG49:EJ49)</f>
        <v>0</v>
      </c>
      <c r="EM49">
        <f ca="1">SUMIF(EP$3:FT$3,"&lt;="&amp;B5,EP49:FT49)</f>
        <v>0</v>
      </c>
      <c r="EN49" s="98" t="str">
        <f>IF(Summary!$B$36&lt;&gt;"",IF(AND(Summary!$D$36&lt;&gt;"",DATE(YEAR(Summary!$D$36),MONTH(Summary!$D$36),1)&lt;DATE(YEAR(EP3),MONTH(EP3),1)),"not on board",IF(Summary!$B$36&lt;&gt;"",IF(AND(Summary!$C$36&lt;&gt;"",DATE(YEAR(Summary!$C$36),MONTH(Summary!$C$36),1)&lt;=DATE(YEAR(EP3),MONTH(EP3),1)),Summary!$B$36,"not on board"),"")),"")</f>
        <v/>
      </c>
      <c r="EO49" s="74" t="s">
        <v>17</v>
      </c>
      <c r="EP49" s="85"/>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86"/>
      <c r="FU49" s="76">
        <f t="shared" ref="FU49:FU50" si="205">SUM(EP49:FT49)</f>
        <v>0</v>
      </c>
      <c r="FW49">
        <f ca="1">SUMIF(FZ$3:HC$3,"&lt;="&amp;B5,FZ49:HC49)</f>
        <v>0</v>
      </c>
      <c r="FX49" s="98" t="str">
        <f>IF(Summary!$B$36&lt;&gt;"",IF(AND(Summary!$D$36&lt;&gt;"",DATE(YEAR(Summary!$D$36),MONTH(Summary!$D$36),1)&lt;DATE(YEAR(FZ3),MONTH(FZ3),1)),"not on board",IF(Summary!$B$36&lt;&gt;"",IF(AND(Summary!$C$36&lt;&gt;"",DATE(YEAR(Summary!$C$36),MONTH(Summary!$C$36),1)&lt;=DATE(YEAR(FZ3),MONTH(FZ3),1)),Summary!$B$36,"not on board"),"")),"")</f>
        <v/>
      </c>
      <c r="FY49" s="74" t="s">
        <v>17</v>
      </c>
      <c r="FZ49" s="85"/>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86"/>
      <c r="HD49" s="76">
        <f t="shared" si="155"/>
        <v>0</v>
      </c>
      <c r="HF49">
        <f ca="1">SUMIF(HI$3:IM$3,"&lt;="&amp;B5,HI49:IM49)</f>
        <v>0</v>
      </c>
      <c r="HG49" s="98" t="str">
        <f>IF(Summary!$B$36&lt;&gt;"",IF(AND(Summary!$D$36&lt;&gt;"",DATE(YEAR(Summary!$D$36),MONTH(Summary!$D$36),1)&lt;DATE(YEAR(HI3),MONTH(HI3),1)),"not on board",IF(Summary!$B$36&lt;&gt;"",IF(AND(Summary!$C$36&lt;&gt;"",DATE(YEAR(Summary!$C$36),MONTH(Summary!$C$36),1)&lt;=DATE(YEAR(HI3),MONTH(HI3),1)),Summary!$B$36,"not on board"),"")),"")</f>
        <v/>
      </c>
      <c r="HH49" s="74" t="s">
        <v>17</v>
      </c>
      <c r="HI49" s="85"/>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86"/>
      <c r="IN49" s="76">
        <f t="shared" ref="IN49:IN50" si="206">SUM(HI49:IM49)</f>
        <v>0</v>
      </c>
      <c r="IP49">
        <f ca="1">SUMIF(IS$3:JW$3,"&lt;="&amp;B5,IS49:JW49)</f>
        <v>0</v>
      </c>
      <c r="IQ49" s="98" t="str">
        <f>IF(Summary!$B$36&lt;&gt;"",IF(AND(Summary!$D$36&lt;&gt;"",DATE(YEAR(Summary!$D$36),MONTH(Summary!$D$36),1)&lt;DATE(YEAR(IS3),MONTH(IS3),1)),"not on board",IF(Summary!$B$36&lt;&gt;"",IF(AND(Summary!$C$36&lt;&gt;"",DATE(YEAR(Summary!$C$36),MONTH(Summary!$C$36),1)&lt;=DATE(YEAR(IS3),MONTH(IS3),1)),Summary!$B$36,"not on board"),"")),"")</f>
        <v/>
      </c>
      <c r="IR49" s="74" t="s">
        <v>17</v>
      </c>
      <c r="IS49" s="85"/>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86"/>
      <c r="JX49" s="76">
        <f t="shared" ref="JX49:JX50" si="207">SUM(IS49:JW49)</f>
        <v>0</v>
      </c>
      <c r="JZ49">
        <f ca="1">SUMIF(KC$3:LF$3,"&lt;="&amp;B5,KC49:LF49)</f>
        <v>0</v>
      </c>
      <c r="KA49" s="98" t="str">
        <f>IF(Summary!$B$36&lt;&gt;"",IF(AND(Summary!$D$36&lt;&gt;"",DATE(YEAR(Summary!$D$36),MONTH(Summary!$D$36),1)&lt;DATE(YEAR(KC3),MONTH(KC3),1)),"not on board",IF(Summary!$B$36&lt;&gt;"",IF(AND(Summary!$C$36&lt;&gt;"",DATE(YEAR(Summary!$C$36),MONTH(Summary!$C$36),1)&lt;=DATE(YEAR(KC3),MONTH(KC3),1)),Summary!$B$36,"not on board"),"")),"")</f>
        <v/>
      </c>
      <c r="KB49" s="74" t="s">
        <v>17</v>
      </c>
      <c r="KC49" s="85"/>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86"/>
      <c r="LG49" s="76">
        <f t="shared" si="158"/>
        <v>0</v>
      </c>
      <c r="LI49">
        <f ca="1">SUMIF(LL$3:MP$3,"&lt;="&amp;B5,LL49:MP49)</f>
        <v>0</v>
      </c>
      <c r="LJ49" s="98" t="str">
        <f>IF(Summary!$B$36&lt;&gt;"",IF(AND(Summary!$D$36&lt;&gt;"",DATE(YEAR(Summary!$D$36),MONTH(Summary!$D$36),1)&lt;DATE(YEAR(LL3),MONTH(LL3),1)),"not on board",IF(Summary!$B$36&lt;&gt;"",IF(AND(Summary!$C$36&lt;&gt;"",DATE(YEAR(Summary!$C$36),MONTH(Summary!$C$36),1)&lt;=DATE(YEAR(LL3),MONTH(LL3),1)),Summary!$B$36,"not on board"),"")),"")</f>
        <v/>
      </c>
      <c r="LK49" s="74" t="s">
        <v>17</v>
      </c>
      <c r="LL49" s="85"/>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86"/>
      <c r="MQ49" s="76">
        <f t="shared" ref="MQ49:MQ50" si="208">SUM(LL49:MP49)</f>
        <v>0</v>
      </c>
      <c r="MS49">
        <f ca="1">SUMIF(MV$3:NY$3,"&lt;="&amp;B5,MV49:NY49)</f>
        <v>0</v>
      </c>
      <c r="MT49" s="98" t="str">
        <f>IF(Summary!$B$36&lt;&gt;"",IF(AND(Summary!$D$36&lt;&gt;"",DATE(YEAR(Summary!$D$36),MONTH(Summary!$D$36),1)&lt;DATE(YEAR(MV3),MONTH(MV3),1)),"not on board",IF(Summary!$B$36&lt;&gt;"",IF(AND(Summary!$C$36&lt;&gt;"",DATE(YEAR(Summary!$C$36),MONTH(Summary!$C$36),1)&lt;=DATE(YEAR(MV3),MONTH(MV3),1)),Summary!$B$36,"not on board"),"")),"")</f>
        <v/>
      </c>
      <c r="MU49" s="74" t="s">
        <v>17</v>
      </c>
      <c r="MV49" s="85"/>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86"/>
      <c r="NZ49" s="76">
        <f t="shared" si="160"/>
        <v>0</v>
      </c>
      <c r="OB49">
        <f ca="1">SUMIF(OE$3:PI$3,"&lt;="&amp;B5,OE49:PI49)</f>
        <v>0</v>
      </c>
      <c r="OC49" s="98" t="str">
        <f>IF(Summary!$B$36&lt;&gt;"",IF(AND(Summary!$D$36&lt;&gt;"",DATE(YEAR(Summary!$D$36),MONTH(Summary!$D$36),1)&lt;DATE(YEAR(OE3),MONTH(OE3),1)),"not on board",IF(Summary!$B$36&lt;&gt;"",IF(AND(Summary!$C$36&lt;&gt;"",DATE(YEAR(Summary!$C$36),MONTH(Summary!$C$36),1)&lt;=DATE(YEAR(OE3),MONTH(OE3),1)),Summary!$B$36,"not on board"),"")),"")</f>
        <v/>
      </c>
      <c r="OD49" s="74" t="s">
        <v>17</v>
      </c>
      <c r="OE49" s="85"/>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86"/>
      <c r="PJ49" s="76">
        <f t="shared" ref="PJ49:PJ50" si="209">SUM(OE49:PI49)</f>
        <v>0</v>
      </c>
    </row>
    <row r="50" spans="2:426">
      <c r="B50">
        <f ca="1">SUM(B49,BT49,AL49,DD49,EM49,FW49,HF49,IP49,JZ49,LI49,MS49,OB49)</f>
        <v>0</v>
      </c>
      <c r="C50" s="100"/>
      <c r="D50" s="75" t="s">
        <v>1</v>
      </c>
      <c r="E50" s="83"/>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4"/>
      <c r="AJ50" s="77">
        <f t="shared" si="202"/>
        <v>0</v>
      </c>
      <c r="AM50" s="100"/>
      <c r="AN50" s="75" t="s">
        <v>1</v>
      </c>
      <c r="AO50" s="83"/>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4"/>
      <c r="BR50" s="77">
        <f t="shared" si="151"/>
        <v>0</v>
      </c>
      <c r="BU50" s="100"/>
      <c r="BV50" s="75" t="s">
        <v>1</v>
      </c>
      <c r="BW50" s="83"/>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4"/>
      <c r="DB50" s="77">
        <f t="shared" si="203"/>
        <v>0</v>
      </c>
      <c r="DE50" s="100"/>
      <c r="DF50" s="75" t="s">
        <v>1</v>
      </c>
      <c r="DG50" s="83"/>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4"/>
      <c r="EK50" s="77">
        <f t="shared" si="204"/>
        <v>0</v>
      </c>
      <c r="EN50" s="100"/>
      <c r="EO50" s="75" t="s">
        <v>1</v>
      </c>
      <c r="EP50" s="83"/>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4"/>
      <c r="FU50" s="77">
        <f t="shared" si="205"/>
        <v>0</v>
      </c>
      <c r="FX50" s="100"/>
      <c r="FY50" s="75" t="s">
        <v>1</v>
      </c>
      <c r="FZ50" s="83"/>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4"/>
      <c r="HD50" s="77">
        <f t="shared" si="155"/>
        <v>0</v>
      </c>
      <c r="HG50" s="100"/>
      <c r="HH50" s="75" t="s">
        <v>1</v>
      </c>
      <c r="HI50" s="83"/>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4"/>
      <c r="IN50" s="77">
        <f t="shared" si="206"/>
        <v>0</v>
      </c>
      <c r="IQ50" s="100"/>
      <c r="IR50" s="75" t="s">
        <v>1</v>
      </c>
      <c r="IS50" s="83"/>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4"/>
      <c r="JX50" s="77">
        <f t="shared" si="207"/>
        <v>0</v>
      </c>
      <c r="KA50" s="100"/>
      <c r="KB50" s="75" t="s">
        <v>1</v>
      </c>
      <c r="KC50" s="83"/>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4"/>
      <c r="LG50" s="77">
        <f t="shared" si="158"/>
        <v>0</v>
      </c>
      <c r="LJ50" s="100"/>
      <c r="LK50" s="75" t="s">
        <v>1</v>
      </c>
      <c r="LL50" s="83"/>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4"/>
      <c r="MQ50" s="77">
        <f t="shared" si="208"/>
        <v>0</v>
      </c>
      <c r="MT50" s="100"/>
      <c r="MU50" s="75" t="s">
        <v>1</v>
      </c>
      <c r="MV50" s="83"/>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4"/>
      <c r="NZ50" s="77">
        <f t="shared" si="160"/>
        <v>0</v>
      </c>
      <c r="OC50" s="100"/>
      <c r="OD50" s="75" t="s">
        <v>1</v>
      </c>
      <c r="OE50" s="83"/>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4"/>
      <c r="PJ50" s="77">
        <f t="shared" si="209"/>
        <v>0</v>
      </c>
    </row>
    <row r="51" spans="2:426" ht="15" customHeight="1">
      <c r="B51">
        <f ca="1">SUMIF(E$3:AI$3,"&lt;="&amp;B5,E51:AI51)</f>
        <v>0</v>
      </c>
      <c r="C51" s="98" t="str">
        <f>IF(Summary!$B$37&lt;&gt;"",IF(AND(Summary!$D$37&lt;&gt;"",DATE(YEAR(Summary!$D$37),MONTH(Summary!$D$37),1)&lt;DATE(YEAR(E3),MONTH(E3),1)),"not on board",IF(Summary!$B$37&lt;&gt;"",IF(AND(Summary!$C$37&lt;&gt;"",DATE(YEAR(Summary!$C$37),MONTH(Summary!$C$37),1)&lt;=DATE(YEAR(E3),MONTH(E3),1)),Summary!$B$37,"not on board"),"")),"")</f>
        <v/>
      </c>
      <c r="D51" s="74" t="s">
        <v>17</v>
      </c>
      <c r="E51" s="85"/>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86"/>
      <c r="AJ51" s="76">
        <f t="shared" ref="AJ51:AJ52" si="210">SUM(E51:AI51)</f>
        <v>0</v>
      </c>
      <c r="AL51">
        <f ca="1">SUMIF(AO$3:BQ$3,"&lt;="&amp;B5,AO51:BQ51)</f>
        <v>0</v>
      </c>
      <c r="AM51" s="98" t="str">
        <f>IF(Summary!$B$37&lt;&gt;"",IF(AND(Summary!$D$37&lt;&gt;"",DATE(YEAR(Summary!$D$37),MONTH(Summary!$D$37),1)&lt;DATE(YEAR(AO3),MONTH(AO3),1)),"not on board",IF(Summary!$B$37&lt;&gt;"",IF(AND(Summary!$C$37&lt;&gt;"",DATE(YEAR(Summary!$C$37),MONTH(Summary!$C$37),1)&lt;=DATE(YEAR(AO3),MONTH(AO3),1)),Summary!$B$37,"not on board"),"")),"")</f>
        <v/>
      </c>
      <c r="AN51" s="74" t="s">
        <v>17</v>
      </c>
      <c r="AO51" s="85"/>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86"/>
      <c r="BR51" s="76">
        <f t="shared" si="151"/>
        <v>0</v>
      </c>
      <c r="BT51">
        <f ca="1">SUMIF(BW$3:DA$3,"&lt;="&amp;B5,BW51:DA51)</f>
        <v>0</v>
      </c>
      <c r="BU51" s="98" t="str">
        <f>IF(Summary!$B$37&lt;&gt;"",IF(AND(Summary!$D$37&lt;&gt;"",DATE(YEAR(Summary!$D$37),MONTH(Summary!$D$37),1)&lt;DATE(YEAR(BW3),MONTH(BW3),1)),"not on board",IF(Summary!$B$37&lt;&gt;"",IF(AND(Summary!$C$37&lt;&gt;"",DATE(YEAR(Summary!$C$37),MONTH(Summary!$C$37),1)&lt;=DATE(YEAR(BW3),MONTH(BW3),1)),Summary!$B$37,"not on board"),"")),"")</f>
        <v/>
      </c>
      <c r="BV51" s="74" t="s">
        <v>17</v>
      </c>
      <c r="BW51" s="85"/>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86"/>
      <c r="DB51" s="76">
        <f t="shared" ref="DB51:DB52" si="211">SUM(BW51:DA51)</f>
        <v>0</v>
      </c>
      <c r="DD51">
        <f ca="1">SUMIF(DG$3:EJ$3,"&lt;="&amp;B5,DG51:EJ51)</f>
        <v>0</v>
      </c>
      <c r="DE51" s="98" t="str">
        <f>IF(Summary!$B$37&lt;&gt;"",IF(AND(Summary!$D$37&lt;&gt;"",DATE(YEAR(Summary!$D$37),MONTH(Summary!$D$37),1)&lt;DATE(YEAR(DG3),MONTH(DG3),1)),"not on board",IF(Summary!$B$37&lt;&gt;"",IF(AND(Summary!$C$37&lt;&gt;"",DATE(YEAR(Summary!$C$37),MONTH(Summary!$C$37),1)&lt;=DATE(YEAR(DG3),MONTH(DG3),1)),Summary!$B$37,"not on board"),"")),"")</f>
        <v/>
      </c>
      <c r="DF51" s="74" t="s">
        <v>17</v>
      </c>
      <c r="DG51" s="85"/>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86"/>
      <c r="EK51" s="76">
        <f t="shared" ref="EK51:EK52" si="212">SUM(DG51:EJ51)</f>
        <v>0</v>
      </c>
      <c r="EM51">
        <f ca="1">SUMIF(EP$3:FT$3,"&lt;="&amp;B5,EP51:FT51)</f>
        <v>0</v>
      </c>
      <c r="EN51" s="98" t="str">
        <f>IF(Summary!$B$37&lt;&gt;"",IF(AND(Summary!$D$37&lt;&gt;"",DATE(YEAR(Summary!$D$37),MONTH(Summary!$D$37),1)&lt;DATE(YEAR(EP3),MONTH(EP3),1)),"not on board",IF(Summary!$B$37&lt;&gt;"",IF(AND(Summary!$C$37&lt;&gt;"",DATE(YEAR(Summary!$C$37),MONTH(Summary!$C$37),1)&lt;=DATE(YEAR(EP3),MONTH(EP3),1)),Summary!$B$37,"not on board"),"")),"")</f>
        <v/>
      </c>
      <c r="EO51" s="74" t="s">
        <v>17</v>
      </c>
      <c r="EP51" s="85"/>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86"/>
      <c r="FU51" s="76">
        <f t="shared" ref="FU51:FU52" si="213">SUM(EP51:FT51)</f>
        <v>0</v>
      </c>
      <c r="FW51">
        <f ca="1">SUMIF(FZ$3:HC$3,"&lt;="&amp;B5,FZ51:HC51)</f>
        <v>0</v>
      </c>
      <c r="FX51" s="98" t="str">
        <f>IF(Summary!$B$37&lt;&gt;"",IF(AND(Summary!$D$37&lt;&gt;"",DATE(YEAR(Summary!$D$37),MONTH(Summary!$D$37),1)&lt;DATE(YEAR(FZ3),MONTH(FZ3),1)),"not on board",IF(Summary!$B$37&lt;&gt;"",IF(AND(Summary!$C$37&lt;&gt;"",DATE(YEAR(Summary!$C$37),MONTH(Summary!$C$37),1)&lt;=DATE(YEAR(FZ3),MONTH(FZ3),1)),Summary!$B$37,"not on board"),"")),"")</f>
        <v/>
      </c>
      <c r="FY51" s="74" t="s">
        <v>17</v>
      </c>
      <c r="FZ51" s="85"/>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86"/>
      <c r="HD51" s="76">
        <f t="shared" si="155"/>
        <v>0</v>
      </c>
      <c r="HF51">
        <f ca="1">SUMIF(HI$3:IM$3,"&lt;="&amp;B5,HI51:IM51)</f>
        <v>0</v>
      </c>
      <c r="HG51" s="98" t="str">
        <f>IF(Summary!$B$37&lt;&gt;"",IF(AND(Summary!$D$37&lt;&gt;"",DATE(YEAR(Summary!$D$37),MONTH(Summary!$D$37),1)&lt;DATE(YEAR(HI3),MONTH(HI3),1)),"not on board",IF(Summary!$B$37&lt;&gt;"",IF(AND(Summary!$C$37&lt;&gt;"",DATE(YEAR(Summary!$C$37),MONTH(Summary!$C$37),1)&lt;=DATE(YEAR(HI3),MONTH(HI3),1)),Summary!$B$37,"not on board"),"")),"")</f>
        <v/>
      </c>
      <c r="HH51" s="74" t="s">
        <v>17</v>
      </c>
      <c r="HI51" s="85"/>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86"/>
      <c r="IN51" s="76">
        <f t="shared" ref="IN51:IN52" si="214">SUM(HI51:IM51)</f>
        <v>0</v>
      </c>
      <c r="IP51">
        <f ca="1">SUMIF(IS$3:JW$3,"&lt;="&amp;B5,IS51:JW51)</f>
        <v>0</v>
      </c>
      <c r="IQ51" s="98" t="str">
        <f>IF(Summary!$B$37&lt;&gt;"",IF(AND(Summary!$D$37&lt;&gt;"",DATE(YEAR(Summary!$D$37),MONTH(Summary!$D$37),1)&lt;DATE(YEAR(IS3),MONTH(IS3),1)),"not on board",IF(Summary!$B$37&lt;&gt;"",IF(AND(Summary!$C$37&lt;&gt;"",DATE(YEAR(Summary!$C$37),MONTH(Summary!$C$37),1)&lt;=DATE(YEAR(IS3),MONTH(IS3),1)),Summary!$B$37,"not on board"),"")),"")</f>
        <v/>
      </c>
      <c r="IR51" s="74" t="s">
        <v>17</v>
      </c>
      <c r="IS51" s="85"/>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86"/>
      <c r="JX51" s="76">
        <f t="shared" ref="JX51:JX52" si="215">SUM(IS51:JW51)</f>
        <v>0</v>
      </c>
      <c r="JZ51">
        <f ca="1">SUMIF(KC$3:LF$3,"&lt;="&amp;B5,KC51:LF51)</f>
        <v>0</v>
      </c>
      <c r="KA51" s="98" t="str">
        <f>IF(Summary!$B$37&lt;&gt;"",IF(AND(Summary!$D$37&lt;&gt;"",DATE(YEAR(Summary!$D$37),MONTH(Summary!$D$37),1)&lt;DATE(YEAR(KC3),MONTH(KC3),1)),"not on board",IF(Summary!$B$37&lt;&gt;"",IF(AND(Summary!$C$37&lt;&gt;"",DATE(YEAR(Summary!$C$37),MONTH(Summary!$C$37),1)&lt;=DATE(YEAR(KC3),MONTH(KC3),1)),Summary!$B$37,"not on board"),"")),"")</f>
        <v/>
      </c>
      <c r="KB51" s="74" t="s">
        <v>17</v>
      </c>
      <c r="KC51" s="85"/>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86"/>
      <c r="LG51" s="76">
        <f t="shared" si="158"/>
        <v>0</v>
      </c>
      <c r="LI51">
        <f ca="1">SUMIF(LL$3:MP$3,"&lt;="&amp;B5,LL51:MP51)</f>
        <v>0</v>
      </c>
      <c r="LJ51" s="98" t="str">
        <f>IF(Summary!$B$37&lt;&gt;"",IF(AND(Summary!$D$37&lt;&gt;"",DATE(YEAR(Summary!$D$37),MONTH(Summary!$D$37),1)&lt;DATE(YEAR(LL3),MONTH(LL3),1)),"not on board",IF(Summary!$B$37&lt;&gt;"",IF(AND(Summary!$C$37&lt;&gt;"",DATE(YEAR(Summary!$C$37),MONTH(Summary!$C$37),1)&lt;=DATE(YEAR(LL3),MONTH(LL3),1)),Summary!$B$37,"not on board"),"")),"")</f>
        <v/>
      </c>
      <c r="LK51" s="74" t="s">
        <v>17</v>
      </c>
      <c r="LL51" s="85"/>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9"/>
      <c r="MP51" s="86"/>
      <c r="MQ51" s="76">
        <f t="shared" ref="MQ51:MQ52" si="216">SUM(LL51:MP51)</f>
        <v>0</v>
      </c>
      <c r="MS51">
        <f ca="1">SUMIF(MV$3:NY$3,"&lt;="&amp;B5,MV51:NY51)</f>
        <v>0</v>
      </c>
      <c r="MT51" s="98" t="str">
        <f>IF(Summary!$B$37&lt;&gt;"",IF(AND(Summary!$D$37&lt;&gt;"",DATE(YEAR(Summary!$D$37),MONTH(Summary!$D$37),1)&lt;DATE(YEAR(MV3),MONTH(MV3),1)),"not on board",IF(Summary!$B$37&lt;&gt;"",IF(AND(Summary!$C$37&lt;&gt;"",DATE(YEAR(Summary!$C$37),MONTH(Summary!$C$37),1)&lt;=DATE(YEAR(MV3),MONTH(MV3),1)),Summary!$B$37,"not on board"),"")),"")</f>
        <v/>
      </c>
      <c r="MU51" s="74" t="s">
        <v>17</v>
      </c>
      <c r="MV51" s="85"/>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9"/>
      <c r="NY51" s="86"/>
      <c r="NZ51" s="76">
        <f t="shared" si="160"/>
        <v>0</v>
      </c>
      <c r="OB51">
        <f ca="1">SUMIF(OE$3:PI$3,"&lt;="&amp;B5,OE51:PI51)</f>
        <v>0</v>
      </c>
      <c r="OC51" s="98" t="str">
        <f>IF(Summary!$B$37&lt;&gt;"",IF(AND(Summary!$D$37&lt;&gt;"",DATE(YEAR(Summary!$D$37),MONTH(Summary!$D$37),1)&lt;DATE(YEAR(OE3),MONTH(OE3),1)),"not on board",IF(Summary!$B$37&lt;&gt;"",IF(AND(Summary!$C$37&lt;&gt;"",DATE(YEAR(Summary!$C$37),MONTH(Summary!$C$37),1)&lt;=DATE(YEAR(OE3),MONTH(OE3),1)),Summary!$B$37,"not on board"),"")),"")</f>
        <v/>
      </c>
      <c r="OD51" s="74" t="s">
        <v>17</v>
      </c>
      <c r="OE51" s="85"/>
      <c r="OF51" s="9"/>
      <c r="OG51" s="9"/>
      <c r="OH51" s="9"/>
      <c r="OI51" s="9"/>
      <c r="OJ51" s="9"/>
      <c r="OK51" s="9"/>
      <c r="OL51" s="9"/>
      <c r="OM51" s="9"/>
      <c r="ON51" s="9"/>
      <c r="OO51" s="9"/>
      <c r="OP51" s="9"/>
      <c r="OQ51" s="9"/>
      <c r="OR51" s="9"/>
      <c r="OS51" s="9"/>
      <c r="OT51" s="9"/>
      <c r="OU51" s="9"/>
      <c r="OV51" s="9"/>
      <c r="OW51" s="9"/>
      <c r="OX51" s="9"/>
      <c r="OY51" s="9"/>
      <c r="OZ51" s="9"/>
      <c r="PA51" s="9"/>
      <c r="PB51" s="9"/>
      <c r="PC51" s="9"/>
      <c r="PD51" s="9"/>
      <c r="PE51" s="9"/>
      <c r="PF51" s="9"/>
      <c r="PG51" s="9"/>
      <c r="PH51" s="9"/>
      <c r="PI51" s="86"/>
      <c r="PJ51" s="76">
        <f t="shared" ref="PJ51:PJ52" si="217">SUM(OE51:PI51)</f>
        <v>0</v>
      </c>
    </row>
    <row r="52" spans="2:426">
      <c r="B52">
        <f ca="1">SUM(B51,BT51,AL51,DD51,EM51,FW51,HF51,IP51,JZ51,LI51,MS51,OB51)</f>
        <v>0</v>
      </c>
      <c r="C52" s="100"/>
      <c r="D52" s="75" t="s">
        <v>1</v>
      </c>
      <c r="E52" s="83"/>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4"/>
      <c r="AJ52" s="77">
        <f t="shared" si="210"/>
        <v>0</v>
      </c>
      <c r="AM52" s="100"/>
      <c r="AN52" s="75" t="s">
        <v>1</v>
      </c>
      <c r="AO52" s="83"/>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4"/>
      <c r="BR52" s="77">
        <f t="shared" si="151"/>
        <v>0</v>
      </c>
      <c r="BU52" s="100"/>
      <c r="BV52" s="75" t="s">
        <v>1</v>
      </c>
      <c r="BW52" s="83"/>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4"/>
      <c r="DB52" s="77">
        <f t="shared" si="211"/>
        <v>0</v>
      </c>
      <c r="DE52" s="100"/>
      <c r="DF52" s="75" t="s">
        <v>1</v>
      </c>
      <c r="DG52" s="83"/>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4"/>
      <c r="EK52" s="77">
        <f t="shared" si="212"/>
        <v>0</v>
      </c>
      <c r="EN52" s="100"/>
      <c r="EO52" s="75" t="s">
        <v>1</v>
      </c>
      <c r="EP52" s="83"/>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4"/>
      <c r="FU52" s="77">
        <f t="shared" si="213"/>
        <v>0</v>
      </c>
      <c r="FX52" s="100"/>
      <c r="FY52" s="75" t="s">
        <v>1</v>
      </c>
      <c r="FZ52" s="83"/>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4"/>
      <c r="HD52" s="77">
        <f t="shared" si="155"/>
        <v>0</v>
      </c>
      <c r="HG52" s="100"/>
      <c r="HH52" s="75" t="s">
        <v>1</v>
      </c>
      <c r="HI52" s="83"/>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4"/>
      <c r="IN52" s="77">
        <f t="shared" si="214"/>
        <v>0</v>
      </c>
      <c r="IQ52" s="100"/>
      <c r="IR52" s="75" t="s">
        <v>1</v>
      </c>
      <c r="IS52" s="83"/>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4"/>
      <c r="JX52" s="77">
        <f t="shared" si="215"/>
        <v>0</v>
      </c>
      <c r="KA52" s="100"/>
      <c r="KB52" s="75" t="s">
        <v>1</v>
      </c>
      <c r="KC52" s="83"/>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4"/>
      <c r="LG52" s="77">
        <f t="shared" si="158"/>
        <v>0</v>
      </c>
      <c r="LJ52" s="100"/>
      <c r="LK52" s="75" t="s">
        <v>1</v>
      </c>
      <c r="LL52" s="83"/>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4"/>
      <c r="MQ52" s="77">
        <f t="shared" si="216"/>
        <v>0</v>
      </c>
      <c r="MT52" s="100"/>
      <c r="MU52" s="75" t="s">
        <v>1</v>
      </c>
      <c r="MV52" s="83"/>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4"/>
      <c r="NZ52" s="77">
        <f t="shared" si="160"/>
        <v>0</v>
      </c>
      <c r="OC52" s="100"/>
      <c r="OD52" s="75" t="s">
        <v>1</v>
      </c>
      <c r="OE52" s="83"/>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4"/>
      <c r="PJ52" s="77">
        <f t="shared" si="217"/>
        <v>0</v>
      </c>
    </row>
    <row r="53" spans="2:426" ht="15" customHeight="1">
      <c r="B53">
        <f ca="1">SUMIF(E$3:AI$3,"&lt;="&amp;B5,E53:AI53)</f>
        <v>0</v>
      </c>
      <c r="C53" s="98" t="str">
        <f>IF(Summary!$B$38&lt;&gt;"",IF(AND(Summary!$D$38&lt;&gt;"",DATE(YEAR(Summary!$D$38),MONTH(Summary!$D$38),1)&lt;DATE(YEAR(E3),MONTH(E3),1)),"not on board",IF(Summary!$B$38&lt;&gt;"",IF(AND(Summary!$C$38&lt;&gt;"",DATE(YEAR(Summary!$C$38),MONTH(Summary!$C$38),1)&lt;=DATE(YEAR(E3),MONTH(E3),1)),Summary!$B$38,"not on board"),"")),"")</f>
        <v/>
      </c>
      <c r="D53" s="74" t="s">
        <v>17</v>
      </c>
      <c r="E53" s="85"/>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86"/>
      <c r="AJ53" s="76">
        <f t="shared" ref="AJ53:AJ54" si="218">SUM(E53:AI53)</f>
        <v>0</v>
      </c>
      <c r="AL53">
        <f ca="1">SUMIF(AO$3:BQ$3,"&lt;="&amp;B5,AO53:BQ53)</f>
        <v>0</v>
      </c>
      <c r="AM53" s="98" t="str">
        <f>IF(Summary!$B$38&lt;&gt;"",IF(AND(Summary!$D$38&lt;&gt;"",DATE(YEAR(Summary!$D$38),MONTH(Summary!$D$38),1)&lt;DATE(YEAR(AO3),MONTH(AO3),1)),"not on board",IF(Summary!$B$38&lt;&gt;"",IF(AND(Summary!$C$38&lt;&gt;"",DATE(YEAR(Summary!$C$38),MONTH(Summary!$C$38),1)&lt;=DATE(YEAR(AO3),MONTH(AO3),1)),Summary!$B$38,"not on board"),"")),"")</f>
        <v/>
      </c>
      <c r="AN53" s="74" t="s">
        <v>17</v>
      </c>
      <c r="AO53" s="85"/>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86"/>
      <c r="BR53" s="76">
        <f t="shared" si="151"/>
        <v>0</v>
      </c>
      <c r="BT53">
        <f ca="1">SUMIF(BW$3:DA$3,"&lt;="&amp;B5,BW53:DA53)</f>
        <v>0</v>
      </c>
      <c r="BU53" s="98" t="str">
        <f>IF(Summary!$B$38&lt;&gt;"",IF(AND(Summary!$D$38&lt;&gt;"",DATE(YEAR(Summary!$D$38),MONTH(Summary!$D$38),1)&lt;DATE(YEAR(BW3),MONTH(BW3),1)),"not on board",IF(Summary!$B$38&lt;&gt;"",IF(AND(Summary!$C$38&lt;&gt;"",DATE(YEAR(Summary!$C$38),MONTH(Summary!$C$38),1)&lt;=DATE(YEAR(BW3),MONTH(BW3),1)),Summary!$B$38,"not on board"),"")),"")</f>
        <v/>
      </c>
      <c r="BV53" s="74" t="s">
        <v>17</v>
      </c>
      <c r="BW53" s="85"/>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86"/>
      <c r="DB53" s="76">
        <f t="shared" ref="DB53:DB54" si="219">SUM(BW53:DA53)</f>
        <v>0</v>
      </c>
      <c r="DD53">
        <f ca="1">SUMIF(DG$3:EJ$3,"&lt;="&amp;B5,DG53:EJ53)</f>
        <v>0</v>
      </c>
      <c r="DE53" s="98" t="str">
        <f>IF(Summary!$B$38&lt;&gt;"",IF(AND(Summary!$D$38&lt;&gt;"",DATE(YEAR(Summary!$D$38),MONTH(Summary!$D$38),1)&lt;DATE(YEAR(DG3),MONTH(DG3),1)),"not on board",IF(Summary!$B$38&lt;&gt;"",IF(AND(Summary!$C$38&lt;&gt;"",DATE(YEAR(Summary!$C$38),MONTH(Summary!$C$38),1)&lt;=DATE(YEAR(DG3),MONTH(DG3),1)),Summary!$B$38,"not on board"),"")),"")</f>
        <v/>
      </c>
      <c r="DF53" s="74" t="s">
        <v>17</v>
      </c>
      <c r="DG53" s="85"/>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86"/>
      <c r="EK53" s="76">
        <f t="shared" ref="EK53:EK54" si="220">SUM(DG53:EJ53)</f>
        <v>0</v>
      </c>
      <c r="EM53">
        <f ca="1">SUMIF(EP$3:FT$3,"&lt;="&amp;B5,EP53:FT53)</f>
        <v>0</v>
      </c>
      <c r="EN53" s="98" t="str">
        <f>IF(Summary!$B$38&lt;&gt;"",IF(AND(Summary!$D$38&lt;&gt;"",DATE(YEAR(Summary!$D$38),MONTH(Summary!$D$38),1)&lt;DATE(YEAR(EP3),MONTH(EP3),1)),"not on board",IF(Summary!$B$38&lt;&gt;"",IF(AND(Summary!$C$38&lt;&gt;"",DATE(YEAR(Summary!$C$38),MONTH(Summary!$C$38),1)&lt;=DATE(YEAR(EP3),MONTH(EP3),1)),Summary!$B$38,"not on board"),"")),"")</f>
        <v/>
      </c>
      <c r="EO53" s="74" t="s">
        <v>17</v>
      </c>
      <c r="EP53" s="85"/>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86"/>
      <c r="FU53" s="76">
        <f t="shared" ref="FU53:FU54" si="221">SUM(EP53:FT53)</f>
        <v>0</v>
      </c>
      <c r="FW53">
        <f ca="1">SUMIF(FZ$3:HC$3,"&lt;="&amp;B5,FZ53:HC53)</f>
        <v>0</v>
      </c>
      <c r="FX53" s="98" t="str">
        <f>IF(Summary!$B$38&lt;&gt;"",IF(AND(Summary!$D$38&lt;&gt;"",DATE(YEAR(Summary!$D$38),MONTH(Summary!$D$38),1)&lt;DATE(YEAR(FZ3),MONTH(FZ3),1)),"not on board",IF(Summary!$B$38&lt;&gt;"",IF(AND(Summary!$C$38&lt;&gt;"",DATE(YEAR(Summary!$C$38),MONTH(Summary!$C$38),1)&lt;=DATE(YEAR(FZ3),MONTH(FZ3),1)),Summary!$B$38,"not on board"),"")),"")</f>
        <v/>
      </c>
      <c r="FY53" s="74" t="s">
        <v>17</v>
      </c>
      <c r="FZ53" s="85"/>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86"/>
      <c r="HD53" s="76">
        <f t="shared" si="155"/>
        <v>0</v>
      </c>
      <c r="HF53">
        <f ca="1">SUMIF(HI$3:IM$3,"&lt;="&amp;B5,HI53:IM53)</f>
        <v>0</v>
      </c>
      <c r="HG53" s="98" t="str">
        <f>IF(Summary!$B$38&lt;&gt;"",IF(AND(Summary!$D$38&lt;&gt;"",DATE(YEAR(Summary!$D$38),MONTH(Summary!$D$38),1)&lt;DATE(YEAR(HI3),MONTH(HI3),1)),"not on board",IF(Summary!$B$38&lt;&gt;"",IF(AND(Summary!$C$38&lt;&gt;"",DATE(YEAR(Summary!$C$38),MONTH(Summary!$C$38),1)&lt;=DATE(YEAR(HI3),MONTH(HI3),1)),Summary!$B$38,"not on board"),"")),"")</f>
        <v/>
      </c>
      <c r="HH53" s="74" t="s">
        <v>17</v>
      </c>
      <c r="HI53" s="85"/>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86"/>
      <c r="IN53" s="76">
        <f t="shared" ref="IN53:IN54" si="222">SUM(HI53:IM53)</f>
        <v>0</v>
      </c>
      <c r="IP53">
        <f ca="1">SUMIF(IS$3:JW$3,"&lt;="&amp;B5,IS53:JW53)</f>
        <v>0</v>
      </c>
      <c r="IQ53" s="98" t="str">
        <f>IF(Summary!$B$38&lt;&gt;"",IF(AND(Summary!$D$38&lt;&gt;"",DATE(YEAR(Summary!$D$38),MONTH(Summary!$D$38),1)&lt;DATE(YEAR(IS3),MONTH(IS3),1)),"not on board",IF(Summary!$B$38&lt;&gt;"",IF(AND(Summary!$C$38&lt;&gt;"",DATE(YEAR(Summary!$C$38),MONTH(Summary!$C$38),1)&lt;=DATE(YEAR(IS3),MONTH(IS3),1)),Summary!$B$38,"not on board"),"")),"")</f>
        <v/>
      </c>
      <c r="IR53" s="74" t="s">
        <v>17</v>
      </c>
      <c r="IS53" s="85"/>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86"/>
      <c r="JX53" s="76">
        <f t="shared" ref="JX53:JX54" si="223">SUM(IS53:JW53)</f>
        <v>0</v>
      </c>
      <c r="JZ53">
        <f ca="1">SUMIF(KC$3:LF$3,"&lt;="&amp;B5,KC53:LF53)</f>
        <v>0</v>
      </c>
      <c r="KA53" s="98" t="str">
        <f>IF(Summary!$B$38&lt;&gt;"",IF(AND(Summary!$D$38&lt;&gt;"",DATE(YEAR(Summary!$D$38),MONTH(Summary!$D$38),1)&lt;DATE(YEAR(KC3),MONTH(KC3),1)),"not on board",IF(Summary!$B$38&lt;&gt;"",IF(AND(Summary!$C$38&lt;&gt;"",DATE(YEAR(Summary!$C$38),MONTH(Summary!$C$38),1)&lt;=DATE(YEAR(KC3),MONTH(KC3),1)),Summary!$B$38,"not on board"),"")),"")</f>
        <v/>
      </c>
      <c r="KB53" s="74" t="s">
        <v>17</v>
      </c>
      <c r="KC53" s="85"/>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9"/>
      <c r="LF53" s="86"/>
      <c r="LG53" s="76">
        <f t="shared" si="158"/>
        <v>0</v>
      </c>
      <c r="LI53">
        <f ca="1">SUMIF(LL$3:MP$3,"&lt;="&amp;B5,LL53:MP53)</f>
        <v>0</v>
      </c>
      <c r="LJ53" s="98" t="str">
        <f>IF(Summary!$B$38&lt;&gt;"",IF(AND(Summary!$D$38&lt;&gt;"",DATE(YEAR(Summary!$D$38),MONTH(Summary!$D$38),1)&lt;DATE(YEAR(LL3),MONTH(LL3),1)),"not on board",IF(Summary!$B$38&lt;&gt;"",IF(AND(Summary!$C$38&lt;&gt;"",DATE(YEAR(Summary!$C$38),MONTH(Summary!$C$38),1)&lt;=DATE(YEAR(LL3),MONTH(LL3),1)),Summary!$B$38,"not on board"),"")),"")</f>
        <v/>
      </c>
      <c r="LK53" s="74" t="s">
        <v>17</v>
      </c>
      <c r="LL53" s="85"/>
      <c r="LM53" s="9"/>
      <c r="LN53" s="9"/>
      <c r="LO53" s="9"/>
      <c r="LP53" s="9"/>
      <c r="LQ53" s="9"/>
      <c r="LR53" s="9"/>
      <c r="LS53" s="9"/>
      <c r="LT53" s="9"/>
      <c r="LU53" s="9"/>
      <c r="LV53" s="9"/>
      <c r="LW53" s="9"/>
      <c r="LX53" s="9"/>
      <c r="LY53" s="9"/>
      <c r="LZ53" s="9"/>
      <c r="MA53" s="9"/>
      <c r="MB53" s="9"/>
      <c r="MC53" s="9"/>
      <c r="MD53" s="9"/>
      <c r="ME53" s="9"/>
      <c r="MF53" s="9"/>
      <c r="MG53" s="9"/>
      <c r="MH53" s="9"/>
      <c r="MI53" s="9"/>
      <c r="MJ53" s="9"/>
      <c r="MK53" s="9"/>
      <c r="ML53" s="9"/>
      <c r="MM53" s="9"/>
      <c r="MN53" s="9"/>
      <c r="MO53" s="9"/>
      <c r="MP53" s="86"/>
      <c r="MQ53" s="76">
        <f t="shared" ref="MQ53:MQ54" si="224">SUM(LL53:MP53)</f>
        <v>0</v>
      </c>
      <c r="MS53">
        <f ca="1">SUMIF(MV$3:NY$3,"&lt;="&amp;B5,MV53:NY53)</f>
        <v>0</v>
      </c>
      <c r="MT53" s="98" t="str">
        <f>IF(Summary!$B$38&lt;&gt;"",IF(AND(Summary!$D$38&lt;&gt;"",DATE(YEAR(Summary!$D$38),MONTH(Summary!$D$38),1)&lt;DATE(YEAR(MV3),MONTH(MV3),1)),"not on board",IF(Summary!$B$38&lt;&gt;"",IF(AND(Summary!$C$38&lt;&gt;"",DATE(YEAR(Summary!$C$38),MONTH(Summary!$C$38),1)&lt;=DATE(YEAR(MV3),MONTH(MV3),1)),Summary!$B$38,"not on board"),"")),"")</f>
        <v/>
      </c>
      <c r="MU53" s="74" t="s">
        <v>17</v>
      </c>
      <c r="MV53" s="85"/>
      <c r="MW53" s="9"/>
      <c r="MX53" s="9"/>
      <c r="MY53" s="9"/>
      <c r="MZ53" s="9"/>
      <c r="NA53" s="9"/>
      <c r="NB53" s="9"/>
      <c r="NC53" s="9"/>
      <c r="ND53" s="9"/>
      <c r="NE53" s="9"/>
      <c r="NF53" s="9"/>
      <c r="NG53" s="9"/>
      <c r="NH53" s="9"/>
      <c r="NI53" s="9"/>
      <c r="NJ53" s="9"/>
      <c r="NK53" s="9"/>
      <c r="NL53" s="9"/>
      <c r="NM53" s="9"/>
      <c r="NN53" s="9"/>
      <c r="NO53" s="9"/>
      <c r="NP53" s="9"/>
      <c r="NQ53" s="9"/>
      <c r="NR53" s="9"/>
      <c r="NS53" s="9"/>
      <c r="NT53" s="9"/>
      <c r="NU53" s="9"/>
      <c r="NV53" s="9"/>
      <c r="NW53" s="9"/>
      <c r="NX53" s="9"/>
      <c r="NY53" s="86"/>
      <c r="NZ53" s="76">
        <f t="shared" si="160"/>
        <v>0</v>
      </c>
      <c r="OB53">
        <f ca="1">SUMIF(OE$3:PI$3,"&lt;="&amp;B5,OE53:PI53)</f>
        <v>0</v>
      </c>
      <c r="OC53" s="98" t="str">
        <f>IF(Summary!$B$38&lt;&gt;"",IF(AND(Summary!$D$38&lt;&gt;"",DATE(YEAR(Summary!$D$38),MONTH(Summary!$D$38),1)&lt;DATE(YEAR(OE3),MONTH(OE3),1)),"not on board",IF(Summary!$B$38&lt;&gt;"",IF(AND(Summary!$C$38&lt;&gt;"",DATE(YEAR(Summary!$C$38),MONTH(Summary!$C$38),1)&lt;=DATE(YEAR(OE3),MONTH(OE3),1)),Summary!$B$38,"not on board"),"")),"")</f>
        <v/>
      </c>
      <c r="OD53" s="74" t="s">
        <v>17</v>
      </c>
      <c r="OE53" s="85"/>
      <c r="OF53" s="9"/>
      <c r="OG53" s="9"/>
      <c r="OH53" s="9"/>
      <c r="OI53" s="9"/>
      <c r="OJ53" s="9"/>
      <c r="OK53" s="9"/>
      <c r="OL53" s="9"/>
      <c r="OM53" s="9"/>
      <c r="ON53" s="9"/>
      <c r="OO53" s="9"/>
      <c r="OP53" s="9"/>
      <c r="OQ53" s="9"/>
      <c r="OR53" s="9"/>
      <c r="OS53" s="9"/>
      <c r="OT53" s="9"/>
      <c r="OU53" s="9"/>
      <c r="OV53" s="9"/>
      <c r="OW53" s="9"/>
      <c r="OX53" s="9"/>
      <c r="OY53" s="9"/>
      <c r="OZ53" s="9"/>
      <c r="PA53" s="9"/>
      <c r="PB53" s="9"/>
      <c r="PC53" s="9"/>
      <c r="PD53" s="9"/>
      <c r="PE53" s="9"/>
      <c r="PF53" s="9"/>
      <c r="PG53" s="9"/>
      <c r="PH53" s="9"/>
      <c r="PI53" s="86"/>
      <c r="PJ53" s="76">
        <f t="shared" ref="PJ53:PJ54" si="225">SUM(OE53:PI53)</f>
        <v>0</v>
      </c>
    </row>
    <row r="54" spans="2:426">
      <c r="B54">
        <f ca="1">SUM(B53,BT53,AL53,DD53,EM53,FW53,HF53,IP53,JZ53,LI53,MS53,OB53)</f>
        <v>0</v>
      </c>
      <c r="C54" s="100"/>
      <c r="D54" s="75" t="s">
        <v>1</v>
      </c>
      <c r="E54" s="83"/>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4"/>
      <c r="AJ54" s="77">
        <f t="shared" si="218"/>
        <v>0</v>
      </c>
      <c r="AM54" s="100"/>
      <c r="AN54" s="75" t="s">
        <v>1</v>
      </c>
      <c r="AO54" s="83"/>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4"/>
      <c r="BR54" s="77">
        <f t="shared" si="151"/>
        <v>0</v>
      </c>
      <c r="BU54" s="100"/>
      <c r="BV54" s="75" t="s">
        <v>1</v>
      </c>
      <c r="BW54" s="83"/>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4"/>
      <c r="DB54" s="77">
        <f t="shared" si="219"/>
        <v>0</v>
      </c>
      <c r="DE54" s="100"/>
      <c r="DF54" s="75" t="s">
        <v>1</v>
      </c>
      <c r="DG54" s="83"/>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4"/>
      <c r="EK54" s="77">
        <f t="shared" si="220"/>
        <v>0</v>
      </c>
      <c r="EN54" s="100"/>
      <c r="EO54" s="75" t="s">
        <v>1</v>
      </c>
      <c r="EP54" s="83"/>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4"/>
      <c r="FU54" s="77">
        <f t="shared" si="221"/>
        <v>0</v>
      </c>
      <c r="FX54" s="100"/>
      <c r="FY54" s="75" t="s">
        <v>1</v>
      </c>
      <c r="FZ54" s="83"/>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4"/>
      <c r="HD54" s="77">
        <f t="shared" si="155"/>
        <v>0</v>
      </c>
      <c r="HG54" s="100"/>
      <c r="HH54" s="75" t="s">
        <v>1</v>
      </c>
      <c r="HI54" s="83"/>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4"/>
      <c r="IN54" s="77">
        <f t="shared" si="222"/>
        <v>0</v>
      </c>
      <c r="IQ54" s="100"/>
      <c r="IR54" s="75" t="s">
        <v>1</v>
      </c>
      <c r="IS54" s="83"/>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4"/>
      <c r="JX54" s="77">
        <f t="shared" si="223"/>
        <v>0</v>
      </c>
      <c r="KA54" s="100"/>
      <c r="KB54" s="75" t="s">
        <v>1</v>
      </c>
      <c r="KC54" s="83"/>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4"/>
      <c r="LG54" s="77">
        <f t="shared" si="158"/>
        <v>0</v>
      </c>
      <c r="LJ54" s="100"/>
      <c r="LK54" s="75" t="s">
        <v>1</v>
      </c>
      <c r="LL54" s="83"/>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4"/>
      <c r="MQ54" s="77">
        <f t="shared" si="224"/>
        <v>0</v>
      </c>
      <c r="MT54" s="100"/>
      <c r="MU54" s="75" t="s">
        <v>1</v>
      </c>
      <c r="MV54" s="83"/>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4"/>
      <c r="NZ54" s="77">
        <f t="shared" si="160"/>
        <v>0</v>
      </c>
      <c r="OC54" s="100"/>
      <c r="OD54" s="75" t="s">
        <v>1</v>
      </c>
      <c r="OE54" s="83"/>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
      <c r="PI54" s="84"/>
      <c r="PJ54" s="77">
        <f t="shared" si="225"/>
        <v>0</v>
      </c>
    </row>
    <row r="55" spans="2:426" ht="15" customHeight="1">
      <c r="B55">
        <f ca="1">SUMIF(E$3:AI$3,"&lt;="&amp;B5,E55:AI55)</f>
        <v>0</v>
      </c>
      <c r="C55" s="98" t="str">
        <f>IF(Summary!$B$39&lt;&gt;"",IF(AND(Summary!$D$39&lt;&gt;"",DATE(YEAR(Summary!$D$39),MONTH(Summary!$D$39),1)&lt;DATE(YEAR(E3),MONTH(E3),1)),"not on board",IF(Summary!$B$39&lt;&gt;"",IF(AND(Summary!$C$39&lt;&gt;"",DATE(YEAR(Summary!$C$39),MONTH(Summary!$C$39),1)&lt;=DATE(YEAR(E3),MONTH(E3),1)),Summary!$B$39,"not on board"),"")),"")</f>
        <v/>
      </c>
      <c r="D55" s="74" t="s">
        <v>17</v>
      </c>
      <c r="E55" s="85"/>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86"/>
      <c r="AJ55" s="76">
        <f t="shared" ref="AJ55:AJ56" si="226">SUM(E55:AI55)</f>
        <v>0</v>
      </c>
      <c r="AL55">
        <f ca="1">SUMIF(AO$3:BQ$3,"&lt;="&amp;B5,AO55:BQ55)</f>
        <v>0</v>
      </c>
      <c r="AM55" s="98" t="str">
        <f>IF(Summary!$B$39&lt;&gt;"",IF(AND(Summary!$D$39&lt;&gt;"",DATE(YEAR(Summary!$D$39),MONTH(Summary!$D$39),1)&lt;DATE(YEAR(AO3),MONTH(AO3),1)),"not on board",IF(Summary!$B$39&lt;&gt;"",IF(AND(Summary!$C$39&lt;&gt;"",DATE(YEAR(Summary!$C$39),MONTH(Summary!$C$39),1)&lt;=DATE(YEAR(AO3),MONTH(AO3),1)),Summary!$B$39,"not on board"),"")),"")</f>
        <v/>
      </c>
      <c r="AN55" s="74" t="s">
        <v>17</v>
      </c>
      <c r="AO55" s="85"/>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86"/>
      <c r="BR55" s="76">
        <f t="shared" si="151"/>
        <v>0</v>
      </c>
      <c r="BT55">
        <f ca="1">SUMIF(BW$3:DA$3,"&lt;="&amp;B5,BW55:DA55)</f>
        <v>0</v>
      </c>
      <c r="BU55" s="98" t="str">
        <f>IF(Summary!$B$39&lt;&gt;"",IF(AND(Summary!$D$39&lt;&gt;"",DATE(YEAR(Summary!$D$39),MONTH(Summary!$D$39),1)&lt;DATE(YEAR(BW3),MONTH(BW3),1)),"not on board",IF(Summary!$B$39&lt;&gt;"",IF(AND(Summary!$C$39&lt;&gt;"",DATE(YEAR(Summary!$C$39),MONTH(Summary!$C$39),1)&lt;=DATE(YEAR(BW3),MONTH(BW3),1)),Summary!$B$39,"not on board"),"")),"")</f>
        <v/>
      </c>
      <c r="BV55" s="74" t="s">
        <v>17</v>
      </c>
      <c r="BW55" s="85"/>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86"/>
      <c r="DB55" s="76">
        <f t="shared" ref="DB55:DB56" si="227">SUM(BW55:DA55)</f>
        <v>0</v>
      </c>
      <c r="DD55">
        <f ca="1">SUMIF(DG$3:EJ$3,"&lt;="&amp;B5,DG55:EJ55)</f>
        <v>0</v>
      </c>
      <c r="DE55" s="98" t="str">
        <f>IF(Summary!$B$39&lt;&gt;"",IF(AND(Summary!$D$39&lt;&gt;"",DATE(YEAR(Summary!$D$39),MONTH(Summary!$D$39),1)&lt;DATE(YEAR(DG3),MONTH(DG3),1)),"not on board",IF(Summary!$B$39&lt;&gt;"",IF(AND(Summary!$C$39&lt;&gt;"",DATE(YEAR(Summary!$C$39),MONTH(Summary!$C$39),1)&lt;=DATE(YEAR(DG3),MONTH(DG3),1)),Summary!$B$39,"not on board"),"")),"")</f>
        <v/>
      </c>
      <c r="DF55" s="74" t="s">
        <v>17</v>
      </c>
      <c r="DG55" s="85"/>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86"/>
      <c r="EK55" s="76">
        <f t="shared" ref="EK55:EK56" si="228">SUM(DG55:EJ55)</f>
        <v>0</v>
      </c>
      <c r="EM55">
        <f ca="1">SUMIF(EP$3:FT$3,"&lt;="&amp;B5,EP55:FT55)</f>
        <v>0</v>
      </c>
      <c r="EN55" s="98" t="str">
        <f>IF(Summary!$B$39&lt;&gt;"",IF(AND(Summary!$D$39&lt;&gt;"",DATE(YEAR(Summary!$D$39),MONTH(Summary!$D$39),1)&lt;DATE(YEAR(EP3),MONTH(EP3),1)),"not on board",IF(Summary!$B$39&lt;&gt;"",IF(AND(Summary!$C$39&lt;&gt;"",DATE(YEAR(Summary!$C$39),MONTH(Summary!$C$39),1)&lt;=DATE(YEAR(EP3),MONTH(EP3),1)),Summary!$B$39,"not on board"),"")),"")</f>
        <v/>
      </c>
      <c r="EO55" s="74" t="s">
        <v>17</v>
      </c>
      <c r="EP55" s="85"/>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86"/>
      <c r="FU55" s="76">
        <f t="shared" ref="FU55:FU56" si="229">SUM(EP55:FT55)</f>
        <v>0</v>
      </c>
      <c r="FW55">
        <f ca="1">SUMIF(FZ$3:HC$3,"&lt;="&amp;B5,FZ55:HC55)</f>
        <v>0</v>
      </c>
      <c r="FX55" s="98" t="str">
        <f>IF(Summary!$B$39&lt;&gt;"",IF(AND(Summary!$D$39&lt;&gt;"",DATE(YEAR(Summary!$D$39),MONTH(Summary!$D$39),1)&lt;DATE(YEAR(FZ3),MONTH(FZ3),1)),"not on board",IF(Summary!$B$39&lt;&gt;"",IF(AND(Summary!$C$39&lt;&gt;"",DATE(YEAR(Summary!$C$39),MONTH(Summary!$C$39),1)&lt;=DATE(YEAR(FZ3),MONTH(FZ3),1)),Summary!$B$39,"not on board"),"")),"")</f>
        <v/>
      </c>
      <c r="FY55" s="74" t="s">
        <v>17</v>
      </c>
      <c r="FZ55" s="85"/>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86"/>
      <c r="HD55" s="76">
        <f t="shared" si="155"/>
        <v>0</v>
      </c>
      <c r="HF55">
        <f ca="1">SUMIF(HI$3:IM$3,"&lt;="&amp;B5,HI55:IM55)</f>
        <v>0</v>
      </c>
      <c r="HG55" s="98" t="str">
        <f>IF(Summary!$B$39&lt;&gt;"",IF(AND(Summary!$D$39&lt;&gt;"",DATE(YEAR(Summary!$D$39),MONTH(Summary!$D$39),1)&lt;DATE(YEAR(HI3),MONTH(HI3),1)),"not on board",IF(Summary!$B$39&lt;&gt;"",IF(AND(Summary!$C$39&lt;&gt;"",DATE(YEAR(Summary!$C$39),MONTH(Summary!$C$39),1)&lt;=DATE(YEAR(HI3),MONTH(HI3),1)),Summary!$B$39,"not on board"),"")),"")</f>
        <v/>
      </c>
      <c r="HH55" s="74" t="s">
        <v>17</v>
      </c>
      <c r="HI55" s="85"/>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86"/>
      <c r="IN55" s="76">
        <f t="shared" ref="IN55:IN56" si="230">SUM(HI55:IM55)</f>
        <v>0</v>
      </c>
      <c r="IP55">
        <f ca="1">SUMIF(IS$3:JW$3,"&lt;="&amp;B5,IS55:JW55)</f>
        <v>0</v>
      </c>
      <c r="IQ55" s="98" t="str">
        <f>IF(Summary!$B$39&lt;&gt;"",IF(AND(Summary!$D$39&lt;&gt;"",DATE(YEAR(Summary!$D$39),MONTH(Summary!$D$39),1)&lt;DATE(YEAR(IS3),MONTH(IS3),1)),"not on board",IF(Summary!$B$39&lt;&gt;"",IF(AND(Summary!$C$39&lt;&gt;"",DATE(YEAR(Summary!$C$39),MONTH(Summary!$C$39),1)&lt;=DATE(YEAR(IS3),MONTH(IS3),1)),Summary!$B$39,"not on board"),"")),"")</f>
        <v/>
      </c>
      <c r="IR55" s="74" t="s">
        <v>17</v>
      </c>
      <c r="IS55" s="85"/>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86"/>
      <c r="JX55" s="76">
        <f t="shared" ref="JX55:JX56" si="231">SUM(IS55:JW55)</f>
        <v>0</v>
      </c>
      <c r="JZ55">
        <f ca="1">SUMIF(KC$3:LF$3,"&lt;="&amp;B5,KC55:LF55)</f>
        <v>0</v>
      </c>
      <c r="KA55" s="98" t="str">
        <f>IF(Summary!$B$39&lt;&gt;"",IF(AND(Summary!$D$39&lt;&gt;"",DATE(YEAR(Summary!$D$39),MONTH(Summary!$D$39),1)&lt;DATE(YEAR(KC3),MONTH(KC3),1)),"not on board",IF(Summary!$B$39&lt;&gt;"",IF(AND(Summary!$C$39&lt;&gt;"",DATE(YEAR(Summary!$C$39),MONTH(Summary!$C$39),1)&lt;=DATE(YEAR(KC3),MONTH(KC3),1)),Summary!$B$39,"not on board"),"")),"")</f>
        <v/>
      </c>
      <c r="KB55" s="74" t="s">
        <v>17</v>
      </c>
      <c r="KC55" s="85"/>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86"/>
      <c r="LG55" s="76">
        <f t="shared" si="158"/>
        <v>0</v>
      </c>
      <c r="LI55">
        <f ca="1">SUMIF(LL$3:MP$3,"&lt;="&amp;B5,LL55:MP55)</f>
        <v>0</v>
      </c>
      <c r="LJ55" s="98" t="str">
        <f>IF(Summary!$B$39&lt;&gt;"",IF(AND(Summary!$D$39&lt;&gt;"",DATE(YEAR(Summary!$D$39),MONTH(Summary!$D$39),1)&lt;DATE(YEAR(LL3),MONTH(LL3),1)),"not on board",IF(Summary!$B$39&lt;&gt;"",IF(AND(Summary!$C$39&lt;&gt;"",DATE(YEAR(Summary!$C$39),MONTH(Summary!$C$39),1)&lt;=DATE(YEAR(LL3),MONTH(LL3),1)),Summary!$B$39,"not on board"),"")),"")</f>
        <v/>
      </c>
      <c r="LK55" s="74" t="s">
        <v>17</v>
      </c>
      <c r="LL55" s="85"/>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86"/>
      <c r="MQ55" s="76">
        <f t="shared" ref="MQ55:MQ56" si="232">SUM(LL55:MP55)</f>
        <v>0</v>
      </c>
      <c r="MS55">
        <f ca="1">SUMIF(MV$3:NY$3,"&lt;="&amp;B5,MV55:NY55)</f>
        <v>0</v>
      </c>
      <c r="MT55" s="98" t="str">
        <f>IF(Summary!$B$39&lt;&gt;"",IF(AND(Summary!$D$39&lt;&gt;"",DATE(YEAR(Summary!$D$39),MONTH(Summary!$D$39),1)&lt;DATE(YEAR(MV3),MONTH(MV3),1)),"not on board",IF(Summary!$B$39&lt;&gt;"",IF(AND(Summary!$C$39&lt;&gt;"",DATE(YEAR(Summary!$C$39),MONTH(Summary!$C$39),1)&lt;=DATE(YEAR(MV3),MONTH(MV3),1)),Summary!$B$39,"not on board"),"")),"")</f>
        <v/>
      </c>
      <c r="MU55" s="74" t="s">
        <v>17</v>
      </c>
      <c r="MV55" s="85"/>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86"/>
      <c r="NZ55" s="76">
        <f t="shared" si="160"/>
        <v>0</v>
      </c>
      <c r="OB55">
        <f ca="1">SUMIF(OE$3:PI$3,"&lt;="&amp;B5,OE55:PI55)</f>
        <v>0</v>
      </c>
      <c r="OC55" s="98" t="str">
        <f>IF(Summary!$B$39&lt;&gt;"",IF(AND(Summary!$D$39&lt;&gt;"",DATE(YEAR(Summary!$D$39),MONTH(Summary!$D$39),1)&lt;DATE(YEAR(OE3),MONTH(OE3),1)),"not on board",IF(Summary!$B$39&lt;&gt;"",IF(AND(Summary!$C$39&lt;&gt;"",DATE(YEAR(Summary!$C$39),MONTH(Summary!$C$39),1)&lt;=DATE(YEAR(OE3),MONTH(OE3),1)),Summary!$B$39,"not on board"),"")),"")</f>
        <v/>
      </c>
      <c r="OD55" s="74" t="s">
        <v>17</v>
      </c>
      <c r="OE55" s="85"/>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86"/>
      <c r="PJ55" s="76">
        <f t="shared" ref="PJ55:PJ56" si="233">SUM(OE55:PI55)</f>
        <v>0</v>
      </c>
    </row>
    <row r="56" spans="2:426">
      <c r="B56">
        <f ca="1">SUM(B55,BT55,AL55,DD55,EM55,FW55,HF55,IP55,JZ55,LI55,MS55,OB55)</f>
        <v>0</v>
      </c>
      <c r="C56" s="100"/>
      <c r="D56" s="75" t="s">
        <v>1</v>
      </c>
      <c r="E56" s="83"/>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4"/>
      <c r="AJ56" s="77">
        <f t="shared" si="226"/>
        <v>0</v>
      </c>
      <c r="AM56" s="100"/>
      <c r="AN56" s="75" t="s">
        <v>1</v>
      </c>
      <c r="AO56" s="83"/>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4"/>
      <c r="BR56" s="77">
        <f t="shared" si="151"/>
        <v>0</v>
      </c>
      <c r="BU56" s="100"/>
      <c r="BV56" s="75" t="s">
        <v>1</v>
      </c>
      <c r="BW56" s="83"/>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4"/>
      <c r="DB56" s="77">
        <f t="shared" si="227"/>
        <v>0</v>
      </c>
      <c r="DE56" s="100"/>
      <c r="DF56" s="75" t="s">
        <v>1</v>
      </c>
      <c r="DG56" s="83"/>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4"/>
      <c r="EK56" s="77">
        <f t="shared" si="228"/>
        <v>0</v>
      </c>
      <c r="EN56" s="100"/>
      <c r="EO56" s="75" t="s">
        <v>1</v>
      </c>
      <c r="EP56" s="83"/>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4"/>
      <c r="FU56" s="77">
        <f t="shared" si="229"/>
        <v>0</v>
      </c>
      <c r="FX56" s="100"/>
      <c r="FY56" s="75" t="s">
        <v>1</v>
      </c>
      <c r="FZ56" s="83"/>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4"/>
      <c r="HD56" s="77">
        <f t="shared" si="155"/>
        <v>0</v>
      </c>
      <c r="HG56" s="100"/>
      <c r="HH56" s="75" t="s">
        <v>1</v>
      </c>
      <c r="HI56" s="83"/>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4"/>
      <c r="IN56" s="77">
        <f t="shared" si="230"/>
        <v>0</v>
      </c>
      <c r="IQ56" s="100"/>
      <c r="IR56" s="75" t="s">
        <v>1</v>
      </c>
      <c r="IS56" s="83"/>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4"/>
      <c r="JX56" s="77">
        <f t="shared" si="231"/>
        <v>0</v>
      </c>
      <c r="KA56" s="100"/>
      <c r="KB56" s="75" t="s">
        <v>1</v>
      </c>
      <c r="KC56" s="83"/>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4"/>
      <c r="LG56" s="77">
        <f t="shared" si="158"/>
        <v>0</v>
      </c>
      <c r="LJ56" s="100"/>
      <c r="LK56" s="75" t="s">
        <v>1</v>
      </c>
      <c r="LL56" s="83"/>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4"/>
      <c r="MQ56" s="77">
        <f t="shared" si="232"/>
        <v>0</v>
      </c>
      <c r="MT56" s="100"/>
      <c r="MU56" s="75" t="s">
        <v>1</v>
      </c>
      <c r="MV56" s="83"/>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4"/>
      <c r="NZ56" s="77">
        <f t="shared" si="160"/>
        <v>0</v>
      </c>
      <c r="OC56" s="100"/>
      <c r="OD56" s="75" t="s">
        <v>1</v>
      </c>
      <c r="OE56" s="83"/>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
      <c r="PI56" s="84"/>
      <c r="PJ56" s="77">
        <f t="shared" si="233"/>
        <v>0</v>
      </c>
    </row>
    <row r="57" spans="2:426" ht="15" customHeight="1">
      <c r="B57">
        <f ca="1">SUMIF(E$3:AI$3,"&lt;="&amp;B5,E57:AI57)</f>
        <v>0</v>
      </c>
      <c r="C57" s="98" t="str">
        <f>IF(Summary!$B$40&lt;&gt;"",IF(AND(Summary!$D$40&lt;&gt;"",DATE(YEAR(Summary!$D$40),MONTH(Summary!$D$40),1)&lt;DATE(YEAR(E3),MONTH(E3),1)),"not on board",IF(Summary!$B$40&lt;&gt;"",IF(AND(Summary!$C$40&lt;&gt;"",DATE(YEAR(Summary!$C$40),MONTH(Summary!$C$40),1)&lt;=DATE(YEAR(E3),MONTH(E3),1)),Summary!$B$40,"not on board"),"")),"")</f>
        <v/>
      </c>
      <c r="D57" s="74" t="s">
        <v>17</v>
      </c>
      <c r="E57" s="85"/>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86"/>
      <c r="AJ57" s="76">
        <f t="shared" ref="AJ57:AJ58" si="234">SUM(E57:AI57)</f>
        <v>0</v>
      </c>
      <c r="AL57">
        <f ca="1">SUMIF(AO$3:BQ$3,"&lt;="&amp;B5,AO57:BQ57)</f>
        <v>0</v>
      </c>
      <c r="AM57" s="98" t="str">
        <f>IF(Summary!$B$40&lt;&gt;"",IF(AND(Summary!$D$40&lt;&gt;"",DATE(YEAR(Summary!$D$40),MONTH(Summary!$D$40),1)&lt;DATE(YEAR(AO3),MONTH(AO3),1)),"not on board",IF(Summary!$B$40&lt;&gt;"",IF(AND(Summary!$C$40&lt;&gt;"",DATE(YEAR(Summary!$C$40),MONTH(Summary!$C$40),1)&lt;=DATE(YEAR(AO3),MONTH(AO3),1)),Summary!$B$40,"not on board"),"")),"")</f>
        <v/>
      </c>
      <c r="AN57" s="74" t="s">
        <v>17</v>
      </c>
      <c r="AO57" s="85"/>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86"/>
      <c r="BR57" s="76">
        <f t="shared" si="151"/>
        <v>0</v>
      </c>
      <c r="BT57">
        <f ca="1">SUMIF(BW$3:DA$3,"&lt;="&amp;B5,BW57:DA57)</f>
        <v>0</v>
      </c>
      <c r="BU57" s="98" t="str">
        <f>IF(Summary!$B$40&lt;&gt;"",IF(AND(Summary!$D$40&lt;&gt;"",DATE(YEAR(Summary!$D$40),MONTH(Summary!$D$40),1)&lt;DATE(YEAR(BW3),MONTH(BW3),1)),"not on board",IF(Summary!$B$40&lt;&gt;"",IF(AND(Summary!$C$40&lt;&gt;"",DATE(YEAR(Summary!$C$40),MONTH(Summary!$C$40),1)&lt;=DATE(YEAR(BW3),MONTH(BW3),1)),Summary!$B$40,"not on board"),"")),"")</f>
        <v/>
      </c>
      <c r="BV57" s="74" t="s">
        <v>17</v>
      </c>
      <c r="BW57" s="85"/>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86"/>
      <c r="DB57" s="76">
        <f t="shared" ref="DB57:DB58" si="235">SUM(BW57:DA57)</f>
        <v>0</v>
      </c>
      <c r="DD57">
        <f ca="1">SUMIF(DG$3:EJ$3,"&lt;="&amp;B5,DG57:EJ57)</f>
        <v>0</v>
      </c>
      <c r="DE57" s="98" t="str">
        <f>IF(Summary!$B$40&lt;&gt;"",IF(AND(Summary!$D$40&lt;&gt;"",DATE(YEAR(Summary!$D$40),MONTH(Summary!$D$40),1)&lt;DATE(YEAR(DG3),MONTH(DG3),1)),"not on board",IF(Summary!$B$40&lt;&gt;"",IF(AND(Summary!$C$40&lt;&gt;"",DATE(YEAR(Summary!$C$40),MONTH(Summary!$C$40),1)&lt;=DATE(YEAR(DG3),MONTH(DG3),1)),Summary!$B$40,"not on board"),"")),"")</f>
        <v/>
      </c>
      <c r="DF57" s="74" t="s">
        <v>17</v>
      </c>
      <c r="DG57" s="85"/>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86"/>
      <c r="EK57" s="76">
        <f t="shared" ref="EK57:EK58" si="236">SUM(DG57:EJ57)</f>
        <v>0</v>
      </c>
      <c r="EM57">
        <f ca="1">SUMIF(EP$3:FT$3,"&lt;="&amp;B5,EP57:FT57)</f>
        <v>0</v>
      </c>
      <c r="EN57" s="98" t="str">
        <f>IF(Summary!$B$40&lt;&gt;"",IF(AND(Summary!$D$40&lt;&gt;"",DATE(YEAR(Summary!$D$40),MONTH(Summary!$D$40),1)&lt;DATE(YEAR(EP3),MONTH(EP3),1)),"not on board",IF(Summary!$B$40&lt;&gt;"",IF(AND(Summary!$C$40&lt;&gt;"",DATE(YEAR(Summary!$C$40),MONTH(Summary!$C$40),1)&lt;=DATE(YEAR(EP3),MONTH(EP3),1)),Summary!$B$40,"not on board"),"")),"")</f>
        <v/>
      </c>
      <c r="EO57" s="74" t="s">
        <v>17</v>
      </c>
      <c r="EP57" s="85"/>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86"/>
      <c r="FU57" s="76">
        <f t="shared" ref="FU57:FU58" si="237">SUM(EP57:FT57)</f>
        <v>0</v>
      </c>
      <c r="FW57">
        <f ca="1">SUMIF(FZ$3:HC$3,"&lt;="&amp;B5,FZ57:HC57)</f>
        <v>0</v>
      </c>
      <c r="FX57" s="98" t="str">
        <f>IF(Summary!$B$40&lt;&gt;"",IF(AND(Summary!$D$40&lt;&gt;"",DATE(YEAR(Summary!$D$40),MONTH(Summary!$D$40),1)&lt;DATE(YEAR(FZ3),MONTH(FZ3),1)),"not on board",IF(Summary!$B$40&lt;&gt;"",IF(AND(Summary!$C$40&lt;&gt;"",DATE(YEAR(Summary!$C$40),MONTH(Summary!$C$40),1)&lt;=DATE(YEAR(FZ3),MONTH(FZ3),1)),Summary!$B$40,"not on board"),"")),"")</f>
        <v/>
      </c>
      <c r="FY57" s="74" t="s">
        <v>17</v>
      </c>
      <c r="FZ57" s="85"/>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86"/>
      <c r="HD57" s="76">
        <f t="shared" si="155"/>
        <v>0</v>
      </c>
      <c r="HF57">
        <f ca="1">SUMIF(HI$3:IM$3,"&lt;="&amp;B5,HI57:IM57)</f>
        <v>0</v>
      </c>
      <c r="HG57" s="98" t="str">
        <f>IF(Summary!$B$40&lt;&gt;"",IF(AND(Summary!$D$40&lt;&gt;"",DATE(YEAR(Summary!$D$40),MONTH(Summary!$D$40),1)&lt;DATE(YEAR(HI3),MONTH(HI3),1)),"not on board",IF(Summary!$B$40&lt;&gt;"",IF(AND(Summary!$C$40&lt;&gt;"",DATE(YEAR(Summary!$C$40),MONTH(Summary!$C$40),1)&lt;=DATE(YEAR(HI3),MONTH(HI3),1)),Summary!$B$40,"not on board"),"")),"")</f>
        <v/>
      </c>
      <c r="HH57" s="74" t="s">
        <v>17</v>
      </c>
      <c r="HI57" s="85"/>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86"/>
      <c r="IN57" s="76">
        <f t="shared" ref="IN57:IN58" si="238">SUM(HI57:IM57)</f>
        <v>0</v>
      </c>
      <c r="IP57">
        <f ca="1">SUMIF(IS$3:JW$3,"&lt;="&amp;B5,IS57:JW57)</f>
        <v>0</v>
      </c>
      <c r="IQ57" s="98" t="str">
        <f>IF(Summary!$B$40&lt;&gt;"",IF(AND(Summary!$D$40&lt;&gt;"",DATE(YEAR(Summary!$D$40),MONTH(Summary!$D$40),1)&lt;DATE(YEAR(IS3),MONTH(IS3),1)),"not on board",IF(Summary!$B$40&lt;&gt;"",IF(AND(Summary!$C$40&lt;&gt;"",DATE(YEAR(Summary!$C$40),MONTH(Summary!$C$40),1)&lt;=DATE(YEAR(IS3),MONTH(IS3),1)),Summary!$B$40,"not on board"),"")),"")</f>
        <v/>
      </c>
      <c r="IR57" s="74" t="s">
        <v>17</v>
      </c>
      <c r="IS57" s="85"/>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86"/>
      <c r="JX57" s="76">
        <f t="shared" ref="JX57:JX58" si="239">SUM(IS57:JW57)</f>
        <v>0</v>
      </c>
      <c r="JZ57">
        <f ca="1">SUMIF(KC$3:LF$3,"&lt;="&amp;B5,KC57:LF57)</f>
        <v>0</v>
      </c>
      <c r="KA57" s="98" t="str">
        <f>IF(Summary!$B$40&lt;&gt;"",IF(AND(Summary!$D$40&lt;&gt;"",DATE(YEAR(Summary!$D$40),MONTH(Summary!$D$40),1)&lt;DATE(YEAR(KC3),MONTH(KC3),1)),"not on board",IF(Summary!$B$40&lt;&gt;"",IF(AND(Summary!$C$40&lt;&gt;"",DATE(YEAR(Summary!$C$40),MONTH(Summary!$C$40),1)&lt;=DATE(YEAR(KC3),MONTH(KC3),1)),Summary!$B$40,"not on board"),"")),"")</f>
        <v/>
      </c>
      <c r="KB57" s="74" t="s">
        <v>17</v>
      </c>
      <c r="KC57" s="85"/>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86"/>
      <c r="LG57" s="76">
        <f t="shared" si="158"/>
        <v>0</v>
      </c>
      <c r="LI57">
        <f ca="1">SUMIF(LL$3:MP$3,"&lt;="&amp;B5,LL57:MP57)</f>
        <v>0</v>
      </c>
      <c r="LJ57" s="98" t="str">
        <f>IF(Summary!$B$40&lt;&gt;"",IF(AND(Summary!$D$40&lt;&gt;"",DATE(YEAR(Summary!$D$40),MONTH(Summary!$D$40),1)&lt;DATE(YEAR(LL3),MONTH(LL3),1)),"not on board",IF(Summary!$B$40&lt;&gt;"",IF(AND(Summary!$C$40&lt;&gt;"",DATE(YEAR(Summary!$C$40),MONTH(Summary!$C$40),1)&lt;=DATE(YEAR(LL3),MONTH(LL3),1)),Summary!$B$40,"not on board"),"")),"")</f>
        <v/>
      </c>
      <c r="LK57" s="74" t="s">
        <v>17</v>
      </c>
      <c r="LL57" s="85"/>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86"/>
      <c r="MQ57" s="76">
        <f t="shared" ref="MQ57:MQ58" si="240">SUM(LL57:MP57)</f>
        <v>0</v>
      </c>
      <c r="MS57">
        <f ca="1">SUMIF(MV$3:NY$3,"&lt;="&amp;B5,MV57:NY57)</f>
        <v>0</v>
      </c>
      <c r="MT57" s="98" t="str">
        <f>IF(Summary!$B$40&lt;&gt;"",IF(AND(Summary!$D$40&lt;&gt;"",DATE(YEAR(Summary!$D$40),MONTH(Summary!$D$40),1)&lt;DATE(YEAR(MV3),MONTH(MV3),1)),"not on board",IF(Summary!$B$40&lt;&gt;"",IF(AND(Summary!$C$40&lt;&gt;"",DATE(YEAR(Summary!$C$40),MONTH(Summary!$C$40),1)&lt;=DATE(YEAR(MV3),MONTH(MV3),1)),Summary!$B$40,"not on board"),"")),"")</f>
        <v/>
      </c>
      <c r="MU57" s="74" t="s">
        <v>17</v>
      </c>
      <c r="MV57" s="85"/>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86"/>
      <c r="NZ57" s="76">
        <f t="shared" si="160"/>
        <v>0</v>
      </c>
      <c r="OB57">
        <f ca="1">SUMIF(OE$3:PI$3,"&lt;="&amp;B5,OE57:PI57)</f>
        <v>0</v>
      </c>
      <c r="OC57" s="98" t="str">
        <f>IF(Summary!$B$40&lt;&gt;"",IF(AND(Summary!$D$40&lt;&gt;"",DATE(YEAR(Summary!$D$40),MONTH(Summary!$D$40),1)&lt;DATE(YEAR(OE3),MONTH(OE3),1)),"not on board",IF(Summary!$B$40&lt;&gt;"",IF(AND(Summary!$C$40&lt;&gt;"",DATE(YEAR(Summary!$C$40),MONTH(Summary!$C$40),1)&lt;=DATE(YEAR(OE3),MONTH(OE3),1)),Summary!$B$40,"not on board"),"")),"")</f>
        <v/>
      </c>
      <c r="OD57" s="74" t="s">
        <v>17</v>
      </c>
      <c r="OE57" s="85"/>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86"/>
      <c r="PJ57" s="76">
        <f t="shared" ref="PJ57:PJ58" si="241">SUM(OE57:PI57)</f>
        <v>0</v>
      </c>
    </row>
    <row r="58" spans="2:426">
      <c r="B58">
        <f ca="1">SUM(B57,BT57,AL57,DD57,EM57,FW57,HF57,IP57,JZ57,LI57,MS57,OB57)</f>
        <v>0</v>
      </c>
      <c r="C58" s="100"/>
      <c r="D58" s="75" t="s">
        <v>1</v>
      </c>
      <c r="E58" s="83"/>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4"/>
      <c r="AJ58" s="77">
        <f t="shared" si="234"/>
        <v>0</v>
      </c>
      <c r="AM58" s="100"/>
      <c r="AN58" s="75" t="s">
        <v>1</v>
      </c>
      <c r="AO58" s="83"/>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4"/>
      <c r="BR58" s="77">
        <f t="shared" si="151"/>
        <v>0</v>
      </c>
      <c r="BU58" s="100"/>
      <c r="BV58" s="75" t="s">
        <v>1</v>
      </c>
      <c r="BW58" s="83"/>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4"/>
      <c r="DB58" s="77">
        <f t="shared" si="235"/>
        <v>0</v>
      </c>
      <c r="DE58" s="100"/>
      <c r="DF58" s="75" t="s">
        <v>1</v>
      </c>
      <c r="DG58" s="83"/>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4"/>
      <c r="EK58" s="77">
        <f t="shared" si="236"/>
        <v>0</v>
      </c>
      <c r="EN58" s="100"/>
      <c r="EO58" s="75" t="s">
        <v>1</v>
      </c>
      <c r="EP58" s="83"/>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4"/>
      <c r="FU58" s="77">
        <f t="shared" si="237"/>
        <v>0</v>
      </c>
      <c r="FX58" s="100"/>
      <c r="FY58" s="75" t="s">
        <v>1</v>
      </c>
      <c r="FZ58" s="83"/>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4"/>
      <c r="HD58" s="77">
        <f t="shared" si="155"/>
        <v>0</v>
      </c>
      <c r="HG58" s="100"/>
      <c r="HH58" s="75" t="s">
        <v>1</v>
      </c>
      <c r="HI58" s="83"/>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4"/>
      <c r="IN58" s="77">
        <f t="shared" si="238"/>
        <v>0</v>
      </c>
      <c r="IQ58" s="100"/>
      <c r="IR58" s="75" t="s">
        <v>1</v>
      </c>
      <c r="IS58" s="83"/>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4"/>
      <c r="JX58" s="77">
        <f t="shared" si="239"/>
        <v>0</v>
      </c>
      <c r="KA58" s="100"/>
      <c r="KB58" s="75" t="s">
        <v>1</v>
      </c>
      <c r="KC58" s="83"/>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4"/>
      <c r="LG58" s="77">
        <f t="shared" si="158"/>
        <v>0</v>
      </c>
      <c r="LJ58" s="100"/>
      <c r="LK58" s="75" t="s">
        <v>1</v>
      </c>
      <c r="LL58" s="83"/>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4"/>
      <c r="MQ58" s="77">
        <f t="shared" si="240"/>
        <v>0</v>
      </c>
      <c r="MT58" s="100"/>
      <c r="MU58" s="75" t="s">
        <v>1</v>
      </c>
      <c r="MV58" s="83"/>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4"/>
      <c r="NZ58" s="77">
        <f t="shared" si="160"/>
        <v>0</v>
      </c>
      <c r="OC58" s="100"/>
      <c r="OD58" s="75" t="s">
        <v>1</v>
      </c>
      <c r="OE58" s="83"/>
      <c r="OF58" s="8"/>
      <c r="OG58" s="8"/>
      <c r="OH58" s="8"/>
      <c r="OI58" s="8"/>
      <c r="OJ58" s="8"/>
      <c r="OK58" s="8"/>
      <c r="OL58" s="8"/>
      <c r="OM58" s="8"/>
      <c r="ON58" s="8"/>
      <c r="OO58" s="8"/>
      <c r="OP58" s="8"/>
      <c r="OQ58" s="8"/>
      <c r="OR58" s="8"/>
      <c r="OS58" s="8"/>
      <c r="OT58" s="8"/>
      <c r="OU58" s="8"/>
      <c r="OV58" s="8"/>
      <c r="OW58" s="8"/>
      <c r="OX58" s="8"/>
      <c r="OY58" s="8"/>
      <c r="OZ58" s="8"/>
      <c r="PA58" s="8"/>
      <c r="PB58" s="8"/>
      <c r="PC58" s="8"/>
      <c r="PD58" s="8"/>
      <c r="PE58" s="8"/>
      <c r="PF58" s="8"/>
      <c r="PG58" s="8"/>
      <c r="PH58" s="8"/>
      <c r="PI58" s="84"/>
      <c r="PJ58" s="77">
        <f t="shared" si="241"/>
        <v>0</v>
      </c>
    </row>
    <row r="59" spans="2:426" ht="15" customHeight="1">
      <c r="B59">
        <f ca="1">SUMIF(E$3:AI$3,"&lt;="&amp;B5,E59:AI59)</f>
        <v>0</v>
      </c>
      <c r="C59" s="98" t="str">
        <f>IF(Summary!$B$41&lt;&gt;"",IF(AND(Summary!$D$41&lt;&gt;"",DATE(YEAR(Summary!$D$41),MONTH(Summary!$D$41),1)&lt;DATE(YEAR(E3),MONTH(E3),1)),"not on board",IF(Summary!$B$41&lt;&gt;"",IF(AND(Summary!$C$41&lt;&gt;"",DATE(YEAR(Summary!$C$41),MONTH(Summary!$C$41),1)&lt;=DATE(YEAR(E3),MONTH(E3),1)),Summary!$B$41,"not on board"),"")),"")</f>
        <v/>
      </c>
      <c r="D59" s="74" t="s">
        <v>17</v>
      </c>
      <c r="E59" s="85"/>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86"/>
      <c r="AJ59" s="76">
        <f t="shared" ref="AJ59:AJ60" si="242">SUM(E59:AI59)</f>
        <v>0</v>
      </c>
      <c r="AL59">
        <f ca="1">SUMIF(AO$3:BQ$3,"&lt;="&amp;B5,AO59:BQ59)</f>
        <v>0</v>
      </c>
      <c r="AM59" s="98" t="str">
        <f>IF(Summary!$B$41&lt;&gt;"",IF(AND(Summary!$D$41&lt;&gt;"",DATE(YEAR(Summary!$D$41),MONTH(Summary!$D$41),1)&lt;DATE(YEAR(AO3),MONTH(AO3),1)),"not on board",IF(Summary!$B$41&lt;&gt;"",IF(AND(Summary!$C$41&lt;&gt;"",DATE(YEAR(Summary!$C$41),MONTH(Summary!$C$41),1)&lt;=DATE(YEAR(AO3),MONTH(AO3),1)),Summary!$B$41,"not on board"),"")),"")</f>
        <v/>
      </c>
      <c r="AN59" s="74" t="s">
        <v>17</v>
      </c>
      <c r="AO59" s="85"/>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86"/>
      <c r="BR59" s="76">
        <f t="shared" si="151"/>
        <v>0</v>
      </c>
      <c r="BT59">
        <f ca="1">SUMIF(BW$3:DA$3,"&lt;="&amp;B5,BW59:DA59)</f>
        <v>0</v>
      </c>
      <c r="BU59" s="98" t="str">
        <f>IF(Summary!$B$41&lt;&gt;"",IF(AND(Summary!$D$41&lt;&gt;"",DATE(YEAR(Summary!$D$41),MONTH(Summary!$D$41),1)&lt;DATE(YEAR(BW3),MONTH(BW3),1)),"not on board",IF(Summary!$B$41&lt;&gt;"",IF(AND(Summary!$C$41&lt;&gt;"",DATE(YEAR(Summary!$C$41),MONTH(Summary!$C$41),1)&lt;=DATE(YEAR(BW3),MONTH(BW3),1)),Summary!$B$41,"not on board"),"")),"")</f>
        <v/>
      </c>
      <c r="BV59" s="74" t="s">
        <v>17</v>
      </c>
      <c r="BW59" s="85"/>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86"/>
      <c r="DB59" s="76">
        <f t="shared" ref="DB59:DB60" si="243">SUM(BW59:DA59)</f>
        <v>0</v>
      </c>
      <c r="DD59">
        <f ca="1">SUMIF(DG$3:EJ$3,"&lt;="&amp;B5,DG59:EJ59)</f>
        <v>0</v>
      </c>
      <c r="DE59" s="98" t="str">
        <f>IF(Summary!$B$41&lt;&gt;"",IF(AND(Summary!$D$41&lt;&gt;"",DATE(YEAR(Summary!$D$41),MONTH(Summary!$D$41),1)&lt;DATE(YEAR(DG3),MONTH(DG3),1)),"not on board",IF(Summary!$B$41&lt;&gt;"",IF(AND(Summary!$C$41&lt;&gt;"",DATE(YEAR(Summary!$C$41),MONTH(Summary!$C$41),1)&lt;=DATE(YEAR(DG3),MONTH(DG3),1)),Summary!$B$41,"not on board"),"")),"")</f>
        <v/>
      </c>
      <c r="DF59" s="74" t="s">
        <v>17</v>
      </c>
      <c r="DG59" s="85"/>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86"/>
      <c r="EK59" s="76">
        <f t="shared" ref="EK59:EK60" si="244">SUM(DG59:EJ59)</f>
        <v>0</v>
      </c>
      <c r="EM59">
        <f ca="1">SUMIF(EP$3:FT$3,"&lt;="&amp;B5,EP59:FT59)</f>
        <v>0</v>
      </c>
      <c r="EN59" s="98" t="str">
        <f>IF(Summary!$B$41&lt;&gt;"",IF(AND(Summary!$D$41&lt;&gt;"",DATE(YEAR(Summary!$D$41),MONTH(Summary!$D$41),1)&lt;DATE(YEAR(EP3),MONTH(EP3),1)),"not on board",IF(Summary!$B$41&lt;&gt;"",IF(AND(Summary!$C$41&lt;&gt;"",DATE(YEAR(Summary!$C$41),MONTH(Summary!$C$41),1)&lt;=DATE(YEAR(EP3),MONTH(EP3),1)),Summary!$B$41,"not on board"),"")),"")</f>
        <v/>
      </c>
      <c r="EO59" s="74" t="s">
        <v>17</v>
      </c>
      <c r="EP59" s="85"/>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86"/>
      <c r="FU59" s="76">
        <f t="shared" ref="FU59:FU60" si="245">SUM(EP59:FT59)</f>
        <v>0</v>
      </c>
      <c r="FW59">
        <f ca="1">SUMIF(FZ$3:HC$3,"&lt;="&amp;B5,FZ59:HC59)</f>
        <v>0</v>
      </c>
      <c r="FX59" s="98" t="str">
        <f>IF(Summary!$B$41&lt;&gt;"",IF(AND(Summary!$D$41&lt;&gt;"",DATE(YEAR(Summary!$D$41),MONTH(Summary!$D$41),1)&lt;DATE(YEAR(FZ3),MONTH(FZ3),1)),"not on board",IF(Summary!$B$41&lt;&gt;"",IF(AND(Summary!$C$41&lt;&gt;"",DATE(YEAR(Summary!$C$41),MONTH(Summary!$C$41),1)&lt;=DATE(YEAR(FZ3),MONTH(FZ3),1)),Summary!$B$41,"not on board"),"")),"")</f>
        <v/>
      </c>
      <c r="FY59" s="74" t="s">
        <v>17</v>
      </c>
      <c r="FZ59" s="85"/>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86"/>
      <c r="HD59" s="76">
        <f t="shared" si="155"/>
        <v>0</v>
      </c>
      <c r="HF59">
        <f ca="1">SUMIF(HI$3:IM$3,"&lt;="&amp;B5,HI59:IM59)</f>
        <v>0</v>
      </c>
      <c r="HG59" s="98" t="str">
        <f>IF(Summary!$B$41&lt;&gt;"",IF(AND(Summary!$D$41&lt;&gt;"",DATE(YEAR(Summary!$D$41),MONTH(Summary!$D$41),1)&lt;DATE(YEAR(HI3),MONTH(HI3),1)),"not on board",IF(Summary!$B$41&lt;&gt;"",IF(AND(Summary!$C$41&lt;&gt;"",DATE(YEAR(Summary!$C$41),MONTH(Summary!$C$41),1)&lt;=DATE(YEAR(HI3),MONTH(HI3),1)),Summary!$B$41,"not on board"),"")),"")</f>
        <v/>
      </c>
      <c r="HH59" s="74" t="s">
        <v>17</v>
      </c>
      <c r="HI59" s="85"/>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86"/>
      <c r="IN59" s="76">
        <f t="shared" ref="IN59:IN60" si="246">SUM(HI59:IM59)</f>
        <v>0</v>
      </c>
      <c r="IP59">
        <f ca="1">SUMIF(IS$3:JW$3,"&lt;="&amp;B5,IS59:JW59)</f>
        <v>0</v>
      </c>
      <c r="IQ59" s="98" t="str">
        <f>IF(Summary!$B$41&lt;&gt;"",IF(AND(Summary!$D$41&lt;&gt;"",DATE(YEAR(Summary!$D$41),MONTH(Summary!$D$41),1)&lt;DATE(YEAR(IS3),MONTH(IS3),1)),"not on board",IF(Summary!$B$41&lt;&gt;"",IF(AND(Summary!$C$41&lt;&gt;"",DATE(YEAR(Summary!$C$41),MONTH(Summary!$C$41),1)&lt;=DATE(YEAR(IS3),MONTH(IS3),1)),Summary!$B$41,"not on board"),"")),"")</f>
        <v/>
      </c>
      <c r="IR59" s="74" t="s">
        <v>17</v>
      </c>
      <c r="IS59" s="85"/>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86"/>
      <c r="JX59" s="76">
        <f t="shared" ref="JX59:JX60" si="247">SUM(IS59:JW59)</f>
        <v>0</v>
      </c>
      <c r="JZ59">
        <f ca="1">SUMIF(KC$3:LF$3,"&lt;="&amp;B5,KC59:LF59)</f>
        <v>0</v>
      </c>
      <c r="KA59" s="98" t="str">
        <f>IF(Summary!$B$41&lt;&gt;"",IF(AND(Summary!$D$41&lt;&gt;"",DATE(YEAR(Summary!$D$41),MONTH(Summary!$D$41),1)&lt;DATE(YEAR(KC3),MONTH(KC3),1)),"not on board",IF(Summary!$B$41&lt;&gt;"",IF(AND(Summary!$C$41&lt;&gt;"",DATE(YEAR(Summary!$C$41),MONTH(Summary!$C$41),1)&lt;=DATE(YEAR(KC3),MONTH(KC3),1)),Summary!$B$41,"not on board"),"")),"")</f>
        <v/>
      </c>
      <c r="KB59" s="74" t="s">
        <v>17</v>
      </c>
      <c r="KC59" s="85"/>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86"/>
      <c r="LG59" s="76">
        <f t="shared" si="158"/>
        <v>0</v>
      </c>
      <c r="LI59">
        <f ca="1">SUMIF(LL$3:MP$3,"&lt;="&amp;B5,LL59:MP59)</f>
        <v>0</v>
      </c>
      <c r="LJ59" s="98" t="str">
        <f>IF(Summary!$B$41&lt;&gt;"",IF(AND(Summary!$D$41&lt;&gt;"",DATE(YEAR(Summary!$D$41),MONTH(Summary!$D$41),1)&lt;DATE(YEAR(LL3),MONTH(LL3),1)),"not on board",IF(Summary!$B$41&lt;&gt;"",IF(AND(Summary!$C$41&lt;&gt;"",DATE(YEAR(Summary!$C$41),MONTH(Summary!$C$41),1)&lt;=DATE(YEAR(LL3),MONTH(LL3),1)),Summary!$B$41,"not on board"),"")),"")</f>
        <v/>
      </c>
      <c r="LK59" s="74" t="s">
        <v>17</v>
      </c>
      <c r="LL59" s="85"/>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86"/>
      <c r="MQ59" s="76">
        <f t="shared" ref="MQ59:MQ60" si="248">SUM(LL59:MP59)</f>
        <v>0</v>
      </c>
      <c r="MS59">
        <f ca="1">SUMIF(MV$3:NY$3,"&lt;="&amp;B5,MV59:NY59)</f>
        <v>0</v>
      </c>
      <c r="MT59" s="98" t="str">
        <f>IF(Summary!$B$41&lt;&gt;"",IF(AND(Summary!$D$41&lt;&gt;"",DATE(YEAR(Summary!$D$41),MONTH(Summary!$D$41),1)&lt;DATE(YEAR(MV3),MONTH(MV3),1)),"not on board",IF(Summary!$B$41&lt;&gt;"",IF(AND(Summary!$C$41&lt;&gt;"",DATE(YEAR(Summary!$C$41),MONTH(Summary!$C$41),1)&lt;=DATE(YEAR(MV3),MONTH(MV3),1)),Summary!$B$41,"not on board"),"")),"")</f>
        <v/>
      </c>
      <c r="MU59" s="74" t="s">
        <v>17</v>
      </c>
      <c r="MV59" s="85"/>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9"/>
      <c r="NY59" s="86"/>
      <c r="NZ59" s="76">
        <f t="shared" si="160"/>
        <v>0</v>
      </c>
      <c r="OB59">
        <f ca="1">SUMIF(OE$3:PI$3,"&lt;="&amp;B5,OE59:PI59)</f>
        <v>0</v>
      </c>
      <c r="OC59" s="98" t="str">
        <f>IF(Summary!$B$41&lt;&gt;"",IF(AND(Summary!$D$41&lt;&gt;"",DATE(YEAR(Summary!$D$41),MONTH(Summary!$D$41),1)&lt;DATE(YEAR(OE3),MONTH(OE3),1)),"not on board",IF(Summary!$B$41&lt;&gt;"",IF(AND(Summary!$C$41&lt;&gt;"",DATE(YEAR(Summary!$C$41),MONTH(Summary!$C$41),1)&lt;=DATE(YEAR(OE3),MONTH(OE3),1)),Summary!$B$41,"not on board"),"")),"")</f>
        <v/>
      </c>
      <c r="OD59" s="74" t="s">
        <v>17</v>
      </c>
      <c r="OE59" s="85"/>
      <c r="OF59" s="9"/>
      <c r="OG59" s="9"/>
      <c r="OH59" s="9"/>
      <c r="OI59" s="9"/>
      <c r="OJ59" s="9"/>
      <c r="OK59" s="9"/>
      <c r="OL59" s="9"/>
      <c r="OM59" s="9"/>
      <c r="ON59" s="9"/>
      <c r="OO59" s="9"/>
      <c r="OP59" s="9"/>
      <c r="OQ59" s="9"/>
      <c r="OR59" s="9"/>
      <c r="OS59" s="9"/>
      <c r="OT59" s="9"/>
      <c r="OU59" s="9"/>
      <c r="OV59" s="9"/>
      <c r="OW59" s="9"/>
      <c r="OX59" s="9"/>
      <c r="OY59" s="9"/>
      <c r="OZ59" s="9"/>
      <c r="PA59" s="9"/>
      <c r="PB59" s="9"/>
      <c r="PC59" s="9"/>
      <c r="PD59" s="9"/>
      <c r="PE59" s="9"/>
      <c r="PF59" s="9"/>
      <c r="PG59" s="9"/>
      <c r="PH59" s="9"/>
      <c r="PI59" s="86"/>
      <c r="PJ59" s="76">
        <f t="shared" ref="PJ59:PJ60" si="249">SUM(OE59:PI59)</f>
        <v>0</v>
      </c>
    </row>
    <row r="60" spans="2:426">
      <c r="B60">
        <f ca="1">SUM(B59,BT59,AL59,DD59,EM59,FW59,HF59,IP59,JZ59,LI59,MS59,OB59)</f>
        <v>0</v>
      </c>
      <c r="C60" s="100"/>
      <c r="D60" s="75" t="s">
        <v>1</v>
      </c>
      <c r="E60" s="83"/>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4"/>
      <c r="AJ60" s="77">
        <f t="shared" si="242"/>
        <v>0</v>
      </c>
      <c r="AM60" s="100"/>
      <c r="AN60" s="75" t="s">
        <v>1</v>
      </c>
      <c r="AO60" s="83"/>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4"/>
      <c r="BR60" s="77">
        <f t="shared" si="151"/>
        <v>0</v>
      </c>
      <c r="BU60" s="100"/>
      <c r="BV60" s="75" t="s">
        <v>1</v>
      </c>
      <c r="BW60" s="83"/>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4"/>
      <c r="DB60" s="77">
        <f t="shared" si="243"/>
        <v>0</v>
      </c>
      <c r="DE60" s="100"/>
      <c r="DF60" s="75" t="s">
        <v>1</v>
      </c>
      <c r="DG60" s="83"/>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4"/>
      <c r="EK60" s="77">
        <f t="shared" si="244"/>
        <v>0</v>
      </c>
      <c r="EN60" s="100"/>
      <c r="EO60" s="75" t="s">
        <v>1</v>
      </c>
      <c r="EP60" s="83"/>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4"/>
      <c r="FU60" s="77">
        <f t="shared" si="245"/>
        <v>0</v>
      </c>
      <c r="FX60" s="100"/>
      <c r="FY60" s="75" t="s">
        <v>1</v>
      </c>
      <c r="FZ60" s="83"/>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4"/>
      <c r="HD60" s="77">
        <f t="shared" si="155"/>
        <v>0</v>
      </c>
      <c r="HG60" s="100"/>
      <c r="HH60" s="75" t="s">
        <v>1</v>
      </c>
      <c r="HI60" s="83"/>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4"/>
      <c r="IN60" s="77">
        <f t="shared" si="246"/>
        <v>0</v>
      </c>
      <c r="IQ60" s="100"/>
      <c r="IR60" s="75" t="s">
        <v>1</v>
      </c>
      <c r="IS60" s="83"/>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4"/>
      <c r="JX60" s="77">
        <f t="shared" si="247"/>
        <v>0</v>
      </c>
      <c r="KA60" s="100"/>
      <c r="KB60" s="75" t="s">
        <v>1</v>
      </c>
      <c r="KC60" s="83"/>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4"/>
      <c r="LG60" s="77">
        <f t="shared" si="158"/>
        <v>0</v>
      </c>
      <c r="LJ60" s="100"/>
      <c r="LK60" s="75" t="s">
        <v>1</v>
      </c>
      <c r="LL60" s="83"/>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4"/>
      <c r="MQ60" s="77">
        <f t="shared" si="248"/>
        <v>0</v>
      </c>
      <c r="MT60" s="100"/>
      <c r="MU60" s="75" t="s">
        <v>1</v>
      </c>
      <c r="MV60" s="83"/>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4"/>
      <c r="NZ60" s="77">
        <f t="shared" si="160"/>
        <v>0</v>
      </c>
      <c r="OC60" s="100"/>
      <c r="OD60" s="75" t="s">
        <v>1</v>
      </c>
      <c r="OE60" s="83"/>
      <c r="OF60" s="8"/>
      <c r="OG60" s="8"/>
      <c r="OH60" s="8"/>
      <c r="OI60" s="8"/>
      <c r="OJ60" s="8"/>
      <c r="OK60" s="8"/>
      <c r="OL60" s="8"/>
      <c r="OM60" s="8"/>
      <c r="ON60" s="8"/>
      <c r="OO60" s="8"/>
      <c r="OP60" s="8"/>
      <c r="OQ60" s="8"/>
      <c r="OR60" s="8"/>
      <c r="OS60" s="8"/>
      <c r="OT60" s="8"/>
      <c r="OU60" s="8"/>
      <c r="OV60" s="8"/>
      <c r="OW60" s="8"/>
      <c r="OX60" s="8"/>
      <c r="OY60" s="8"/>
      <c r="OZ60" s="8"/>
      <c r="PA60" s="8"/>
      <c r="PB60" s="8"/>
      <c r="PC60" s="8"/>
      <c r="PD60" s="8"/>
      <c r="PE60" s="8"/>
      <c r="PF60" s="8"/>
      <c r="PG60" s="8"/>
      <c r="PH60" s="8"/>
      <c r="PI60" s="84"/>
      <c r="PJ60" s="77">
        <f t="shared" si="249"/>
        <v>0</v>
      </c>
    </row>
    <row r="61" spans="2:426" ht="15" customHeight="1">
      <c r="B61">
        <f ca="1">SUMIF(E$3:AI$3,"&lt;="&amp;B5,E61:AI61)</f>
        <v>0</v>
      </c>
      <c r="C61" s="98" t="str">
        <f>IF(Summary!$B$42&lt;&gt;"",IF(AND(Summary!$D$42&lt;&gt;"",DATE(YEAR(Summary!$D$42),MONTH(Summary!$D$42),1)&lt;DATE(YEAR(E3),MONTH(E3),1)),"not on board",IF(Summary!$B$42&lt;&gt;"",IF(AND(Summary!$C$42&lt;&gt;"",DATE(YEAR(Summary!$C$42),MONTH(Summary!$C$42),1)&lt;=DATE(YEAR(E3),MONTH(E3),1)),Summary!$B$42,"not on board"),"")),"")</f>
        <v/>
      </c>
      <c r="D61" s="74" t="s">
        <v>17</v>
      </c>
      <c r="E61" s="85"/>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86"/>
      <c r="AJ61" s="76">
        <f t="shared" ref="AJ61:AJ62" si="250">SUM(E61:AI61)</f>
        <v>0</v>
      </c>
      <c r="AL61">
        <f ca="1">SUMIF(AO$3:BQ$3,"&lt;="&amp;B5,AO61:BQ61)</f>
        <v>0</v>
      </c>
      <c r="AM61" s="98" t="str">
        <f>IF(Summary!$B$42&lt;&gt;"",IF(AND(Summary!$D$42&lt;&gt;"",DATE(YEAR(Summary!$D$42),MONTH(Summary!$D$42),1)&lt;DATE(YEAR(AO3),MONTH(AO3),1)),"not on board",IF(Summary!$B$42&lt;&gt;"",IF(AND(Summary!$C$42&lt;&gt;"",DATE(YEAR(Summary!$C$42),MONTH(Summary!$C$42),1)&lt;=DATE(YEAR(AO3),MONTH(AO3),1)),Summary!$B$42,"not on board"),"")),"")</f>
        <v/>
      </c>
      <c r="AN61" s="74" t="s">
        <v>17</v>
      </c>
      <c r="AO61" s="85"/>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86"/>
      <c r="BR61" s="76">
        <f t="shared" si="151"/>
        <v>0</v>
      </c>
      <c r="BT61">
        <f ca="1">SUMIF(BW$3:DA$3,"&lt;="&amp;B5,BW61:DA61)</f>
        <v>0</v>
      </c>
      <c r="BU61" s="98" t="str">
        <f>IF(Summary!$B$42&lt;&gt;"",IF(AND(Summary!$D$42&lt;&gt;"",DATE(YEAR(Summary!$D$42),MONTH(Summary!$D$42),1)&lt;DATE(YEAR(BW3),MONTH(BW3),1)),"not on board",IF(Summary!$B$42&lt;&gt;"",IF(AND(Summary!$C$42&lt;&gt;"",DATE(YEAR(Summary!$C$42),MONTH(Summary!$C$42),1)&lt;=DATE(YEAR(BW3),MONTH(BW3),1)),Summary!$B$42,"not on board"),"")),"")</f>
        <v/>
      </c>
      <c r="BV61" s="74" t="s">
        <v>17</v>
      </c>
      <c r="BW61" s="85"/>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86"/>
      <c r="DB61" s="76">
        <f t="shared" ref="DB61:DB62" si="251">SUM(BW61:DA61)</f>
        <v>0</v>
      </c>
      <c r="DD61">
        <f ca="1">SUMIF(DG$3:EJ$3,"&lt;="&amp;B5,DG61:EJ61)</f>
        <v>0</v>
      </c>
      <c r="DE61" s="98" t="str">
        <f>IF(Summary!$B$42&lt;&gt;"",IF(AND(Summary!$D$42&lt;&gt;"",DATE(YEAR(Summary!$D$42),MONTH(Summary!$D$42),1)&lt;DATE(YEAR(DG3),MONTH(DG3),1)),"not on board",IF(Summary!$B$42&lt;&gt;"",IF(AND(Summary!$C$42&lt;&gt;"",DATE(YEAR(Summary!$C$42),MONTH(Summary!$C$42),1)&lt;=DATE(YEAR(DG3),MONTH(DG3),1)),Summary!$B$42,"not on board"),"")),"")</f>
        <v/>
      </c>
      <c r="DF61" s="74" t="s">
        <v>17</v>
      </c>
      <c r="DG61" s="85"/>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86"/>
      <c r="EK61" s="76">
        <f t="shared" ref="EK61:EK62" si="252">SUM(DG61:EJ61)</f>
        <v>0</v>
      </c>
      <c r="EM61">
        <f ca="1">SUMIF(EP$3:FT$3,"&lt;="&amp;B5,EP61:FT61)</f>
        <v>0</v>
      </c>
      <c r="EN61" s="98" t="str">
        <f>IF(Summary!$B$42&lt;&gt;"",IF(AND(Summary!$D$42&lt;&gt;"",DATE(YEAR(Summary!$D$42),MONTH(Summary!$D$42),1)&lt;DATE(YEAR(EP3),MONTH(EP3),1)),"not on board",IF(Summary!$B$42&lt;&gt;"",IF(AND(Summary!$C$42&lt;&gt;"",DATE(YEAR(Summary!$C$42),MONTH(Summary!$C$42),1)&lt;=DATE(YEAR(EP3),MONTH(EP3),1)),Summary!$B$42,"not on board"),"")),"")</f>
        <v/>
      </c>
      <c r="EO61" s="74" t="s">
        <v>17</v>
      </c>
      <c r="EP61" s="85"/>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86"/>
      <c r="FU61" s="76">
        <f t="shared" ref="FU61:FU62" si="253">SUM(EP61:FT61)</f>
        <v>0</v>
      </c>
      <c r="FW61">
        <f ca="1">SUMIF(FZ$3:HC$3,"&lt;="&amp;B5,FZ61:HC61)</f>
        <v>0</v>
      </c>
      <c r="FX61" s="98" t="str">
        <f>IF(Summary!$B$42&lt;&gt;"",IF(AND(Summary!$D$42&lt;&gt;"",DATE(YEAR(Summary!$D$42),MONTH(Summary!$D$42),1)&lt;DATE(YEAR(FZ3),MONTH(FZ3),1)),"not on board",IF(Summary!$B$42&lt;&gt;"",IF(AND(Summary!$C$42&lt;&gt;"",DATE(YEAR(Summary!$C$42),MONTH(Summary!$C$42),1)&lt;=DATE(YEAR(FZ3),MONTH(FZ3),1)),Summary!$B$42,"not on board"),"")),"")</f>
        <v/>
      </c>
      <c r="FY61" s="74" t="s">
        <v>17</v>
      </c>
      <c r="FZ61" s="85"/>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86"/>
      <c r="HD61" s="76">
        <f t="shared" si="155"/>
        <v>0</v>
      </c>
      <c r="HF61">
        <f ca="1">SUMIF(HI$3:IM$3,"&lt;="&amp;B5,HI61:IM61)</f>
        <v>0</v>
      </c>
      <c r="HG61" s="98" t="str">
        <f>IF(Summary!$B$42&lt;&gt;"",IF(AND(Summary!$D$42&lt;&gt;"",DATE(YEAR(Summary!$D$42),MONTH(Summary!$D$42),1)&lt;DATE(YEAR(HI3),MONTH(HI3),1)),"not on board",IF(Summary!$B$42&lt;&gt;"",IF(AND(Summary!$C$42&lt;&gt;"",DATE(YEAR(Summary!$C$42),MONTH(Summary!$C$42),1)&lt;=DATE(YEAR(HI3),MONTH(HI3),1)),Summary!$B$42,"not on board"),"")),"")</f>
        <v/>
      </c>
      <c r="HH61" s="74" t="s">
        <v>17</v>
      </c>
      <c r="HI61" s="85"/>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86"/>
      <c r="IN61" s="76">
        <f t="shared" ref="IN61:IN62" si="254">SUM(HI61:IM61)</f>
        <v>0</v>
      </c>
      <c r="IP61">
        <f ca="1">SUMIF(IS$3:JW$3,"&lt;="&amp;B5,IS61:JW61)</f>
        <v>0</v>
      </c>
      <c r="IQ61" s="98" t="str">
        <f>IF(Summary!$B$42&lt;&gt;"",IF(AND(Summary!$D$42&lt;&gt;"",DATE(YEAR(Summary!$D$42),MONTH(Summary!$D$42),1)&lt;DATE(YEAR(IS3),MONTH(IS3),1)),"not on board",IF(Summary!$B$42&lt;&gt;"",IF(AND(Summary!$C$42&lt;&gt;"",DATE(YEAR(Summary!$C$42),MONTH(Summary!$C$42),1)&lt;=DATE(YEAR(IS3),MONTH(IS3),1)),Summary!$B$42,"not on board"),"")),"")</f>
        <v/>
      </c>
      <c r="IR61" s="74" t="s">
        <v>17</v>
      </c>
      <c r="IS61" s="85"/>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86"/>
      <c r="JX61" s="76">
        <f t="shared" ref="JX61:JX62" si="255">SUM(IS61:JW61)</f>
        <v>0</v>
      </c>
      <c r="JZ61">
        <f ca="1">SUMIF(KC$3:LF$3,"&lt;="&amp;B5,KC61:LF61)</f>
        <v>0</v>
      </c>
      <c r="KA61" s="98" t="str">
        <f>IF(Summary!$B$42&lt;&gt;"",IF(AND(Summary!$D$42&lt;&gt;"",DATE(YEAR(Summary!$D$42),MONTH(Summary!$D$42),1)&lt;DATE(YEAR(KC3),MONTH(KC3),1)),"not on board",IF(Summary!$B$42&lt;&gt;"",IF(AND(Summary!$C$42&lt;&gt;"",DATE(YEAR(Summary!$C$42),MONTH(Summary!$C$42),1)&lt;=DATE(YEAR(KC3),MONTH(KC3),1)),Summary!$B$42,"not on board"),"")),"")</f>
        <v/>
      </c>
      <c r="KB61" s="74" t="s">
        <v>17</v>
      </c>
      <c r="KC61" s="85"/>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86"/>
      <c r="LG61" s="76">
        <f t="shared" si="158"/>
        <v>0</v>
      </c>
      <c r="LI61">
        <f ca="1">SUMIF(LL$3:MP$3,"&lt;="&amp;B5,LL61:MP61)</f>
        <v>0</v>
      </c>
      <c r="LJ61" s="98" t="str">
        <f>IF(Summary!$B$42&lt;&gt;"",IF(AND(Summary!$D$42&lt;&gt;"",DATE(YEAR(Summary!$D$42),MONTH(Summary!$D$42),1)&lt;DATE(YEAR(LL3),MONTH(LL3),1)),"not on board",IF(Summary!$B$42&lt;&gt;"",IF(AND(Summary!$C$42&lt;&gt;"",DATE(YEAR(Summary!$C$42),MONTH(Summary!$C$42),1)&lt;=DATE(YEAR(LL3),MONTH(LL3),1)),Summary!$B$42,"not on board"),"")),"")</f>
        <v/>
      </c>
      <c r="LK61" s="74" t="s">
        <v>17</v>
      </c>
      <c r="LL61" s="85"/>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86"/>
      <c r="MQ61" s="76">
        <f t="shared" ref="MQ61:MQ62" si="256">SUM(LL61:MP61)</f>
        <v>0</v>
      </c>
      <c r="MS61">
        <f ca="1">SUMIF(MV$3:NY$3,"&lt;="&amp;B5,MV61:NY61)</f>
        <v>0</v>
      </c>
      <c r="MT61" s="98" t="str">
        <f>IF(Summary!$B$42&lt;&gt;"",IF(AND(Summary!$D$42&lt;&gt;"",DATE(YEAR(Summary!$D$42),MONTH(Summary!$D$42),1)&lt;DATE(YEAR(MV3),MONTH(MV3),1)),"not on board",IF(Summary!$B$42&lt;&gt;"",IF(AND(Summary!$C$42&lt;&gt;"",DATE(YEAR(Summary!$C$42),MONTH(Summary!$C$42),1)&lt;=DATE(YEAR(MV3),MONTH(MV3),1)),Summary!$B$42,"not on board"),"")),"")</f>
        <v/>
      </c>
      <c r="MU61" s="74" t="s">
        <v>17</v>
      </c>
      <c r="MV61" s="85"/>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86"/>
      <c r="NZ61" s="76">
        <f t="shared" si="160"/>
        <v>0</v>
      </c>
      <c r="OB61">
        <f ca="1">SUMIF(OE$3:PI$3,"&lt;="&amp;B5,OE61:PI61)</f>
        <v>0</v>
      </c>
      <c r="OC61" s="98" t="str">
        <f>IF(Summary!$B$42&lt;&gt;"",IF(AND(Summary!$D$42&lt;&gt;"",DATE(YEAR(Summary!$D$42),MONTH(Summary!$D$42),1)&lt;DATE(YEAR(OE3),MONTH(OE3),1)),"not on board",IF(Summary!$B$42&lt;&gt;"",IF(AND(Summary!$C$42&lt;&gt;"",DATE(YEAR(Summary!$C$42),MONTH(Summary!$C$42),1)&lt;=DATE(YEAR(OE3),MONTH(OE3),1)),Summary!$B$42,"not on board"),"")),"")</f>
        <v/>
      </c>
      <c r="OD61" s="74" t="s">
        <v>17</v>
      </c>
      <c r="OE61" s="85"/>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86"/>
      <c r="PJ61" s="76">
        <f t="shared" ref="PJ61:PJ62" si="257">SUM(OE61:PI61)</f>
        <v>0</v>
      </c>
    </row>
    <row r="62" spans="2:426">
      <c r="B62">
        <f ca="1">SUM(B61,BT61,AL61,DD61,EM61,FW61,HF61,IP61,JZ61,LI61,MS61,OB61)</f>
        <v>0</v>
      </c>
      <c r="C62" s="100"/>
      <c r="D62" s="75" t="s">
        <v>1</v>
      </c>
      <c r="E62" s="83"/>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4"/>
      <c r="AJ62" s="77">
        <f t="shared" si="250"/>
        <v>0</v>
      </c>
      <c r="AM62" s="100"/>
      <c r="AN62" s="75" t="s">
        <v>1</v>
      </c>
      <c r="AO62" s="83"/>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4"/>
      <c r="BR62" s="77">
        <f t="shared" si="151"/>
        <v>0</v>
      </c>
      <c r="BU62" s="100"/>
      <c r="BV62" s="75" t="s">
        <v>1</v>
      </c>
      <c r="BW62" s="83"/>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4"/>
      <c r="DB62" s="77">
        <f t="shared" si="251"/>
        <v>0</v>
      </c>
      <c r="DE62" s="100"/>
      <c r="DF62" s="75" t="s">
        <v>1</v>
      </c>
      <c r="DG62" s="83"/>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4"/>
      <c r="EK62" s="77">
        <f t="shared" si="252"/>
        <v>0</v>
      </c>
      <c r="EN62" s="100"/>
      <c r="EO62" s="75" t="s">
        <v>1</v>
      </c>
      <c r="EP62" s="83"/>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4"/>
      <c r="FU62" s="77">
        <f t="shared" si="253"/>
        <v>0</v>
      </c>
      <c r="FX62" s="100"/>
      <c r="FY62" s="75" t="s">
        <v>1</v>
      </c>
      <c r="FZ62" s="83"/>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4"/>
      <c r="HD62" s="77">
        <f t="shared" si="155"/>
        <v>0</v>
      </c>
      <c r="HG62" s="100"/>
      <c r="HH62" s="75" t="s">
        <v>1</v>
      </c>
      <c r="HI62" s="83"/>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4"/>
      <c r="IN62" s="77">
        <f t="shared" si="254"/>
        <v>0</v>
      </c>
      <c r="IQ62" s="100"/>
      <c r="IR62" s="75" t="s">
        <v>1</v>
      </c>
      <c r="IS62" s="83"/>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4"/>
      <c r="JX62" s="77">
        <f t="shared" si="255"/>
        <v>0</v>
      </c>
      <c r="KA62" s="100"/>
      <c r="KB62" s="75" t="s">
        <v>1</v>
      </c>
      <c r="KC62" s="83"/>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4"/>
      <c r="LG62" s="77">
        <f t="shared" si="158"/>
        <v>0</v>
      </c>
      <c r="LJ62" s="100"/>
      <c r="LK62" s="75" t="s">
        <v>1</v>
      </c>
      <c r="LL62" s="83"/>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4"/>
      <c r="MQ62" s="77">
        <f t="shared" si="256"/>
        <v>0</v>
      </c>
      <c r="MT62" s="100"/>
      <c r="MU62" s="75" t="s">
        <v>1</v>
      </c>
      <c r="MV62" s="83"/>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4"/>
      <c r="NZ62" s="77">
        <f t="shared" si="160"/>
        <v>0</v>
      </c>
      <c r="OC62" s="100"/>
      <c r="OD62" s="75" t="s">
        <v>1</v>
      </c>
      <c r="OE62" s="83"/>
      <c r="OF62" s="8"/>
      <c r="OG62" s="8"/>
      <c r="OH62" s="8"/>
      <c r="OI62" s="8"/>
      <c r="OJ62" s="8"/>
      <c r="OK62" s="8"/>
      <c r="OL62" s="8"/>
      <c r="OM62" s="8"/>
      <c r="ON62" s="8"/>
      <c r="OO62" s="8"/>
      <c r="OP62" s="8"/>
      <c r="OQ62" s="8"/>
      <c r="OR62" s="8"/>
      <c r="OS62" s="8"/>
      <c r="OT62" s="8"/>
      <c r="OU62" s="8"/>
      <c r="OV62" s="8"/>
      <c r="OW62" s="8"/>
      <c r="OX62" s="8"/>
      <c r="OY62" s="8"/>
      <c r="OZ62" s="8"/>
      <c r="PA62" s="8"/>
      <c r="PB62" s="8"/>
      <c r="PC62" s="8"/>
      <c r="PD62" s="8"/>
      <c r="PE62" s="8"/>
      <c r="PF62" s="8"/>
      <c r="PG62" s="8"/>
      <c r="PH62" s="8"/>
      <c r="PI62" s="84"/>
      <c r="PJ62" s="77">
        <f t="shared" si="257"/>
        <v>0</v>
      </c>
    </row>
    <row r="63" spans="2:426" ht="15" customHeight="1">
      <c r="B63">
        <f ca="1">SUMIF(E$3:AI$3,"&lt;="&amp;B5,E63:AI63)</f>
        <v>0</v>
      </c>
      <c r="C63" s="98" t="str">
        <f>IF(Summary!$B$43&lt;&gt;"",IF(AND(Summary!$D$43&lt;&gt;"",DATE(YEAR(Summary!$D$43),MONTH(Summary!$D$43),1)&lt;DATE(YEAR(E3),MONTH(E3),1)),"not on board",IF(Summary!$B$43&lt;&gt;"",IF(AND(Summary!$C$43&lt;&gt;"",DATE(YEAR(Summary!$C$43),MONTH(Summary!$C$43),1)&lt;=DATE(YEAR(E3),MONTH(E3),1)),Summary!$B$43,"not on board"),"")),"")</f>
        <v/>
      </c>
      <c r="D63" s="74" t="s">
        <v>17</v>
      </c>
      <c r="E63" s="85"/>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86"/>
      <c r="AJ63" s="76">
        <f t="shared" ref="AJ63:AJ64" si="258">SUM(E63:AI63)</f>
        <v>0</v>
      </c>
      <c r="AL63">
        <f ca="1">SUMIF(AO$3:BQ$3,"&lt;="&amp;B5,AO63:BQ63)</f>
        <v>0</v>
      </c>
      <c r="AM63" s="98" t="str">
        <f>IF(Summary!$B$43&lt;&gt;"",IF(AND(Summary!$D$43&lt;&gt;"",DATE(YEAR(Summary!$D$43),MONTH(Summary!$D$43),1)&lt;DATE(YEAR(AO3),MONTH(AO3),1)),"not on board",IF(Summary!$B$43&lt;&gt;"",IF(AND(Summary!$C$43&lt;&gt;"",DATE(YEAR(Summary!$C$43),MONTH(Summary!$C$43),1)&lt;=DATE(YEAR(AO3),MONTH(AO3),1)),Summary!$B$43,"not on board"),"")),"")</f>
        <v/>
      </c>
      <c r="AN63" s="74" t="s">
        <v>17</v>
      </c>
      <c r="AO63" s="85"/>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86"/>
      <c r="BR63" s="76">
        <f t="shared" si="151"/>
        <v>0</v>
      </c>
      <c r="BT63">
        <f ca="1">SUMIF(BW$3:DA$3,"&lt;="&amp;B5,BW63:DA63)</f>
        <v>0</v>
      </c>
      <c r="BU63" s="98" t="str">
        <f>IF(Summary!$B$43&lt;&gt;"",IF(AND(Summary!$D$43&lt;&gt;"",DATE(YEAR(Summary!$D$43),MONTH(Summary!$D$43),1)&lt;DATE(YEAR(BW3),MONTH(BW3),1)),"not on board",IF(Summary!$B$43&lt;&gt;"",IF(AND(Summary!$C$43&lt;&gt;"",DATE(YEAR(Summary!$C$43),MONTH(Summary!$C$43),1)&lt;=DATE(YEAR(BW3),MONTH(BW3),1)),Summary!$B$43,"not on board"),"")),"")</f>
        <v/>
      </c>
      <c r="BV63" s="74" t="s">
        <v>17</v>
      </c>
      <c r="BW63" s="85"/>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86"/>
      <c r="DB63" s="76">
        <f t="shared" ref="DB63:DB64" si="259">SUM(BW63:DA63)</f>
        <v>0</v>
      </c>
      <c r="DD63">
        <f ca="1">SUMIF(DG$3:EJ$3,"&lt;="&amp;B5,DG63:EJ63)</f>
        <v>0</v>
      </c>
      <c r="DE63" s="98" t="str">
        <f>IF(Summary!$B$43&lt;&gt;"",IF(AND(Summary!$D$43&lt;&gt;"",DATE(YEAR(Summary!$D$43),MONTH(Summary!$D$43),1)&lt;DATE(YEAR(DG3),MONTH(DG3),1)),"not on board",IF(Summary!$B$43&lt;&gt;"",IF(AND(Summary!$C$43&lt;&gt;"",DATE(YEAR(Summary!$C$43),MONTH(Summary!$C$43),1)&lt;=DATE(YEAR(DG3),MONTH(DG3),1)),Summary!$B$43,"not on board"),"")),"")</f>
        <v/>
      </c>
      <c r="DF63" s="74" t="s">
        <v>17</v>
      </c>
      <c r="DG63" s="85"/>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86"/>
      <c r="EK63" s="76">
        <f t="shared" ref="EK63:EK64" si="260">SUM(DG63:EJ63)</f>
        <v>0</v>
      </c>
      <c r="EM63">
        <f ca="1">SUMIF(EP$3:FT$3,"&lt;="&amp;B5,EP63:FT63)</f>
        <v>0</v>
      </c>
      <c r="EN63" s="98" t="str">
        <f>IF(Summary!$B$43&lt;&gt;"",IF(AND(Summary!$D$43&lt;&gt;"",DATE(YEAR(Summary!$D$43),MONTH(Summary!$D$43),1)&lt;DATE(YEAR(EP3),MONTH(EP3),1)),"not on board",IF(Summary!$B$43&lt;&gt;"",IF(AND(Summary!$C$43&lt;&gt;"",DATE(YEAR(Summary!$C$43),MONTH(Summary!$C$43),1)&lt;=DATE(YEAR(EP3),MONTH(EP3),1)),Summary!$B$43,"not on board"),"")),"")</f>
        <v/>
      </c>
      <c r="EO63" s="74" t="s">
        <v>17</v>
      </c>
      <c r="EP63" s="85"/>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86"/>
      <c r="FU63" s="76">
        <f t="shared" ref="FU63:FU64" si="261">SUM(EP63:FT63)</f>
        <v>0</v>
      </c>
      <c r="FW63">
        <f ca="1">SUMIF(FZ$3:HC$3,"&lt;="&amp;B5,FZ63:HC63)</f>
        <v>0</v>
      </c>
      <c r="FX63" s="98" t="str">
        <f>IF(Summary!$B$43&lt;&gt;"",IF(AND(Summary!$D$43&lt;&gt;"",DATE(YEAR(Summary!$D$43),MONTH(Summary!$D$43),1)&lt;DATE(YEAR(FZ3),MONTH(FZ3),1)),"not on board",IF(Summary!$B$43&lt;&gt;"",IF(AND(Summary!$C$43&lt;&gt;"",DATE(YEAR(Summary!$C$43),MONTH(Summary!$C$43),1)&lt;=DATE(YEAR(FZ3),MONTH(FZ3),1)),Summary!$B$43,"not on board"),"")),"")</f>
        <v/>
      </c>
      <c r="FY63" s="74" t="s">
        <v>17</v>
      </c>
      <c r="FZ63" s="85"/>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86"/>
      <c r="HD63" s="76">
        <f t="shared" si="155"/>
        <v>0</v>
      </c>
      <c r="HF63">
        <f ca="1">SUMIF(HI$3:IM$3,"&lt;="&amp;B5,HI63:IM63)</f>
        <v>0</v>
      </c>
      <c r="HG63" s="98" t="str">
        <f>IF(Summary!$B$43&lt;&gt;"",IF(AND(Summary!$D$43&lt;&gt;"",DATE(YEAR(Summary!$D$43),MONTH(Summary!$D$43),1)&lt;DATE(YEAR(HI3),MONTH(HI3),1)),"not on board",IF(Summary!$B$43&lt;&gt;"",IF(AND(Summary!$C$43&lt;&gt;"",DATE(YEAR(Summary!$C$43),MONTH(Summary!$C$43),1)&lt;=DATE(YEAR(HI3),MONTH(HI3),1)),Summary!$B$43,"not on board"),"")),"")</f>
        <v/>
      </c>
      <c r="HH63" s="74" t="s">
        <v>17</v>
      </c>
      <c r="HI63" s="85"/>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86"/>
      <c r="IN63" s="76">
        <f t="shared" ref="IN63:IN64" si="262">SUM(HI63:IM63)</f>
        <v>0</v>
      </c>
      <c r="IP63">
        <f ca="1">SUMIF(IS$3:JW$3,"&lt;="&amp;B5,IS63:JW63)</f>
        <v>0</v>
      </c>
      <c r="IQ63" s="98" t="str">
        <f>IF(Summary!$B$43&lt;&gt;"",IF(AND(Summary!$D$43&lt;&gt;"",DATE(YEAR(Summary!$D$43),MONTH(Summary!$D$43),1)&lt;DATE(YEAR(IS3),MONTH(IS3),1)),"not on board",IF(Summary!$B$43&lt;&gt;"",IF(AND(Summary!$C$43&lt;&gt;"",DATE(YEAR(Summary!$C$43),MONTH(Summary!$C$43),1)&lt;=DATE(YEAR(IS3),MONTH(IS3),1)),Summary!$B$43,"not on board"),"")),"")</f>
        <v/>
      </c>
      <c r="IR63" s="74" t="s">
        <v>17</v>
      </c>
      <c r="IS63" s="85"/>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86"/>
      <c r="JX63" s="76">
        <f t="shared" ref="JX63:JX64" si="263">SUM(IS63:JW63)</f>
        <v>0</v>
      </c>
      <c r="JZ63">
        <f ca="1">SUMIF(KC$3:LF$3,"&lt;="&amp;B5,KC63:LF63)</f>
        <v>0</v>
      </c>
      <c r="KA63" s="98" t="str">
        <f>IF(Summary!$B$43&lt;&gt;"",IF(AND(Summary!$D$43&lt;&gt;"",DATE(YEAR(Summary!$D$43),MONTH(Summary!$D$43),1)&lt;DATE(YEAR(KC3),MONTH(KC3),1)),"not on board",IF(Summary!$B$43&lt;&gt;"",IF(AND(Summary!$C$43&lt;&gt;"",DATE(YEAR(Summary!$C$43),MONTH(Summary!$C$43),1)&lt;=DATE(YEAR(KC3),MONTH(KC3),1)),Summary!$B$43,"not on board"),"")),"")</f>
        <v/>
      </c>
      <c r="KB63" s="74" t="s">
        <v>17</v>
      </c>
      <c r="KC63" s="85"/>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86"/>
      <c r="LG63" s="76">
        <f t="shared" si="158"/>
        <v>0</v>
      </c>
      <c r="LI63">
        <f ca="1">SUMIF(LL$3:MP$3,"&lt;="&amp;B5,LL63:MP63)</f>
        <v>0</v>
      </c>
      <c r="LJ63" s="98" t="str">
        <f>IF(Summary!$B$43&lt;&gt;"",IF(AND(Summary!$D$43&lt;&gt;"",DATE(YEAR(Summary!$D$43),MONTH(Summary!$D$43),1)&lt;DATE(YEAR(LL3),MONTH(LL3),1)),"not on board",IF(Summary!$B$43&lt;&gt;"",IF(AND(Summary!$C$43&lt;&gt;"",DATE(YEAR(Summary!$C$43),MONTH(Summary!$C$43),1)&lt;=DATE(YEAR(LL3),MONTH(LL3),1)),Summary!$B$43,"not on board"),"")),"")</f>
        <v/>
      </c>
      <c r="LK63" s="74" t="s">
        <v>17</v>
      </c>
      <c r="LL63" s="85"/>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c r="MP63" s="86"/>
      <c r="MQ63" s="76">
        <f t="shared" ref="MQ63:MQ64" si="264">SUM(LL63:MP63)</f>
        <v>0</v>
      </c>
      <c r="MS63">
        <f ca="1">SUMIF(MV$3:NY$3,"&lt;="&amp;B5,MV63:NY63)</f>
        <v>0</v>
      </c>
      <c r="MT63" s="98" t="str">
        <f>IF(Summary!$B$43&lt;&gt;"",IF(AND(Summary!$D$43&lt;&gt;"",DATE(YEAR(Summary!$D$43),MONTH(Summary!$D$43),1)&lt;DATE(YEAR(MV3),MONTH(MV3),1)),"not on board",IF(Summary!$B$43&lt;&gt;"",IF(AND(Summary!$C$43&lt;&gt;"",DATE(YEAR(Summary!$C$43),MONTH(Summary!$C$43),1)&lt;=DATE(YEAR(MV3),MONTH(MV3),1)),Summary!$B$43,"not on board"),"")),"")</f>
        <v/>
      </c>
      <c r="MU63" s="74" t="s">
        <v>17</v>
      </c>
      <c r="MV63" s="85"/>
      <c r="MW63" s="9"/>
      <c r="MX63" s="9"/>
      <c r="MY63" s="9"/>
      <c r="MZ63" s="9"/>
      <c r="NA63" s="9"/>
      <c r="NB63" s="9"/>
      <c r="NC63" s="9"/>
      <c r="ND63" s="9"/>
      <c r="NE63" s="9"/>
      <c r="NF63" s="9"/>
      <c r="NG63" s="9"/>
      <c r="NH63" s="9"/>
      <c r="NI63" s="9"/>
      <c r="NJ63" s="9"/>
      <c r="NK63" s="9"/>
      <c r="NL63" s="9"/>
      <c r="NM63" s="9"/>
      <c r="NN63" s="9"/>
      <c r="NO63" s="9"/>
      <c r="NP63" s="9"/>
      <c r="NQ63" s="9"/>
      <c r="NR63" s="9"/>
      <c r="NS63" s="9"/>
      <c r="NT63" s="9"/>
      <c r="NU63" s="9"/>
      <c r="NV63" s="9"/>
      <c r="NW63" s="9"/>
      <c r="NX63" s="9"/>
      <c r="NY63" s="86"/>
      <c r="NZ63" s="76">
        <f t="shared" si="160"/>
        <v>0</v>
      </c>
      <c r="OB63">
        <f ca="1">SUMIF(OE$3:PI$3,"&lt;="&amp;B5,OE63:PI63)</f>
        <v>0</v>
      </c>
      <c r="OC63" s="98" t="str">
        <f>IF(Summary!$B$43&lt;&gt;"",IF(AND(Summary!$D$43&lt;&gt;"",DATE(YEAR(Summary!$D$43),MONTH(Summary!$D$43),1)&lt;DATE(YEAR(OE3),MONTH(OE3),1)),"not on board",IF(Summary!$B$43&lt;&gt;"",IF(AND(Summary!$C$43&lt;&gt;"",DATE(YEAR(Summary!$C$43),MONTH(Summary!$C$43),1)&lt;=DATE(YEAR(OE3),MONTH(OE3),1)),Summary!$B$43,"not on board"),"")),"")</f>
        <v/>
      </c>
      <c r="OD63" s="74" t="s">
        <v>17</v>
      </c>
      <c r="OE63" s="85"/>
      <c r="OF63" s="9"/>
      <c r="OG63" s="9"/>
      <c r="OH63" s="9"/>
      <c r="OI63" s="9"/>
      <c r="OJ63" s="9"/>
      <c r="OK63" s="9"/>
      <c r="OL63" s="9"/>
      <c r="OM63" s="9"/>
      <c r="ON63" s="9"/>
      <c r="OO63" s="9"/>
      <c r="OP63" s="9"/>
      <c r="OQ63" s="9"/>
      <c r="OR63" s="9"/>
      <c r="OS63" s="9"/>
      <c r="OT63" s="9"/>
      <c r="OU63" s="9"/>
      <c r="OV63" s="9"/>
      <c r="OW63" s="9"/>
      <c r="OX63" s="9"/>
      <c r="OY63" s="9"/>
      <c r="OZ63" s="9"/>
      <c r="PA63" s="9"/>
      <c r="PB63" s="9"/>
      <c r="PC63" s="9"/>
      <c r="PD63" s="9"/>
      <c r="PE63" s="9"/>
      <c r="PF63" s="9"/>
      <c r="PG63" s="9"/>
      <c r="PH63" s="9"/>
      <c r="PI63" s="86"/>
      <c r="PJ63" s="76">
        <f t="shared" ref="PJ63:PJ64" si="265">SUM(OE63:PI63)</f>
        <v>0</v>
      </c>
    </row>
    <row r="64" spans="2:426">
      <c r="B64">
        <f ca="1">SUM(B63,BT63,AL63,DD63,EM63,FW63,HF63,IP63,JZ63,LI63,MS63,OB63)</f>
        <v>0</v>
      </c>
      <c r="C64" s="100"/>
      <c r="D64" s="75" t="s">
        <v>1</v>
      </c>
      <c r="E64" s="83"/>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4"/>
      <c r="AJ64" s="77">
        <f t="shared" si="258"/>
        <v>0</v>
      </c>
      <c r="AM64" s="100"/>
      <c r="AN64" s="75" t="s">
        <v>1</v>
      </c>
      <c r="AO64" s="83"/>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4"/>
      <c r="BR64" s="77">
        <f t="shared" si="151"/>
        <v>0</v>
      </c>
      <c r="BU64" s="100"/>
      <c r="BV64" s="75" t="s">
        <v>1</v>
      </c>
      <c r="BW64" s="83"/>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4"/>
      <c r="DB64" s="77">
        <f t="shared" si="259"/>
        <v>0</v>
      </c>
      <c r="DE64" s="100"/>
      <c r="DF64" s="75" t="s">
        <v>1</v>
      </c>
      <c r="DG64" s="83"/>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4"/>
      <c r="EK64" s="77">
        <f t="shared" si="260"/>
        <v>0</v>
      </c>
      <c r="EN64" s="100"/>
      <c r="EO64" s="75" t="s">
        <v>1</v>
      </c>
      <c r="EP64" s="83"/>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4"/>
      <c r="FU64" s="77">
        <f t="shared" si="261"/>
        <v>0</v>
      </c>
      <c r="FX64" s="100"/>
      <c r="FY64" s="75" t="s">
        <v>1</v>
      </c>
      <c r="FZ64" s="83"/>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4"/>
      <c r="HD64" s="77">
        <f t="shared" si="155"/>
        <v>0</v>
      </c>
      <c r="HG64" s="100"/>
      <c r="HH64" s="75" t="s">
        <v>1</v>
      </c>
      <c r="HI64" s="83"/>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4"/>
      <c r="IN64" s="77">
        <f t="shared" si="262"/>
        <v>0</v>
      </c>
      <c r="IQ64" s="100"/>
      <c r="IR64" s="75" t="s">
        <v>1</v>
      </c>
      <c r="IS64" s="83"/>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4"/>
      <c r="JX64" s="77">
        <f t="shared" si="263"/>
        <v>0</v>
      </c>
      <c r="KA64" s="100"/>
      <c r="KB64" s="75" t="s">
        <v>1</v>
      </c>
      <c r="KC64" s="83"/>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4"/>
      <c r="LG64" s="77">
        <f t="shared" si="158"/>
        <v>0</v>
      </c>
      <c r="LJ64" s="100"/>
      <c r="LK64" s="75" t="s">
        <v>1</v>
      </c>
      <c r="LL64" s="83"/>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4"/>
      <c r="MQ64" s="77">
        <f t="shared" si="264"/>
        <v>0</v>
      </c>
      <c r="MT64" s="100"/>
      <c r="MU64" s="75" t="s">
        <v>1</v>
      </c>
      <c r="MV64" s="83"/>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4"/>
      <c r="NZ64" s="77">
        <f t="shared" si="160"/>
        <v>0</v>
      </c>
      <c r="OC64" s="100"/>
      <c r="OD64" s="75" t="s">
        <v>1</v>
      </c>
      <c r="OE64" s="83"/>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
      <c r="PI64" s="84"/>
      <c r="PJ64" s="77">
        <f t="shared" si="265"/>
        <v>0</v>
      </c>
    </row>
    <row r="65" spans="2:426" ht="15.75" customHeight="1">
      <c r="B65">
        <f ca="1">SUMIF(E$3:AI$3,"&lt;="&amp;B5,E65:AI65)</f>
        <v>0</v>
      </c>
      <c r="C65" s="98" t="str">
        <f>IF(Summary!$B$44&lt;&gt;"",IF(AND(Summary!$D$44&lt;&gt;"",DATE(YEAR(Summary!$D$44),MONTH(Summary!$D$44),1)&lt;DATE(YEAR(E3),MONTH(E3),1)),"not on board",IF(Summary!$B$44&lt;&gt;"",IF(AND(Summary!$C$44&lt;&gt;"",DATE(YEAR(Summary!$C$44),MONTH(Summary!$C$44),1)&lt;=DATE(YEAR(E3),MONTH(E3),1)),Summary!$B$44,"not on board"),"")),"")</f>
        <v/>
      </c>
      <c r="D65" s="74" t="s">
        <v>17</v>
      </c>
      <c r="E65" s="85"/>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86"/>
      <c r="AJ65" s="76">
        <f>SUM(E65:AI65)</f>
        <v>0</v>
      </c>
      <c r="AL65">
        <f ca="1">SUMIF(AO$3:BQ$3,"&lt;="&amp;B5,AO65:BQ65)</f>
        <v>0</v>
      </c>
      <c r="AM65" s="98" t="str">
        <f>IF(Summary!$B$44&lt;&gt;"",IF(AND(Summary!$D$44&lt;&gt;"",DATE(YEAR(Summary!$D$44),MONTH(Summary!$D$44),1)&lt;DATE(YEAR(AO3),MONTH(AO3),1)),"not on board",IF(Summary!$B$44&lt;&gt;"",IF(AND(Summary!$C$44&lt;&gt;"",DATE(YEAR(Summary!$C$44),MONTH(Summary!$C$44),1)&lt;=DATE(YEAR(AO3),MONTH(AO3),1)),Summary!$B$44,"not on board"),"")),"")</f>
        <v/>
      </c>
      <c r="AN65" s="74" t="s">
        <v>17</v>
      </c>
      <c r="AO65" s="85"/>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86"/>
      <c r="BR65" s="76">
        <f t="shared" si="151"/>
        <v>0</v>
      </c>
      <c r="BT65">
        <f ca="1">SUMIF(BW$3:DA$3,"&lt;="&amp;B5,BW65:DA65)</f>
        <v>0</v>
      </c>
      <c r="BU65" s="98" t="str">
        <f>IF(Summary!$B$44&lt;&gt;"",IF(AND(Summary!$D$44&lt;&gt;"",DATE(YEAR(Summary!$D$44),MONTH(Summary!$D$44),1)&lt;DATE(YEAR(BW3),MONTH(BW3),1)),"not on board",IF(Summary!$B$44&lt;&gt;"",IF(AND(Summary!$C$44&lt;&gt;"",DATE(YEAR(Summary!$C$44),MONTH(Summary!$C$44),1)&lt;=DATE(YEAR(BW3),MONTH(BW3),1)),Summary!$B$44,"not on board"),"")),"")</f>
        <v/>
      </c>
      <c r="BV65" s="74" t="s">
        <v>17</v>
      </c>
      <c r="BW65" s="85"/>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86"/>
      <c r="DB65" s="76">
        <f>SUM(BW65:DA65)</f>
        <v>0</v>
      </c>
      <c r="DD65">
        <f ca="1">SUMIF(DG$3:EJ$3,"&lt;="&amp;B5,DG65:EJ65)</f>
        <v>0</v>
      </c>
      <c r="DE65" s="98" t="str">
        <f>IF(Summary!$B$44&lt;&gt;"",IF(AND(Summary!$D$44&lt;&gt;"",DATE(YEAR(Summary!$D$44),MONTH(Summary!$D$44),1)&lt;DATE(YEAR(DG3),MONTH(DG3),1)),"not on board",IF(Summary!$B$44&lt;&gt;"",IF(AND(Summary!$C$44&lt;&gt;"",DATE(YEAR(Summary!$C$44),MONTH(Summary!$C$44),1)&lt;=DATE(YEAR(DG3),MONTH(DG3),1)),Summary!$B$44,"not on board"),"")),"")</f>
        <v/>
      </c>
      <c r="DF65" s="74" t="s">
        <v>17</v>
      </c>
      <c r="DG65" s="85"/>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86"/>
      <c r="EK65" s="76">
        <f>SUM(DG65:EJ65)</f>
        <v>0</v>
      </c>
      <c r="EM65">
        <f ca="1">SUMIF(EP$3:FT$3,"&lt;="&amp;B5,EP65:FT65)</f>
        <v>0</v>
      </c>
      <c r="EN65" s="98" t="str">
        <f>IF(Summary!$B$44&lt;&gt;"",IF(AND(Summary!$D$44&lt;&gt;"",DATE(YEAR(Summary!$D$44),MONTH(Summary!$D$44),1)&lt;DATE(YEAR(EP3),MONTH(EP3),1)),"not on board",IF(Summary!$B$44&lt;&gt;"",IF(AND(Summary!$C$44&lt;&gt;"",DATE(YEAR(Summary!$C$44),MONTH(Summary!$C$44),1)&lt;=DATE(YEAR(EP3),MONTH(EP3),1)),Summary!$B$44,"not on board"),"")),"")</f>
        <v/>
      </c>
      <c r="EO65" s="74" t="s">
        <v>17</v>
      </c>
      <c r="EP65" s="85"/>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86"/>
      <c r="FU65" s="76">
        <f>SUM(EP65:FT65)</f>
        <v>0</v>
      </c>
      <c r="FW65">
        <f ca="1">SUMIF(FZ$3:HC$3,"&lt;="&amp;B5,FZ65:HC65)</f>
        <v>0</v>
      </c>
      <c r="FX65" s="98" t="str">
        <f>IF(Summary!$B$44&lt;&gt;"",IF(AND(Summary!$D$44&lt;&gt;"",DATE(YEAR(Summary!$D$44),MONTH(Summary!$D$44),1)&lt;DATE(YEAR(FZ3),MONTH(FZ3),1)),"not on board",IF(Summary!$B$44&lt;&gt;"",IF(AND(Summary!$C$44&lt;&gt;"",DATE(YEAR(Summary!$C$44),MONTH(Summary!$C$44),1)&lt;=DATE(YEAR(FZ3),MONTH(FZ3),1)),Summary!$B$44,"not on board"),"")),"")</f>
        <v/>
      </c>
      <c r="FY65" s="74" t="s">
        <v>17</v>
      </c>
      <c r="FZ65" s="85"/>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86"/>
      <c r="HD65" s="76">
        <f t="shared" si="155"/>
        <v>0</v>
      </c>
      <c r="HF65">
        <f ca="1">SUMIF(HI$3:IM$3,"&lt;="&amp;B5,HI65:IM65)</f>
        <v>0</v>
      </c>
      <c r="HG65" s="98" t="str">
        <f>IF(Summary!$B$44&lt;&gt;"",IF(AND(Summary!$D$44&lt;&gt;"",DATE(YEAR(Summary!$D$44),MONTH(Summary!$D$44),1)&lt;DATE(YEAR(HI3),MONTH(HI3),1)),"not on board",IF(Summary!$B$44&lt;&gt;"",IF(AND(Summary!$C$44&lt;&gt;"",DATE(YEAR(Summary!$C$44),MONTH(Summary!$C$44),1)&lt;=DATE(YEAR(HI3),MONTH(HI3),1)),Summary!$B$44,"not on board"),"")),"")</f>
        <v/>
      </c>
      <c r="HH65" s="74" t="s">
        <v>17</v>
      </c>
      <c r="HI65" s="85"/>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86"/>
      <c r="IN65" s="76">
        <f>SUM(HI65:IM65)</f>
        <v>0</v>
      </c>
      <c r="IP65">
        <f ca="1">SUMIF(IS$3:JW$3,"&lt;="&amp;B5,IS65:JW65)</f>
        <v>0</v>
      </c>
      <c r="IQ65" s="98" t="str">
        <f>IF(Summary!$B$44&lt;&gt;"",IF(AND(Summary!$D$44&lt;&gt;"",DATE(YEAR(Summary!$D$44),MONTH(Summary!$D$44),1)&lt;DATE(YEAR(IS3),MONTH(IS3),1)),"not on board",IF(Summary!$B$44&lt;&gt;"",IF(AND(Summary!$C$44&lt;&gt;"",DATE(YEAR(Summary!$C$44),MONTH(Summary!$C$44),1)&lt;=DATE(YEAR(IS3),MONTH(IS3),1)),Summary!$B$44,"not on board"),"")),"")</f>
        <v/>
      </c>
      <c r="IR65" s="74" t="s">
        <v>17</v>
      </c>
      <c r="IS65" s="85"/>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86"/>
      <c r="JX65" s="76">
        <f>SUM(IS65:JW65)</f>
        <v>0</v>
      </c>
      <c r="JZ65">
        <f ca="1">SUMIF(KC$3:LF$3,"&lt;="&amp;B5,KC65:LF65)</f>
        <v>0</v>
      </c>
      <c r="KA65" s="98" t="str">
        <f>IF(Summary!$B$44&lt;&gt;"",IF(AND(Summary!$D$44&lt;&gt;"",DATE(YEAR(Summary!$D$44),MONTH(Summary!$D$44),1)&lt;DATE(YEAR(KC3),MONTH(KC3),1)),"not on board",IF(Summary!$B$44&lt;&gt;"",IF(AND(Summary!$C$44&lt;&gt;"",DATE(YEAR(Summary!$C$44),MONTH(Summary!$C$44),1)&lt;=DATE(YEAR(KC3),MONTH(KC3),1)),Summary!$B$44,"not on board"),"")),"")</f>
        <v/>
      </c>
      <c r="KB65" s="74" t="s">
        <v>17</v>
      </c>
      <c r="KC65" s="85"/>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86"/>
      <c r="LG65" s="76">
        <f t="shared" si="158"/>
        <v>0</v>
      </c>
      <c r="LI65">
        <f ca="1">SUMIF(LL$3:MP$3,"&lt;="&amp;B5,LL65:MP65)</f>
        <v>0</v>
      </c>
      <c r="LJ65" s="98" t="str">
        <f>IF(Summary!$B$44&lt;&gt;"",IF(AND(Summary!$D$44&lt;&gt;"",DATE(YEAR(Summary!$D$44),MONTH(Summary!$D$44),1)&lt;DATE(YEAR(LL3),MONTH(LL3),1)),"not on board",IF(Summary!$B$44&lt;&gt;"",IF(AND(Summary!$C$44&lt;&gt;"",DATE(YEAR(Summary!$C$44),MONTH(Summary!$C$44),1)&lt;=DATE(YEAR(LL3),MONTH(LL3),1)),Summary!$B$44,"not on board"),"")),"")</f>
        <v/>
      </c>
      <c r="LK65" s="74" t="s">
        <v>17</v>
      </c>
      <c r="LL65" s="85"/>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86"/>
      <c r="MQ65" s="76">
        <f>SUM(LL65:MP65)</f>
        <v>0</v>
      </c>
      <c r="MS65">
        <f ca="1">SUMIF(MV$3:NY$3,"&lt;="&amp;B5,MV65:NY65)</f>
        <v>0</v>
      </c>
      <c r="MT65" s="98" t="str">
        <f>IF(Summary!$B$44&lt;&gt;"",IF(AND(Summary!$D$44&lt;&gt;"",DATE(YEAR(Summary!$D$44),MONTH(Summary!$D$44),1)&lt;DATE(YEAR(MV3),MONTH(MV3),1)),"not on board",IF(Summary!$B$44&lt;&gt;"",IF(AND(Summary!$C$44&lt;&gt;"",DATE(YEAR(Summary!$C$44),MONTH(Summary!$C$44),1)&lt;=DATE(YEAR(MV3),MONTH(MV3),1)),Summary!$B$44,"not on board"),"")),"")</f>
        <v/>
      </c>
      <c r="MU65" s="74" t="s">
        <v>17</v>
      </c>
      <c r="MV65" s="85"/>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9"/>
      <c r="NY65" s="86"/>
      <c r="NZ65" s="76">
        <f t="shared" si="160"/>
        <v>0</v>
      </c>
      <c r="OB65">
        <f ca="1">SUMIF(OE$3:PI$3,"&lt;="&amp;B5,OE65:PI65)</f>
        <v>0</v>
      </c>
      <c r="OC65" s="98" t="str">
        <f>IF(Summary!$B$44&lt;&gt;"",IF(AND(Summary!$D$44&lt;&gt;"",DATE(YEAR(Summary!$D$44),MONTH(Summary!$D$44),1)&lt;DATE(YEAR(OE3),MONTH(OE3),1)),"not on board",IF(Summary!$B$44&lt;&gt;"",IF(AND(Summary!$C$44&lt;&gt;"",DATE(YEAR(Summary!$C$44),MONTH(Summary!$C$44),1)&lt;=DATE(YEAR(OE3),MONTH(OE3),1)),Summary!$B$44,"not on board"),"")),"")</f>
        <v/>
      </c>
      <c r="OD65" s="74" t="s">
        <v>17</v>
      </c>
      <c r="OE65" s="85"/>
      <c r="OF65" s="9"/>
      <c r="OG65" s="9"/>
      <c r="OH65" s="9"/>
      <c r="OI65" s="9"/>
      <c r="OJ65" s="9"/>
      <c r="OK65" s="9"/>
      <c r="OL65" s="9"/>
      <c r="OM65" s="9"/>
      <c r="ON65" s="9"/>
      <c r="OO65" s="9"/>
      <c r="OP65" s="9"/>
      <c r="OQ65" s="9"/>
      <c r="OR65" s="9"/>
      <c r="OS65" s="9"/>
      <c r="OT65" s="9"/>
      <c r="OU65" s="9"/>
      <c r="OV65" s="9"/>
      <c r="OW65" s="9"/>
      <c r="OX65" s="9"/>
      <c r="OY65" s="9"/>
      <c r="OZ65" s="9"/>
      <c r="PA65" s="9"/>
      <c r="PB65" s="9"/>
      <c r="PC65" s="9"/>
      <c r="PD65" s="9"/>
      <c r="PE65" s="9"/>
      <c r="PF65" s="9"/>
      <c r="PG65" s="9"/>
      <c r="PH65" s="9"/>
      <c r="PI65" s="86"/>
      <c r="PJ65" s="76">
        <f>SUM(OE65:PI65)</f>
        <v>0</v>
      </c>
    </row>
    <row r="66" spans="2:426">
      <c r="B66">
        <f ca="1">SUM(B65,BT65,AL65,DD65,EM65,FW65,HF65,IP65,JZ65,LI65,MS65,OB65)</f>
        <v>0</v>
      </c>
      <c r="C66" s="100"/>
      <c r="D66" s="75" t="s">
        <v>1</v>
      </c>
      <c r="E66" s="83"/>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4"/>
      <c r="AJ66" s="77">
        <f>SUM(E66:AI66)</f>
        <v>0</v>
      </c>
      <c r="AM66" s="100"/>
      <c r="AN66" s="75" t="s">
        <v>1</v>
      </c>
      <c r="AO66" s="83"/>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4"/>
      <c r="BR66" s="77">
        <f t="shared" si="151"/>
        <v>0</v>
      </c>
      <c r="BU66" s="100"/>
      <c r="BV66" s="75" t="s">
        <v>1</v>
      </c>
      <c r="BW66" s="83"/>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4"/>
      <c r="DB66" s="77">
        <f>SUM(BW66:DA66)</f>
        <v>0</v>
      </c>
      <c r="DE66" s="100"/>
      <c r="DF66" s="75" t="s">
        <v>1</v>
      </c>
      <c r="DG66" s="83"/>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4"/>
      <c r="EK66" s="77">
        <f>SUM(DG66:EJ66)</f>
        <v>0</v>
      </c>
      <c r="EN66" s="100"/>
      <c r="EO66" s="75" t="s">
        <v>1</v>
      </c>
      <c r="EP66" s="83"/>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4"/>
      <c r="FU66" s="77">
        <f>SUM(EP66:FT66)</f>
        <v>0</v>
      </c>
      <c r="FX66" s="100"/>
      <c r="FY66" s="75" t="s">
        <v>1</v>
      </c>
      <c r="FZ66" s="83"/>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4"/>
      <c r="HD66" s="77">
        <f t="shared" si="155"/>
        <v>0</v>
      </c>
      <c r="HG66" s="100"/>
      <c r="HH66" s="75" t="s">
        <v>1</v>
      </c>
      <c r="HI66" s="83"/>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4"/>
      <c r="IN66" s="77">
        <f>SUM(HI66:IM66)</f>
        <v>0</v>
      </c>
      <c r="IQ66" s="100"/>
      <c r="IR66" s="75" t="s">
        <v>1</v>
      </c>
      <c r="IS66" s="83"/>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4"/>
      <c r="JX66" s="77">
        <f>SUM(IS66:JW66)</f>
        <v>0</v>
      </c>
      <c r="KA66" s="100"/>
      <c r="KB66" s="75" t="s">
        <v>1</v>
      </c>
      <c r="KC66" s="83"/>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4"/>
      <c r="LG66" s="77">
        <f t="shared" si="158"/>
        <v>0</v>
      </c>
      <c r="LJ66" s="100"/>
      <c r="LK66" s="75" t="s">
        <v>1</v>
      </c>
      <c r="LL66" s="83"/>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4"/>
      <c r="MQ66" s="77">
        <f>SUM(LL66:MP66)</f>
        <v>0</v>
      </c>
      <c r="MT66" s="100"/>
      <c r="MU66" s="75" t="s">
        <v>1</v>
      </c>
      <c r="MV66" s="83"/>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4"/>
      <c r="NZ66" s="77">
        <f t="shared" si="160"/>
        <v>0</v>
      </c>
      <c r="OC66" s="100"/>
      <c r="OD66" s="75" t="s">
        <v>1</v>
      </c>
      <c r="OE66" s="83"/>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4"/>
      <c r="PJ66" s="77">
        <f>SUM(OE66:PI66)</f>
        <v>0</v>
      </c>
    </row>
    <row r="67" spans="2:426" ht="15" customHeight="1">
      <c r="B67">
        <f ca="1">SUMIF(E$3:AI$3,"&lt;="&amp;B5,E67:AI67)</f>
        <v>0</v>
      </c>
      <c r="C67" s="98" t="str">
        <f>IF(Summary!$B$45&lt;&gt;"",IF(AND(Summary!$D$45&lt;&gt;"",DATE(YEAR(Summary!$D$45),MONTH(Summary!$D$45),1)&lt;DATE(YEAR(E3),MONTH(E3),1)),"not on board",IF(Summary!$B$45&lt;&gt;"",IF(AND(Summary!$C$45&lt;&gt;"",DATE(YEAR(Summary!$C$45),MONTH(Summary!$C$45),1)&lt;=DATE(YEAR(E3),MONTH(E3),1)),Summary!$B$45,"not on board"),"")),"")</f>
        <v/>
      </c>
      <c r="D67" s="74" t="s">
        <v>17</v>
      </c>
      <c r="E67" s="85"/>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86"/>
      <c r="AJ67" s="76">
        <f t="shared" ref="AJ67:AJ68" si="266">SUM(E67:AI67)</f>
        <v>0</v>
      </c>
      <c r="AL67">
        <f ca="1">SUMIF(AO$3:BQ$3,"&lt;="&amp;B5,AO67:BQ67)</f>
        <v>0</v>
      </c>
      <c r="AM67" s="98" t="str">
        <f>IF(Summary!$B$45&lt;&gt;"",IF(AND(Summary!$D$45&lt;&gt;"",DATE(YEAR(Summary!$D$45),MONTH(Summary!$D$45),1)&lt;DATE(YEAR(AO3),MONTH(AO3),1)),"not on board",IF(Summary!$B$45&lt;&gt;"",IF(AND(Summary!$C$45&lt;&gt;"",DATE(YEAR(Summary!$C$45),MONTH(Summary!$C$45),1)&lt;=DATE(YEAR(AO3),MONTH(AO3),1)),Summary!$B$45,"not on board"),"")),"")</f>
        <v/>
      </c>
      <c r="AN67" s="74" t="s">
        <v>17</v>
      </c>
      <c r="AO67" s="85"/>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86"/>
      <c r="BR67" s="76">
        <f t="shared" si="151"/>
        <v>0</v>
      </c>
      <c r="BT67">
        <f ca="1">SUMIF(BW$3:DA$3,"&lt;="&amp;B5,BW67:DA67)</f>
        <v>0</v>
      </c>
      <c r="BU67" s="98" t="str">
        <f>IF(Summary!$B$45&lt;&gt;"",IF(AND(Summary!$D$45&lt;&gt;"",DATE(YEAR(Summary!$D$45),MONTH(Summary!$D$45),1)&lt;DATE(YEAR(BW3),MONTH(BW3),1)),"not on board",IF(Summary!$B$45&lt;&gt;"",IF(AND(Summary!$C$45&lt;&gt;"",DATE(YEAR(Summary!$C$45),MONTH(Summary!$C$45),1)&lt;=DATE(YEAR(BW3),MONTH(BW3),1)),Summary!$B$45,"not on board"),"")),"")</f>
        <v/>
      </c>
      <c r="BV67" s="74" t="s">
        <v>17</v>
      </c>
      <c r="BW67" s="85"/>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86"/>
      <c r="DB67" s="76">
        <f t="shared" ref="DB67:DB68" si="267">SUM(BW67:DA67)</f>
        <v>0</v>
      </c>
      <c r="DD67">
        <f ca="1">SUMIF(DG$3:EJ$3,"&lt;="&amp;B5,DG67:EJ67)</f>
        <v>0</v>
      </c>
      <c r="DE67" s="98" t="str">
        <f>IF(Summary!$B$45&lt;&gt;"",IF(AND(Summary!$D$45&lt;&gt;"",DATE(YEAR(Summary!$D$45),MONTH(Summary!$D$45),1)&lt;DATE(YEAR(DG3),MONTH(DG3),1)),"not on board",IF(Summary!$B$45&lt;&gt;"",IF(AND(Summary!$C$45&lt;&gt;"",DATE(YEAR(Summary!$C$45),MONTH(Summary!$C$45),1)&lt;=DATE(YEAR(DG3),MONTH(DG3),1)),Summary!$B$45,"not on board"),"")),"")</f>
        <v/>
      </c>
      <c r="DF67" s="74" t="s">
        <v>17</v>
      </c>
      <c r="DG67" s="85"/>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86"/>
      <c r="EK67" s="76">
        <f t="shared" ref="EK67:EK68" si="268">SUM(DG67:EJ67)</f>
        <v>0</v>
      </c>
      <c r="EM67">
        <f ca="1">SUMIF(EP$3:FT$3,"&lt;="&amp;B5,EP67:FT67)</f>
        <v>0</v>
      </c>
      <c r="EN67" s="98" t="str">
        <f>IF(Summary!$B$45&lt;&gt;"",IF(AND(Summary!$D$45&lt;&gt;"",DATE(YEAR(Summary!$D$45),MONTH(Summary!$D$45),1)&lt;DATE(YEAR(EP3),MONTH(EP3),1)),"not on board",IF(Summary!$B$45&lt;&gt;"",IF(AND(Summary!$C$45&lt;&gt;"",DATE(YEAR(Summary!$C$45),MONTH(Summary!$C$45),1)&lt;=DATE(YEAR(EP3),MONTH(EP3),1)),Summary!$B$45,"not on board"),"")),"")</f>
        <v/>
      </c>
      <c r="EO67" s="74" t="s">
        <v>17</v>
      </c>
      <c r="EP67" s="85"/>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86"/>
      <c r="FU67" s="76">
        <f t="shared" ref="FU67:FU68" si="269">SUM(EP67:FT67)</f>
        <v>0</v>
      </c>
      <c r="FW67">
        <f ca="1">SUMIF(FZ$3:HC$3,"&lt;="&amp;B5,FZ67:HC67)</f>
        <v>0</v>
      </c>
      <c r="FX67" s="98" t="str">
        <f>IF(Summary!$B$45&lt;&gt;"",IF(AND(Summary!$D$45&lt;&gt;"",DATE(YEAR(Summary!$D$45),MONTH(Summary!$D$45),1)&lt;DATE(YEAR(FZ3),MONTH(FZ3),1)),"not on board",IF(Summary!$B$45&lt;&gt;"",IF(AND(Summary!$C$45&lt;&gt;"",DATE(YEAR(Summary!$C$45),MONTH(Summary!$C$45),1)&lt;=DATE(YEAR(FZ3),MONTH(FZ3),1)),Summary!$B$45,"not on board"),"")),"")</f>
        <v/>
      </c>
      <c r="FY67" s="74" t="s">
        <v>17</v>
      </c>
      <c r="FZ67" s="85"/>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86"/>
      <c r="HD67" s="76">
        <f t="shared" si="155"/>
        <v>0</v>
      </c>
      <c r="HF67">
        <f ca="1">SUMIF(HI$3:IM$3,"&lt;="&amp;B5,HI67:IM67)</f>
        <v>0</v>
      </c>
      <c r="HG67" s="98" t="str">
        <f>IF(Summary!$B$45&lt;&gt;"",IF(AND(Summary!$D$45&lt;&gt;"",DATE(YEAR(Summary!$D$45),MONTH(Summary!$D$45),1)&lt;DATE(YEAR(HI3),MONTH(HI3),1)),"not on board",IF(Summary!$B$45&lt;&gt;"",IF(AND(Summary!$C$45&lt;&gt;"",DATE(YEAR(Summary!$C$45),MONTH(Summary!$C$45),1)&lt;=DATE(YEAR(HI3),MONTH(HI3),1)),Summary!$B$45,"not on board"),"")),"")</f>
        <v/>
      </c>
      <c r="HH67" s="74" t="s">
        <v>17</v>
      </c>
      <c r="HI67" s="85"/>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86"/>
      <c r="IN67" s="76">
        <f t="shared" ref="IN67:IN68" si="270">SUM(HI67:IM67)</f>
        <v>0</v>
      </c>
      <c r="IP67">
        <f ca="1">SUMIF(IS$3:JW$3,"&lt;="&amp;B5,IS67:JW67)</f>
        <v>0</v>
      </c>
      <c r="IQ67" s="98" t="str">
        <f>IF(Summary!$B$45&lt;&gt;"",IF(AND(Summary!$D$45&lt;&gt;"",DATE(YEAR(Summary!$D$45),MONTH(Summary!$D$45),1)&lt;DATE(YEAR(IS3),MONTH(IS3),1)),"not on board",IF(Summary!$B$45&lt;&gt;"",IF(AND(Summary!$C$45&lt;&gt;"",DATE(YEAR(Summary!$C$45),MONTH(Summary!$C$45),1)&lt;=DATE(YEAR(IS3),MONTH(IS3),1)),Summary!$B$45,"not on board"),"")),"")</f>
        <v/>
      </c>
      <c r="IR67" s="74" t="s">
        <v>17</v>
      </c>
      <c r="IS67" s="85"/>
      <c r="IT67" s="9"/>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9"/>
      <c r="JW67" s="86"/>
      <c r="JX67" s="76">
        <f t="shared" ref="JX67:JX68" si="271">SUM(IS67:JW67)</f>
        <v>0</v>
      </c>
      <c r="JZ67">
        <f ca="1">SUMIF(KC$3:LF$3,"&lt;="&amp;B5,KC67:LF67)</f>
        <v>0</v>
      </c>
      <c r="KA67" s="98" t="str">
        <f>IF(Summary!$B$45&lt;&gt;"",IF(AND(Summary!$D$45&lt;&gt;"",DATE(YEAR(Summary!$D$45),MONTH(Summary!$D$45),1)&lt;DATE(YEAR(KC3),MONTH(KC3),1)),"not on board",IF(Summary!$B$45&lt;&gt;"",IF(AND(Summary!$C$45&lt;&gt;"",DATE(YEAR(Summary!$C$45),MONTH(Summary!$C$45),1)&lt;=DATE(YEAR(KC3),MONTH(KC3),1)),Summary!$B$45,"not on board"),"")),"")</f>
        <v/>
      </c>
      <c r="KB67" s="74" t="s">
        <v>17</v>
      </c>
      <c r="KC67" s="85"/>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9"/>
      <c r="LF67" s="86"/>
      <c r="LG67" s="76">
        <f t="shared" si="158"/>
        <v>0</v>
      </c>
      <c r="LI67">
        <f ca="1">SUMIF(LL$3:MP$3,"&lt;="&amp;B5,LL67:MP67)</f>
        <v>0</v>
      </c>
      <c r="LJ67" s="98" t="str">
        <f>IF(Summary!$B$45&lt;&gt;"",IF(AND(Summary!$D$45&lt;&gt;"",DATE(YEAR(Summary!$D$45),MONTH(Summary!$D$45),1)&lt;DATE(YEAR(LL3),MONTH(LL3),1)),"not on board",IF(Summary!$B$45&lt;&gt;"",IF(AND(Summary!$C$45&lt;&gt;"",DATE(YEAR(Summary!$C$45),MONTH(Summary!$C$45),1)&lt;=DATE(YEAR(LL3),MONTH(LL3),1)),Summary!$B$45,"not on board"),"")),"")</f>
        <v/>
      </c>
      <c r="LK67" s="74" t="s">
        <v>17</v>
      </c>
      <c r="LL67" s="85"/>
      <c r="LM67" s="9"/>
      <c r="LN67" s="9"/>
      <c r="LO67" s="9"/>
      <c r="LP67" s="9"/>
      <c r="LQ67" s="9"/>
      <c r="LR67" s="9"/>
      <c r="LS67" s="9"/>
      <c r="LT67" s="9"/>
      <c r="LU67" s="9"/>
      <c r="LV67" s="9"/>
      <c r="LW67" s="9"/>
      <c r="LX67" s="9"/>
      <c r="LY67" s="9"/>
      <c r="LZ67" s="9"/>
      <c r="MA67" s="9"/>
      <c r="MB67" s="9"/>
      <c r="MC67" s="9"/>
      <c r="MD67" s="9"/>
      <c r="ME67" s="9"/>
      <c r="MF67" s="9"/>
      <c r="MG67" s="9"/>
      <c r="MH67" s="9"/>
      <c r="MI67" s="9"/>
      <c r="MJ67" s="9"/>
      <c r="MK67" s="9"/>
      <c r="ML67" s="9"/>
      <c r="MM67" s="9"/>
      <c r="MN67" s="9"/>
      <c r="MO67" s="9"/>
      <c r="MP67" s="86"/>
      <c r="MQ67" s="76">
        <f t="shared" ref="MQ67:MQ68" si="272">SUM(LL67:MP67)</f>
        <v>0</v>
      </c>
      <c r="MS67">
        <f ca="1">SUMIF(MV$3:NY$3,"&lt;="&amp;B5,MV67:NY67)</f>
        <v>0</v>
      </c>
      <c r="MT67" s="98" t="str">
        <f>IF(Summary!$B$45&lt;&gt;"",IF(AND(Summary!$D$45&lt;&gt;"",DATE(YEAR(Summary!$D$45),MONTH(Summary!$D$45),1)&lt;DATE(YEAR(MV3),MONTH(MV3),1)),"not on board",IF(Summary!$B$45&lt;&gt;"",IF(AND(Summary!$C$45&lt;&gt;"",DATE(YEAR(Summary!$C$45),MONTH(Summary!$C$45),1)&lt;=DATE(YEAR(MV3),MONTH(MV3),1)),Summary!$B$45,"not on board"),"")),"")</f>
        <v/>
      </c>
      <c r="MU67" s="74" t="s">
        <v>17</v>
      </c>
      <c r="MV67" s="85"/>
      <c r="MW67" s="9"/>
      <c r="MX67" s="9"/>
      <c r="MY67" s="9"/>
      <c r="MZ67" s="9"/>
      <c r="NA67" s="9"/>
      <c r="NB67" s="9"/>
      <c r="NC67" s="9"/>
      <c r="ND67" s="9"/>
      <c r="NE67" s="9"/>
      <c r="NF67" s="9"/>
      <c r="NG67" s="9"/>
      <c r="NH67" s="9"/>
      <c r="NI67" s="9"/>
      <c r="NJ67" s="9"/>
      <c r="NK67" s="9"/>
      <c r="NL67" s="9"/>
      <c r="NM67" s="9"/>
      <c r="NN67" s="9"/>
      <c r="NO67" s="9"/>
      <c r="NP67" s="9"/>
      <c r="NQ67" s="9"/>
      <c r="NR67" s="9"/>
      <c r="NS67" s="9"/>
      <c r="NT67" s="9"/>
      <c r="NU67" s="9"/>
      <c r="NV67" s="9"/>
      <c r="NW67" s="9"/>
      <c r="NX67" s="9"/>
      <c r="NY67" s="86"/>
      <c r="NZ67" s="76">
        <f t="shared" si="160"/>
        <v>0</v>
      </c>
      <c r="OB67">
        <f ca="1">SUMIF(OE$3:PI$3,"&lt;="&amp;B5,OE67:PI67)</f>
        <v>0</v>
      </c>
      <c r="OC67" s="98" t="str">
        <f>IF(Summary!$B$45&lt;&gt;"",IF(AND(Summary!$D$45&lt;&gt;"",DATE(YEAR(Summary!$D$45),MONTH(Summary!$D$45),1)&lt;DATE(YEAR(OE3),MONTH(OE3),1)),"not on board",IF(Summary!$B$45&lt;&gt;"",IF(AND(Summary!$C$45&lt;&gt;"",DATE(YEAR(Summary!$C$45),MONTH(Summary!$C$45),1)&lt;=DATE(YEAR(OE3),MONTH(OE3),1)),Summary!$B$45,"not on board"),"")),"")</f>
        <v/>
      </c>
      <c r="OD67" s="74" t="s">
        <v>17</v>
      </c>
      <c r="OE67" s="85"/>
      <c r="OF67" s="9"/>
      <c r="OG67" s="9"/>
      <c r="OH67" s="9"/>
      <c r="OI67" s="9"/>
      <c r="OJ67" s="9"/>
      <c r="OK67" s="9"/>
      <c r="OL67" s="9"/>
      <c r="OM67" s="9"/>
      <c r="ON67" s="9"/>
      <c r="OO67" s="9"/>
      <c r="OP67" s="9"/>
      <c r="OQ67" s="9"/>
      <c r="OR67" s="9"/>
      <c r="OS67" s="9"/>
      <c r="OT67" s="9"/>
      <c r="OU67" s="9"/>
      <c r="OV67" s="9"/>
      <c r="OW67" s="9"/>
      <c r="OX67" s="9"/>
      <c r="OY67" s="9"/>
      <c r="OZ67" s="9"/>
      <c r="PA67" s="9"/>
      <c r="PB67" s="9"/>
      <c r="PC67" s="9"/>
      <c r="PD67" s="9"/>
      <c r="PE67" s="9"/>
      <c r="PF67" s="9"/>
      <c r="PG67" s="9"/>
      <c r="PH67" s="9"/>
      <c r="PI67" s="86"/>
      <c r="PJ67" s="76">
        <f t="shared" ref="PJ67:PJ68" si="273">SUM(OE67:PI67)</f>
        <v>0</v>
      </c>
    </row>
    <row r="68" spans="2:426">
      <c r="B68">
        <f ca="1">SUM(B67,BT67,AL67,DD67,EM67,FW67,HF67,IP67,JZ67,LI67,MS67,OB67)</f>
        <v>0</v>
      </c>
      <c r="C68" s="100"/>
      <c r="D68" s="75" t="s">
        <v>1</v>
      </c>
      <c r="E68" s="83"/>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4"/>
      <c r="AJ68" s="77">
        <f t="shared" si="266"/>
        <v>0</v>
      </c>
      <c r="AM68" s="100"/>
      <c r="AN68" s="75" t="s">
        <v>1</v>
      </c>
      <c r="AO68" s="83"/>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4"/>
      <c r="BR68" s="77">
        <f t="shared" si="151"/>
        <v>0</v>
      </c>
      <c r="BU68" s="100"/>
      <c r="BV68" s="75" t="s">
        <v>1</v>
      </c>
      <c r="BW68" s="83"/>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4"/>
      <c r="DB68" s="77">
        <f t="shared" si="267"/>
        <v>0</v>
      </c>
      <c r="DE68" s="100"/>
      <c r="DF68" s="75" t="s">
        <v>1</v>
      </c>
      <c r="DG68" s="83"/>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4"/>
      <c r="EK68" s="77">
        <f t="shared" si="268"/>
        <v>0</v>
      </c>
      <c r="EN68" s="100"/>
      <c r="EO68" s="75" t="s">
        <v>1</v>
      </c>
      <c r="EP68" s="83"/>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4"/>
      <c r="FU68" s="77">
        <f t="shared" si="269"/>
        <v>0</v>
      </c>
      <c r="FX68" s="100"/>
      <c r="FY68" s="75" t="s">
        <v>1</v>
      </c>
      <c r="FZ68" s="83"/>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4"/>
      <c r="HD68" s="77">
        <f t="shared" si="155"/>
        <v>0</v>
      </c>
      <c r="HG68" s="100"/>
      <c r="HH68" s="75" t="s">
        <v>1</v>
      </c>
      <c r="HI68" s="83"/>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4"/>
      <c r="IN68" s="77">
        <f t="shared" si="270"/>
        <v>0</v>
      </c>
      <c r="IQ68" s="100"/>
      <c r="IR68" s="75" t="s">
        <v>1</v>
      </c>
      <c r="IS68" s="83"/>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4"/>
      <c r="JX68" s="77">
        <f t="shared" si="271"/>
        <v>0</v>
      </c>
      <c r="KA68" s="100"/>
      <c r="KB68" s="75" t="s">
        <v>1</v>
      </c>
      <c r="KC68" s="83"/>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4"/>
      <c r="LG68" s="77">
        <f t="shared" si="158"/>
        <v>0</v>
      </c>
      <c r="LJ68" s="100"/>
      <c r="LK68" s="75" t="s">
        <v>1</v>
      </c>
      <c r="LL68" s="83"/>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4"/>
      <c r="MQ68" s="77">
        <f t="shared" si="272"/>
        <v>0</v>
      </c>
      <c r="MT68" s="100"/>
      <c r="MU68" s="75" t="s">
        <v>1</v>
      </c>
      <c r="MV68" s="83"/>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4"/>
      <c r="NZ68" s="77">
        <f t="shared" si="160"/>
        <v>0</v>
      </c>
      <c r="OC68" s="100"/>
      <c r="OD68" s="75" t="s">
        <v>1</v>
      </c>
      <c r="OE68" s="83"/>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4"/>
      <c r="PJ68" s="77">
        <f t="shared" si="273"/>
        <v>0</v>
      </c>
    </row>
    <row r="69" spans="2:426" ht="15" customHeight="1">
      <c r="B69">
        <f ca="1">SUMIF(E$3:AI$3,"&lt;="&amp;B5,E69:AI69)</f>
        <v>0</v>
      </c>
      <c r="C69" s="98" t="str">
        <f>IF(Summary!$B$46&lt;&gt;"",IF(AND(Summary!$D$46&lt;&gt;"",DATE(YEAR(Summary!$D$46),MONTH(Summary!$D$46),1)&lt;DATE(YEAR(E3),MONTH(E3),1)),"not on board",IF(Summary!$B$46&lt;&gt;"",IF(AND(Summary!$C$46&lt;&gt;"",DATE(YEAR(Summary!$C$46),MONTH(Summary!$C$46),1)&lt;=DATE(YEAR(E3),MONTH(E3),1)),Summary!$B$46,"not on board"),"")),"")</f>
        <v/>
      </c>
      <c r="D69" s="74" t="s">
        <v>17</v>
      </c>
      <c r="E69" s="85"/>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86"/>
      <c r="AJ69" s="76">
        <f t="shared" ref="AJ69:AJ70" si="274">SUM(E69:AI69)</f>
        <v>0</v>
      </c>
      <c r="AL69">
        <f ca="1">SUMIF(AO$3:BQ$3,"&lt;="&amp;B5,AO69:BQ69)</f>
        <v>0</v>
      </c>
      <c r="AM69" s="98" t="str">
        <f>IF(Summary!$B$46&lt;&gt;"",IF(AND(Summary!$D$46&lt;&gt;"",DATE(YEAR(Summary!$D$46),MONTH(Summary!$D$46),1)&lt;DATE(YEAR(AO3),MONTH(AO3),1)),"not on board",IF(Summary!$B$46&lt;&gt;"",IF(AND(Summary!$C$46&lt;&gt;"",DATE(YEAR(Summary!$C$46),MONTH(Summary!$C$46),1)&lt;=DATE(YEAR(AO3),MONTH(AO3),1)),Summary!$B$46,"not on board"),"")),"")</f>
        <v/>
      </c>
      <c r="AN69" s="74" t="s">
        <v>17</v>
      </c>
      <c r="AO69" s="85"/>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86"/>
      <c r="BR69" s="76">
        <f t="shared" ref="BR69:BR100" si="275">SUM(AO69:BQ69)</f>
        <v>0</v>
      </c>
      <c r="BT69">
        <f ca="1">SUMIF(BW$3:DA$3,"&lt;="&amp;B5,BW69:DA69)</f>
        <v>0</v>
      </c>
      <c r="BU69" s="98" t="str">
        <f>IF(Summary!$B$46&lt;&gt;"",IF(AND(Summary!$D$46&lt;&gt;"",DATE(YEAR(Summary!$D$46),MONTH(Summary!$D$46),1)&lt;DATE(YEAR(BW3),MONTH(BW3),1)),"not on board",IF(Summary!$B$46&lt;&gt;"",IF(AND(Summary!$C$46&lt;&gt;"",DATE(YEAR(Summary!$C$46),MONTH(Summary!$C$46),1)&lt;=DATE(YEAR(BW3),MONTH(BW3),1)),Summary!$B$46,"not on board"),"")),"")</f>
        <v/>
      </c>
      <c r="BV69" s="74" t="s">
        <v>17</v>
      </c>
      <c r="BW69" s="85"/>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86"/>
      <c r="DB69" s="76">
        <f t="shared" ref="DB69:DB70" si="276">SUM(BW69:DA69)</f>
        <v>0</v>
      </c>
      <c r="DD69">
        <f ca="1">SUMIF(DG$3:EJ$3,"&lt;="&amp;B5,DG69:EJ69)</f>
        <v>0</v>
      </c>
      <c r="DE69" s="98" t="str">
        <f>IF(Summary!$B$46&lt;&gt;"",IF(AND(Summary!$D$46&lt;&gt;"",DATE(YEAR(Summary!$D$46),MONTH(Summary!$D$46),1)&lt;DATE(YEAR(DG3),MONTH(DG3),1)),"not on board",IF(Summary!$B$46&lt;&gt;"",IF(AND(Summary!$C$46&lt;&gt;"",DATE(YEAR(Summary!$C$46),MONTH(Summary!$C$46),1)&lt;=DATE(YEAR(DG3),MONTH(DG3),1)),Summary!$B$46,"not on board"),"")),"")</f>
        <v/>
      </c>
      <c r="DF69" s="74" t="s">
        <v>17</v>
      </c>
      <c r="DG69" s="85"/>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86"/>
      <c r="EK69" s="76">
        <f t="shared" ref="EK69:EK70" si="277">SUM(DG69:EJ69)</f>
        <v>0</v>
      </c>
      <c r="EM69">
        <f ca="1">SUMIF(EP$3:FT$3,"&lt;="&amp;B5,EP69:FT69)</f>
        <v>0</v>
      </c>
      <c r="EN69" s="98" t="str">
        <f>IF(Summary!$B$46&lt;&gt;"",IF(AND(Summary!$D$46&lt;&gt;"",DATE(YEAR(Summary!$D$46),MONTH(Summary!$D$46),1)&lt;DATE(YEAR(EP3),MONTH(EP3),1)),"not on board",IF(Summary!$B$46&lt;&gt;"",IF(AND(Summary!$C$46&lt;&gt;"",DATE(YEAR(Summary!$C$46),MONTH(Summary!$C$46),1)&lt;=DATE(YEAR(EP3),MONTH(EP3),1)),Summary!$B$46,"not on board"),"")),"")</f>
        <v/>
      </c>
      <c r="EO69" s="74" t="s">
        <v>17</v>
      </c>
      <c r="EP69" s="85"/>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86"/>
      <c r="FU69" s="76">
        <f t="shared" ref="FU69:FU70" si="278">SUM(EP69:FT69)</f>
        <v>0</v>
      </c>
      <c r="FW69">
        <f ca="1">SUMIF(FZ$3:HC$3,"&lt;="&amp;B5,FZ69:HC69)</f>
        <v>0</v>
      </c>
      <c r="FX69" s="98" t="str">
        <f>IF(Summary!$B$46&lt;&gt;"",IF(AND(Summary!$D$46&lt;&gt;"",DATE(YEAR(Summary!$D$46),MONTH(Summary!$D$46),1)&lt;DATE(YEAR(FZ3),MONTH(FZ3),1)),"not on board",IF(Summary!$B$46&lt;&gt;"",IF(AND(Summary!$C$46&lt;&gt;"",DATE(YEAR(Summary!$C$46),MONTH(Summary!$C$46),1)&lt;=DATE(YEAR(FZ3),MONTH(FZ3),1)),Summary!$B$46,"not on board"),"")),"")</f>
        <v/>
      </c>
      <c r="FY69" s="74" t="s">
        <v>17</v>
      </c>
      <c r="FZ69" s="85"/>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86"/>
      <c r="HD69" s="76">
        <f t="shared" ref="HD69:HD100" si="279">SUM(FZ69:HC69)</f>
        <v>0</v>
      </c>
      <c r="HF69">
        <f ca="1">SUMIF(HI$3:IM$3,"&lt;="&amp;B5,HI69:IM69)</f>
        <v>0</v>
      </c>
      <c r="HG69" s="98" t="str">
        <f>IF(Summary!$B$46&lt;&gt;"",IF(AND(Summary!$D$46&lt;&gt;"",DATE(YEAR(Summary!$D$46),MONTH(Summary!$D$46),1)&lt;DATE(YEAR(HI3),MONTH(HI3),1)),"not on board",IF(Summary!$B$46&lt;&gt;"",IF(AND(Summary!$C$46&lt;&gt;"",DATE(YEAR(Summary!$C$46),MONTH(Summary!$C$46),1)&lt;=DATE(YEAR(HI3),MONTH(HI3),1)),Summary!$B$46,"not on board"),"")),"")</f>
        <v/>
      </c>
      <c r="HH69" s="74" t="s">
        <v>17</v>
      </c>
      <c r="HI69" s="85"/>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86"/>
      <c r="IN69" s="76">
        <f t="shared" ref="IN69:IN70" si="280">SUM(HI69:IM69)</f>
        <v>0</v>
      </c>
      <c r="IP69">
        <f ca="1">SUMIF(IS$3:JW$3,"&lt;="&amp;B5,IS69:JW69)</f>
        <v>0</v>
      </c>
      <c r="IQ69" s="98" t="str">
        <f>IF(Summary!$B$46&lt;&gt;"",IF(AND(Summary!$D$46&lt;&gt;"",DATE(YEAR(Summary!$D$46),MONTH(Summary!$D$46),1)&lt;DATE(YEAR(IS3),MONTH(IS3),1)),"not on board",IF(Summary!$B$46&lt;&gt;"",IF(AND(Summary!$C$46&lt;&gt;"",DATE(YEAR(Summary!$C$46),MONTH(Summary!$C$46),1)&lt;=DATE(YEAR(IS3),MONTH(IS3),1)),Summary!$B$46,"not on board"),"")),"")</f>
        <v/>
      </c>
      <c r="IR69" s="74" t="s">
        <v>17</v>
      </c>
      <c r="IS69" s="85"/>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86"/>
      <c r="JX69" s="76">
        <f t="shared" ref="JX69:JX70" si="281">SUM(IS69:JW69)</f>
        <v>0</v>
      </c>
      <c r="JZ69">
        <f ca="1">SUMIF(KC$3:LF$3,"&lt;="&amp;B5,KC69:LF69)</f>
        <v>0</v>
      </c>
      <c r="KA69" s="98" t="str">
        <f>IF(Summary!$B$46&lt;&gt;"",IF(AND(Summary!$D$46&lt;&gt;"",DATE(YEAR(Summary!$D$46),MONTH(Summary!$D$46),1)&lt;DATE(YEAR(KC3),MONTH(KC3),1)),"not on board",IF(Summary!$B$46&lt;&gt;"",IF(AND(Summary!$C$46&lt;&gt;"",DATE(YEAR(Summary!$C$46),MONTH(Summary!$C$46),1)&lt;=DATE(YEAR(KC3),MONTH(KC3),1)),Summary!$B$46,"not on board"),"")),"")</f>
        <v/>
      </c>
      <c r="KB69" s="74" t="s">
        <v>17</v>
      </c>
      <c r="KC69" s="85"/>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86"/>
      <c r="LG69" s="76">
        <f t="shared" ref="LG69:LG100" si="282">SUM(KC69:LF69)</f>
        <v>0</v>
      </c>
      <c r="LI69">
        <f ca="1">SUMIF(LL$3:MP$3,"&lt;="&amp;B5,LL69:MP69)</f>
        <v>0</v>
      </c>
      <c r="LJ69" s="98" t="str">
        <f>IF(Summary!$B$46&lt;&gt;"",IF(AND(Summary!$D$46&lt;&gt;"",DATE(YEAR(Summary!$D$46),MONTH(Summary!$D$46),1)&lt;DATE(YEAR(LL3),MONTH(LL3),1)),"not on board",IF(Summary!$B$46&lt;&gt;"",IF(AND(Summary!$C$46&lt;&gt;"",DATE(YEAR(Summary!$C$46),MONTH(Summary!$C$46),1)&lt;=DATE(YEAR(LL3),MONTH(LL3),1)),Summary!$B$46,"not on board"),"")),"")</f>
        <v/>
      </c>
      <c r="LK69" s="74" t="s">
        <v>17</v>
      </c>
      <c r="LL69" s="85"/>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86"/>
      <c r="MQ69" s="76">
        <f t="shared" ref="MQ69:MQ70" si="283">SUM(LL69:MP69)</f>
        <v>0</v>
      </c>
      <c r="MS69">
        <f ca="1">SUMIF(MV$3:NY$3,"&lt;="&amp;B5,MV69:NY69)</f>
        <v>0</v>
      </c>
      <c r="MT69" s="98" t="str">
        <f>IF(Summary!$B$46&lt;&gt;"",IF(AND(Summary!$D$46&lt;&gt;"",DATE(YEAR(Summary!$D$46),MONTH(Summary!$D$46),1)&lt;DATE(YEAR(MV3),MONTH(MV3),1)),"not on board",IF(Summary!$B$46&lt;&gt;"",IF(AND(Summary!$C$46&lt;&gt;"",DATE(YEAR(Summary!$C$46),MONTH(Summary!$C$46),1)&lt;=DATE(YEAR(MV3),MONTH(MV3),1)),Summary!$B$46,"not on board"),"")),"")</f>
        <v/>
      </c>
      <c r="MU69" s="74" t="s">
        <v>17</v>
      </c>
      <c r="MV69" s="85"/>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86"/>
      <c r="NZ69" s="76">
        <f t="shared" ref="NZ69:NZ100" si="284">SUM(MV69:NY69)</f>
        <v>0</v>
      </c>
      <c r="OB69">
        <f ca="1">SUMIF(OE$3:PI$3,"&lt;="&amp;B5,OE69:PI69)</f>
        <v>0</v>
      </c>
      <c r="OC69" s="98" t="str">
        <f>IF(Summary!$B$46&lt;&gt;"",IF(AND(Summary!$D$46&lt;&gt;"",DATE(YEAR(Summary!$D$46),MONTH(Summary!$D$46),1)&lt;DATE(YEAR(OE3),MONTH(OE3),1)),"not on board",IF(Summary!$B$46&lt;&gt;"",IF(AND(Summary!$C$46&lt;&gt;"",DATE(YEAR(Summary!$C$46),MONTH(Summary!$C$46),1)&lt;=DATE(YEAR(OE3),MONTH(OE3),1)),Summary!$B$46,"not on board"),"")),"")</f>
        <v/>
      </c>
      <c r="OD69" s="74" t="s">
        <v>17</v>
      </c>
      <c r="OE69" s="85"/>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86"/>
      <c r="PJ69" s="76">
        <f t="shared" ref="PJ69:PJ70" si="285">SUM(OE69:PI69)</f>
        <v>0</v>
      </c>
    </row>
    <row r="70" spans="2:426">
      <c r="B70">
        <f ca="1">SUM(B69,BT69,AL69,DD69,EM69,FW69,HF69,IP69,JZ69,LI69,MS69,OB69)</f>
        <v>0</v>
      </c>
      <c r="C70" s="100"/>
      <c r="D70" s="75" t="s">
        <v>1</v>
      </c>
      <c r="E70" s="83"/>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4"/>
      <c r="AJ70" s="77">
        <f t="shared" si="274"/>
        <v>0</v>
      </c>
      <c r="AM70" s="100"/>
      <c r="AN70" s="75" t="s">
        <v>1</v>
      </c>
      <c r="AO70" s="83"/>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4"/>
      <c r="BR70" s="77">
        <f t="shared" si="275"/>
        <v>0</v>
      </c>
      <c r="BU70" s="100"/>
      <c r="BV70" s="75" t="s">
        <v>1</v>
      </c>
      <c r="BW70" s="83"/>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4"/>
      <c r="DB70" s="77">
        <f t="shared" si="276"/>
        <v>0</v>
      </c>
      <c r="DE70" s="100"/>
      <c r="DF70" s="75" t="s">
        <v>1</v>
      </c>
      <c r="DG70" s="83"/>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4"/>
      <c r="EK70" s="77">
        <f t="shared" si="277"/>
        <v>0</v>
      </c>
      <c r="EN70" s="100"/>
      <c r="EO70" s="75" t="s">
        <v>1</v>
      </c>
      <c r="EP70" s="83"/>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4"/>
      <c r="FU70" s="77">
        <f t="shared" si="278"/>
        <v>0</v>
      </c>
      <c r="FX70" s="100"/>
      <c r="FY70" s="75" t="s">
        <v>1</v>
      </c>
      <c r="FZ70" s="83"/>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4"/>
      <c r="HD70" s="77">
        <f t="shared" si="279"/>
        <v>0</v>
      </c>
      <c r="HG70" s="100"/>
      <c r="HH70" s="75" t="s">
        <v>1</v>
      </c>
      <c r="HI70" s="83"/>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4"/>
      <c r="IN70" s="77">
        <f t="shared" si="280"/>
        <v>0</v>
      </c>
      <c r="IQ70" s="100"/>
      <c r="IR70" s="75" t="s">
        <v>1</v>
      </c>
      <c r="IS70" s="83"/>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4"/>
      <c r="JX70" s="77">
        <f t="shared" si="281"/>
        <v>0</v>
      </c>
      <c r="KA70" s="100"/>
      <c r="KB70" s="75" t="s">
        <v>1</v>
      </c>
      <c r="KC70" s="83"/>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4"/>
      <c r="LG70" s="77">
        <f t="shared" si="282"/>
        <v>0</v>
      </c>
      <c r="LJ70" s="100"/>
      <c r="LK70" s="75" t="s">
        <v>1</v>
      </c>
      <c r="LL70" s="83"/>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4"/>
      <c r="MQ70" s="77">
        <f t="shared" si="283"/>
        <v>0</v>
      </c>
      <c r="MT70" s="100"/>
      <c r="MU70" s="75" t="s">
        <v>1</v>
      </c>
      <c r="MV70" s="83"/>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4"/>
      <c r="NZ70" s="77">
        <f t="shared" si="284"/>
        <v>0</v>
      </c>
      <c r="OC70" s="100"/>
      <c r="OD70" s="75" t="s">
        <v>1</v>
      </c>
      <c r="OE70" s="83"/>
      <c r="OF70" s="8"/>
      <c r="OG70" s="8"/>
      <c r="OH70" s="8"/>
      <c r="OI70" s="8"/>
      <c r="OJ70" s="8"/>
      <c r="OK70" s="8"/>
      <c r="OL70" s="8"/>
      <c r="OM70" s="8"/>
      <c r="ON70" s="8"/>
      <c r="OO70" s="8"/>
      <c r="OP70" s="8"/>
      <c r="OQ70" s="8"/>
      <c r="OR70" s="8"/>
      <c r="OS70" s="8"/>
      <c r="OT70" s="8"/>
      <c r="OU70" s="8"/>
      <c r="OV70" s="8"/>
      <c r="OW70" s="8"/>
      <c r="OX70" s="8"/>
      <c r="OY70" s="8"/>
      <c r="OZ70" s="8"/>
      <c r="PA70" s="8"/>
      <c r="PB70" s="8"/>
      <c r="PC70" s="8"/>
      <c r="PD70" s="8"/>
      <c r="PE70" s="8"/>
      <c r="PF70" s="8"/>
      <c r="PG70" s="8"/>
      <c r="PH70" s="8"/>
      <c r="PI70" s="84"/>
      <c r="PJ70" s="77">
        <f t="shared" si="285"/>
        <v>0</v>
      </c>
    </row>
    <row r="71" spans="2:426" ht="15" customHeight="1">
      <c r="B71">
        <f ca="1">SUMIF(E$3:AI$3,"&lt;="&amp;B5,E71:AI71)</f>
        <v>0</v>
      </c>
      <c r="C71" s="98" t="str">
        <f>IF(Summary!$B$47&lt;&gt;"",IF(AND(Summary!$D$47&lt;&gt;"",DATE(YEAR(Summary!$D$47),MONTH(Summary!$D$47),1)&lt;DATE(YEAR(E3),MONTH(E3),1)),"not on board",IF(Summary!$B$47&lt;&gt;"",IF(AND(Summary!$C$47&lt;&gt;"",DATE(YEAR(Summary!$C$47),MONTH(Summary!$C$47),1)&lt;=DATE(YEAR(E3),MONTH(E3),1)),Summary!$B$47,"not on board"),"")),"")</f>
        <v/>
      </c>
      <c r="D71" s="74" t="s">
        <v>17</v>
      </c>
      <c r="E71" s="85"/>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86"/>
      <c r="AJ71" s="76">
        <f t="shared" ref="AJ71:AJ72" si="286">SUM(E71:AI71)</f>
        <v>0</v>
      </c>
      <c r="AL71">
        <f ca="1">SUMIF(AO$3:BQ$3,"&lt;="&amp;B5,AO71:BQ71)</f>
        <v>0</v>
      </c>
      <c r="AM71" s="98" t="str">
        <f>IF(Summary!$B$47&lt;&gt;"",IF(AND(Summary!$D$47&lt;&gt;"",DATE(YEAR(Summary!$D$47),MONTH(Summary!$D$47),1)&lt;DATE(YEAR(AO3),MONTH(AO3),1)),"not on board",IF(Summary!$B$47&lt;&gt;"",IF(AND(Summary!$C$47&lt;&gt;"",DATE(YEAR(Summary!$C$47),MONTH(Summary!$C$47),1)&lt;=DATE(YEAR(AO3),MONTH(AO3),1)),Summary!$B$47,"not on board"),"")),"")</f>
        <v/>
      </c>
      <c r="AN71" s="74" t="s">
        <v>17</v>
      </c>
      <c r="AO71" s="85"/>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86"/>
      <c r="BR71" s="76">
        <f t="shared" si="275"/>
        <v>0</v>
      </c>
      <c r="BT71">
        <f ca="1">SUMIF(BW$3:DA$3,"&lt;="&amp;B5,BW71:DA71)</f>
        <v>0</v>
      </c>
      <c r="BU71" s="98" t="str">
        <f>IF(Summary!$B$47&lt;&gt;"",IF(AND(Summary!$D$47&lt;&gt;"",DATE(YEAR(Summary!$D$47),MONTH(Summary!$D$47),1)&lt;DATE(YEAR(BW3),MONTH(BW3),1)),"not on board",IF(Summary!$B$47&lt;&gt;"",IF(AND(Summary!$C$47&lt;&gt;"",DATE(YEAR(Summary!$C$47),MONTH(Summary!$C$47),1)&lt;=DATE(YEAR(BW3),MONTH(BW3),1)),Summary!$B$47,"not on board"),"")),"")</f>
        <v/>
      </c>
      <c r="BV71" s="74" t="s">
        <v>17</v>
      </c>
      <c r="BW71" s="85"/>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86"/>
      <c r="DB71" s="76">
        <f t="shared" ref="DB71:DB72" si="287">SUM(BW71:DA71)</f>
        <v>0</v>
      </c>
      <c r="DD71">
        <f ca="1">SUMIF(DG$3:EJ$3,"&lt;="&amp;B5,DG71:EJ71)</f>
        <v>0</v>
      </c>
      <c r="DE71" s="98" t="str">
        <f>IF(Summary!$B$47&lt;&gt;"",IF(AND(Summary!$D$47&lt;&gt;"",DATE(YEAR(Summary!$D$47),MONTH(Summary!$D$47),1)&lt;DATE(YEAR(DG3),MONTH(DG3),1)),"not on board",IF(Summary!$B$47&lt;&gt;"",IF(AND(Summary!$C$47&lt;&gt;"",DATE(YEAR(Summary!$C$47),MONTH(Summary!$C$47),1)&lt;=DATE(YEAR(DG3),MONTH(DG3),1)),Summary!$B$47,"not on board"),"")),"")</f>
        <v/>
      </c>
      <c r="DF71" s="74" t="s">
        <v>17</v>
      </c>
      <c r="DG71" s="85"/>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86"/>
      <c r="EK71" s="76">
        <f t="shared" ref="EK71:EK72" si="288">SUM(DG71:EJ71)</f>
        <v>0</v>
      </c>
      <c r="EM71">
        <f ca="1">SUMIF(EP$3:FT$3,"&lt;="&amp;B5,EP71:FT71)</f>
        <v>0</v>
      </c>
      <c r="EN71" s="98" t="str">
        <f>IF(Summary!$B$47&lt;&gt;"",IF(AND(Summary!$D$47&lt;&gt;"",DATE(YEAR(Summary!$D$47),MONTH(Summary!$D$47),1)&lt;DATE(YEAR(EP3),MONTH(EP3),1)),"not on board",IF(Summary!$B$47&lt;&gt;"",IF(AND(Summary!$C$47&lt;&gt;"",DATE(YEAR(Summary!$C$47),MONTH(Summary!$C$47),1)&lt;=DATE(YEAR(EP3),MONTH(EP3),1)),Summary!$B$47,"not on board"),"")),"")</f>
        <v/>
      </c>
      <c r="EO71" s="74" t="s">
        <v>17</v>
      </c>
      <c r="EP71" s="85"/>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86"/>
      <c r="FU71" s="76">
        <f t="shared" ref="FU71:FU72" si="289">SUM(EP71:FT71)</f>
        <v>0</v>
      </c>
      <c r="FW71">
        <f ca="1">SUMIF(FZ$3:HC$3,"&lt;="&amp;B5,FZ71:HC71)</f>
        <v>0</v>
      </c>
      <c r="FX71" s="98" t="str">
        <f>IF(Summary!$B$47&lt;&gt;"",IF(AND(Summary!$D$47&lt;&gt;"",DATE(YEAR(Summary!$D$47),MONTH(Summary!$D$47),1)&lt;DATE(YEAR(FZ3),MONTH(FZ3),1)),"not on board",IF(Summary!$B$47&lt;&gt;"",IF(AND(Summary!$C$47&lt;&gt;"",DATE(YEAR(Summary!$C$47),MONTH(Summary!$C$47),1)&lt;=DATE(YEAR(FZ3),MONTH(FZ3),1)),Summary!$B$47,"not on board"),"")),"")</f>
        <v/>
      </c>
      <c r="FY71" s="74" t="s">
        <v>17</v>
      </c>
      <c r="FZ71" s="85"/>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86"/>
      <c r="HD71" s="76">
        <f t="shared" si="279"/>
        <v>0</v>
      </c>
      <c r="HF71">
        <f ca="1">SUMIF(HI$3:IM$3,"&lt;="&amp;B5,HI71:IM71)</f>
        <v>0</v>
      </c>
      <c r="HG71" s="98" t="str">
        <f>IF(Summary!$B$47&lt;&gt;"",IF(AND(Summary!$D$47&lt;&gt;"",DATE(YEAR(Summary!$D$47),MONTH(Summary!$D$47),1)&lt;DATE(YEAR(HI3),MONTH(HI3),1)),"not on board",IF(Summary!$B$47&lt;&gt;"",IF(AND(Summary!$C$47&lt;&gt;"",DATE(YEAR(Summary!$C$47),MONTH(Summary!$C$47),1)&lt;=DATE(YEAR(HI3),MONTH(HI3),1)),Summary!$B$47,"not on board"),"")),"")</f>
        <v/>
      </c>
      <c r="HH71" s="74" t="s">
        <v>17</v>
      </c>
      <c r="HI71" s="85"/>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86"/>
      <c r="IN71" s="76">
        <f t="shared" ref="IN71:IN72" si="290">SUM(HI71:IM71)</f>
        <v>0</v>
      </c>
      <c r="IP71">
        <f ca="1">SUMIF(IS$3:JW$3,"&lt;="&amp;B5,IS71:JW71)</f>
        <v>0</v>
      </c>
      <c r="IQ71" s="98" t="str">
        <f>IF(Summary!$B$47&lt;&gt;"",IF(AND(Summary!$D$47&lt;&gt;"",DATE(YEAR(Summary!$D$47),MONTH(Summary!$D$47),1)&lt;DATE(YEAR(IS3),MONTH(IS3),1)),"not on board",IF(Summary!$B$47&lt;&gt;"",IF(AND(Summary!$C$47&lt;&gt;"",DATE(YEAR(Summary!$C$47),MONTH(Summary!$C$47),1)&lt;=DATE(YEAR(IS3),MONTH(IS3),1)),Summary!$B$47,"not on board"),"")),"")</f>
        <v/>
      </c>
      <c r="IR71" s="74" t="s">
        <v>17</v>
      </c>
      <c r="IS71" s="85"/>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86"/>
      <c r="JX71" s="76">
        <f t="shared" ref="JX71:JX72" si="291">SUM(IS71:JW71)</f>
        <v>0</v>
      </c>
      <c r="JZ71">
        <f ca="1">SUMIF(KC$3:LF$3,"&lt;="&amp;B5,KC71:LF71)</f>
        <v>0</v>
      </c>
      <c r="KA71" s="98" t="str">
        <f>IF(Summary!$B$47&lt;&gt;"",IF(AND(Summary!$D$47&lt;&gt;"",DATE(YEAR(Summary!$D$47),MONTH(Summary!$D$47),1)&lt;DATE(YEAR(KC3),MONTH(KC3),1)),"not on board",IF(Summary!$B$47&lt;&gt;"",IF(AND(Summary!$C$47&lt;&gt;"",DATE(YEAR(Summary!$C$47),MONTH(Summary!$C$47),1)&lt;=DATE(YEAR(KC3),MONTH(KC3),1)),Summary!$B$47,"not on board"),"")),"")</f>
        <v/>
      </c>
      <c r="KB71" s="74" t="s">
        <v>17</v>
      </c>
      <c r="KC71" s="85"/>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86"/>
      <c r="LG71" s="76">
        <f t="shared" si="282"/>
        <v>0</v>
      </c>
      <c r="LI71">
        <f ca="1">SUMIF(LL$3:MP$3,"&lt;="&amp;B5,LL71:MP71)</f>
        <v>0</v>
      </c>
      <c r="LJ71" s="98" t="str">
        <f>IF(Summary!$B$47&lt;&gt;"",IF(AND(Summary!$D$47&lt;&gt;"",DATE(YEAR(Summary!$D$47),MONTH(Summary!$D$47),1)&lt;DATE(YEAR(LL3),MONTH(LL3),1)),"not on board",IF(Summary!$B$47&lt;&gt;"",IF(AND(Summary!$C$47&lt;&gt;"",DATE(YEAR(Summary!$C$47),MONTH(Summary!$C$47),1)&lt;=DATE(YEAR(LL3),MONTH(LL3),1)),Summary!$B$47,"not on board"),"")),"")</f>
        <v/>
      </c>
      <c r="LK71" s="74" t="s">
        <v>17</v>
      </c>
      <c r="LL71" s="85"/>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86"/>
      <c r="MQ71" s="76">
        <f t="shared" ref="MQ71:MQ72" si="292">SUM(LL71:MP71)</f>
        <v>0</v>
      </c>
      <c r="MS71">
        <f ca="1">SUMIF(MV$3:NY$3,"&lt;="&amp;B5,MV71:NY71)</f>
        <v>0</v>
      </c>
      <c r="MT71" s="98" t="str">
        <f>IF(Summary!$B$47&lt;&gt;"",IF(AND(Summary!$D$47&lt;&gt;"",DATE(YEAR(Summary!$D$47),MONTH(Summary!$D$47),1)&lt;DATE(YEAR(MV3),MONTH(MV3),1)),"not on board",IF(Summary!$B$47&lt;&gt;"",IF(AND(Summary!$C$47&lt;&gt;"",DATE(YEAR(Summary!$C$47),MONTH(Summary!$C$47),1)&lt;=DATE(YEAR(MV3),MONTH(MV3),1)),Summary!$B$47,"not on board"),"")),"")</f>
        <v/>
      </c>
      <c r="MU71" s="74" t="s">
        <v>17</v>
      </c>
      <c r="MV71" s="85"/>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9"/>
      <c r="NY71" s="86"/>
      <c r="NZ71" s="76">
        <f t="shared" si="284"/>
        <v>0</v>
      </c>
      <c r="OB71">
        <f ca="1">SUMIF(OE$3:PI$3,"&lt;="&amp;B5,OE71:PI71)</f>
        <v>0</v>
      </c>
      <c r="OC71" s="98" t="str">
        <f>IF(Summary!$B$47&lt;&gt;"",IF(AND(Summary!$D$47&lt;&gt;"",DATE(YEAR(Summary!$D$47),MONTH(Summary!$D$47),1)&lt;DATE(YEAR(OE3),MONTH(OE3),1)),"not on board",IF(Summary!$B$47&lt;&gt;"",IF(AND(Summary!$C$47&lt;&gt;"",DATE(YEAR(Summary!$C$47),MONTH(Summary!$C$47),1)&lt;=DATE(YEAR(OE3),MONTH(OE3),1)),Summary!$B$47,"not on board"),"")),"")</f>
        <v/>
      </c>
      <c r="OD71" s="74" t="s">
        <v>17</v>
      </c>
      <c r="OE71" s="85"/>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9"/>
      <c r="PI71" s="86"/>
      <c r="PJ71" s="76">
        <f t="shared" ref="PJ71:PJ72" si="293">SUM(OE71:PI71)</f>
        <v>0</v>
      </c>
    </row>
    <row r="72" spans="2:426">
      <c r="B72">
        <f ca="1">SUM(B71,BT71,AL71,DD71,EM71,FW71,HF71,IP71,JZ71,LI71,MS71,OB71)</f>
        <v>0</v>
      </c>
      <c r="C72" s="100"/>
      <c r="D72" s="75" t="s">
        <v>1</v>
      </c>
      <c r="E72" s="83"/>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4"/>
      <c r="AJ72" s="77">
        <f t="shared" si="286"/>
        <v>0</v>
      </c>
      <c r="AM72" s="100"/>
      <c r="AN72" s="75" t="s">
        <v>1</v>
      </c>
      <c r="AO72" s="83"/>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4"/>
      <c r="BR72" s="77">
        <f t="shared" si="275"/>
        <v>0</v>
      </c>
      <c r="BU72" s="100"/>
      <c r="BV72" s="75" t="s">
        <v>1</v>
      </c>
      <c r="BW72" s="83"/>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4"/>
      <c r="DB72" s="77">
        <f t="shared" si="287"/>
        <v>0</v>
      </c>
      <c r="DE72" s="100"/>
      <c r="DF72" s="75" t="s">
        <v>1</v>
      </c>
      <c r="DG72" s="83"/>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4"/>
      <c r="EK72" s="77">
        <f t="shared" si="288"/>
        <v>0</v>
      </c>
      <c r="EN72" s="100"/>
      <c r="EO72" s="75" t="s">
        <v>1</v>
      </c>
      <c r="EP72" s="83"/>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4"/>
      <c r="FU72" s="77">
        <f t="shared" si="289"/>
        <v>0</v>
      </c>
      <c r="FX72" s="100"/>
      <c r="FY72" s="75" t="s">
        <v>1</v>
      </c>
      <c r="FZ72" s="83"/>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4"/>
      <c r="HD72" s="77">
        <f t="shared" si="279"/>
        <v>0</v>
      </c>
      <c r="HG72" s="100"/>
      <c r="HH72" s="75" t="s">
        <v>1</v>
      </c>
      <c r="HI72" s="83"/>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4"/>
      <c r="IN72" s="77">
        <f t="shared" si="290"/>
        <v>0</v>
      </c>
      <c r="IQ72" s="100"/>
      <c r="IR72" s="75" t="s">
        <v>1</v>
      </c>
      <c r="IS72" s="83"/>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4"/>
      <c r="JX72" s="77">
        <f t="shared" si="291"/>
        <v>0</v>
      </c>
      <c r="KA72" s="100"/>
      <c r="KB72" s="75" t="s">
        <v>1</v>
      </c>
      <c r="KC72" s="83"/>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4"/>
      <c r="LG72" s="77">
        <f t="shared" si="282"/>
        <v>0</v>
      </c>
      <c r="LJ72" s="100"/>
      <c r="LK72" s="75" t="s">
        <v>1</v>
      </c>
      <c r="LL72" s="83"/>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4"/>
      <c r="MQ72" s="77">
        <f t="shared" si="292"/>
        <v>0</v>
      </c>
      <c r="MT72" s="100"/>
      <c r="MU72" s="75" t="s">
        <v>1</v>
      </c>
      <c r="MV72" s="83"/>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4"/>
      <c r="NZ72" s="77">
        <f t="shared" si="284"/>
        <v>0</v>
      </c>
      <c r="OC72" s="100"/>
      <c r="OD72" s="75" t="s">
        <v>1</v>
      </c>
      <c r="OE72" s="83"/>
      <c r="OF72" s="8"/>
      <c r="OG72" s="8"/>
      <c r="OH72" s="8"/>
      <c r="OI72" s="8"/>
      <c r="OJ72" s="8"/>
      <c r="OK72" s="8"/>
      <c r="OL72" s="8"/>
      <c r="OM72" s="8"/>
      <c r="ON72" s="8"/>
      <c r="OO72" s="8"/>
      <c r="OP72" s="8"/>
      <c r="OQ72" s="8"/>
      <c r="OR72" s="8"/>
      <c r="OS72" s="8"/>
      <c r="OT72" s="8"/>
      <c r="OU72" s="8"/>
      <c r="OV72" s="8"/>
      <c r="OW72" s="8"/>
      <c r="OX72" s="8"/>
      <c r="OY72" s="8"/>
      <c r="OZ72" s="8"/>
      <c r="PA72" s="8"/>
      <c r="PB72" s="8"/>
      <c r="PC72" s="8"/>
      <c r="PD72" s="8"/>
      <c r="PE72" s="8"/>
      <c r="PF72" s="8"/>
      <c r="PG72" s="8"/>
      <c r="PH72" s="8"/>
      <c r="PI72" s="84"/>
      <c r="PJ72" s="77">
        <f t="shared" si="293"/>
        <v>0</v>
      </c>
    </row>
    <row r="73" spans="2:426" ht="15" customHeight="1">
      <c r="B73">
        <f ca="1">SUMIF(E$3:AI$3,"&lt;="&amp;B5,E73:AI73)</f>
        <v>0</v>
      </c>
      <c r="C73" s="98" t="str">
        <f>IF(Summary!$B$48&lt;&gt;"",IF(AND(Summary!$D$48&lt;&gt;"",DATE(YEAR(Summary!$D$48),MONTH(Summary!$D$48),1)&lt;DATE(YEAR(E3),MONTH(E3),1)),"not on board",IF(Summary!$B$48&lt;&gt;"",IF(AND(Summary!$C$48&lt;&gt;"",DATE(YEAR(Summary!$C$48),MONTH(Summary!$C$48),1)&lt;=DATE(YEAR(E3),MONTH(E3),1)),Summary!$B$48,"not on board"),"")),"")</f>
        <v/>
      </c>
      <c r="D73" s="74" t="s">
        <v>17</v>
      </c>
      <c r="E73" s="85"/>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86"/>
      <c r="AJ73" s="76">
        <f t="shared" ref="AJ73:AJ74" si="294">SUM(E73:AI73)</f>
        <v>0</v>
      </c>
      <c r="AL73">
        <f ca="1">SUMIF(AO$3:BQ$3,"&lt;="&amp;B5,AO73:BQ73)</f>
        <v>0</v>
      </c>
      <c r="AM73" s="98" t="str">
        <f>IF(Summary!$B$48&lt;&gt;"",IF(AND(Summary!$D$48&lt;&gt;"",DATE(YEAR(Summary!$D$48),MONTH(Summary!$D$48),1)&lt;DATE(YEAR(AO3),MONTH(AO3),1)),"not on board",IF(Summary!$B$48&lt;&gt;"",IF(AND(Summary!$C$48&lt;&gt;"",DATE(YEAR(Summary!$C$48),MONTH(Summary!$C$48),1)&lt;=DATE(YEAR(AO3),MONTH(AO3),1)),Summary!$B$48,"not on board"),"")),"")</f>
        <v/>
      </c>
      <c r="AN73" s="74" t="s">
        <v>17</v>
      </c>
      <c r="AO73" s="85"/>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86"/>
      <c r="BR73" s="76">
        <f t="shared" si="275"/>
        <v>0</v>
      </c>
      <c r="BT73">
        <f ca="1">SUMIF(BW$3:DA$3,"&lt;="&amp;B5,BW73:DA73)</f>
        <v>0</v>
      </c>
      <c r="BU73" s="98" t="str">
        <f>IF(Summary!$B$48&lt;&gt;"",IF(AND(Summary!$D$48&lt;&gt;"",DATE(YEAR(Summary!$D$48),MONTH(Summary!$D$48),1)&lt;DATE(YEAR(BW3),MONTH(BW3),1)),"not on board",IF(Summary!$B$48&lt;&gt;"",IF(AND(Summary!$C$48&lt;&gt;"",DATE(YEAR(Summary!$C$48),MONTH(Summary!$C$48),1)&lt;=DATE(YEAR(BW3),MONTH(BW3),1)),Summary!$B$48,"not on board"),"")),"")</f>
        <v/>
      </c>
      <c r="BV73" s="74" t="s">
        <v>17</v>
      </c>
      <c r="BW73" s="85"/>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86"/>
      <c r="DB73" s="76">
        <f t="shared" ref="DB73:DB74" si="295">SUM(BW73:DA73)</f>
        <v>0</v>
      </c>
      <c r="DD73">
        <f ca="1">SUMIF(DG$3:EJ$3,"&lt;="&amp;B5,DG73:EJ73)</f>
        <v>0</v>
      </c>
      <c r="DE73" s="98" t="str">
        <f>IF(Summary!$B$48&lt;&gt;"",IF(AND(Summary!$D$48&lt;&gt;"",DATE(YEAR(Summary!$D$48),MONTH(Summary!$D$48),1)&lt;DATE(YEAR(DG3),MONTH(DG3),1)),"not on board",IF(Summary!$B$48&lt;&gt;"",IF(AND(Summary!$C$48&lt;&gt;"",DATE(YEAR(Summary!$C$48),MONTH(Summary!$C$48),1)&lt;=DATE(YEAR(DG3),MONTH(DG3),1)),Summary!$B$48,"not on board"),"")),"")</f>
        <v/>
      </c>
      <c r="DF73" s="74" t="s">
        <v>17</v>
      </c>
      <c r="DG73" s="85"/>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86"/>
      <c r="EK73" s="76">
        <f t="shared" ref="EK73:EK74" si="296">SUM(DG73:EJ73)</f>
        <v>0</v>
      </c>
      <c r="EM73">
        <f ca="1">SUMIF(EP$3:FT$3,"&lt;="&amp;B5,EP73:FT73)</f>
        <v>0</v>
      </c>
      <c r="EN73" s="98" t="str">
        <f>IF(Summary!$B$48&lt;&gt;"",IF(AND(Summary!$D$48&lt;&gt;"",DATE(YEAR(Summary!$D$48),MONTH(Summary!$D$48),1)&lt;DATE(YEAR(EP3),MONTH(EP3),1)),"not on board",IF(Summary!$B$48&lt;&gt;"",IF(AND(Summary!$C$48&lt;&gt;"",DATE(YEAR(Summary!$C$48),MONTH(Summary!$C$48),1)&lt;=DATE(YEAR(EP3),MONTH(EP3),1)),Summary!$B$48,"not on board"),"")),"")</f>
        <v/>
      </c>
      <c r="EO73" s="74" t="s">
        <v>17</v>
      </c>
      <c r="EP73" s="85"/>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86"/>
      <c r="FU73" s="76">
        <f t="shared" ref="FU73:FU74" si="297">SUM(EP73:FT73)</f>
        <v>0</v>
      </c>
      <c r="FW73">
        <f ca="1">SUMIF(FZ$3:HC$3,"&lt;="&amp;B5,FZ73:HC73)</f>
        <v>0</v>
      </c>
      <c r="FX73" s="98" t="str">
        <f>IF(Summary!$B$48&lt;&gt;"",IF(AND(Summary!$D$48&lt;&gt;"",DATE(YEAR(Summary!$D$48),MONTH(Summary!$D$48),1)&lt;DATE(YEAR(FZ3),MONTH(FZ3),1)),"not on board",IF(Summary!$B$48&lt;&gt;"",IF(AND(Summary!$C$48&lt;&gt;"",DATE(YEAR(Summary!$C$48),MONTH(Summary!$C$48),1)&lt;=DATE(YEAR(FZ3),MONTH(FZ3),1)),Summary!$B$48,"not on board"),"")),"")</f>
        <v/>
      </c>
      <c r="FY73" s="74" t="s">
        <v>17</v>
      </c>
      <c r="FZ73" s="85"/>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86"/>
      <c r="HD73" s="76">
        <f t="shared" si="279"/>
        <v>0</v>
      </c>
      <c r="HF73">
        <f ca="1">SUMIF(HI$3:IM$3,"&lt;="&amp;B5,HI73:IM73)</f>
        <v>0</v>
      </c>
      <c r="HG73" s="98" t="str">
        <f>IF(Summary!$B$48&lt;&gt;"",IF(AND(Summary!$D$48&lt;&gt;"",DATE(YEAR(Summary!$D$48),MONTH(Summary!$D$48),1)&lt;DATE(YEAR(HI3),MONTH(HI3),1)),"not on board",IF(Summary!$B$48&lt;&gt;"",IF(AND(Summary!$C$48&lt;&gt;"",DATE(YEAR(Summary!$C$48),MONTH(Summary!$C$48),1)&lt;=DATE(YEAR(HI3),MONTH(HI3),1)),Summary!$B$48,"not on board"),"")),"")</f>
        <v/>
      </c>
      <c r="HH73" s="74" t="s">
        <v>17</v>
      </c>
      <c r="HI73" s="85"/>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86"/>
      <c r="IN73" s="76">
        <f t="shared" ref="IN73:IN74" si="298">SUM(HI73:IM73)</f>
        <v>0</v>
      </c>
      <c r="IP73">
        <f ca="1">SUMIF(IS$3:JW$3,"&lt;="&amp;B5,IS73:JW73)</f>
        <v>0</v>
      </c>
      <c r="IQ73" s="98" t="str">
        <f>IF(Summary!$B$48&lt;&gt;"",IF(AND(Summary!$D$48&lt;&gt;"",DATE(YEAR(Summary!$D$48),MONTH(Summary!$D$48),1)&lt;DATE(YEAR(IS3),MONTH(IS3),1)),"not on board",IF(Summary!$B$48&lt;&gt;"",IF(AND(Summary!$C$48&lt;&gt;"",DATE(YEAR(Summary!$C$48),MONTH(Summary!$C$48),1)&lt;=DATE(YEAR(IS3),MONTH(IS3),1)),Summary!$B$48,"not on board"),"")),"")</f>
        <v/>
      </c>
      <c r="IR73" s="74" t="s">
        <v>17</v>
      </c>
      <c r="IS73" s="85"/>
      <c r="IT73" s="9"/>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9"/>
      <c r="JW73" s="86"/>
      <c r="JX73" s="76">
        <f t="shared" ref="JX73:JX74" si="299">SUM(IS73:JW73)</f>
        <v>0</v>
      </c>
      <c r="JZ73">
        <f ca="1">SUMIF(KC$3:LF$3,"&lt;="&amp;B5,KC73:LF73)</f>
        <v>0</v>
      </c>
      <c r="KA73" s="98" t="str">
        <f>IF(Summary!$B$48&lt;&gt;"",IF(AND(Summary!$D$48&lt;&gt;"",DATE(YEAR(Summary!$D$48),MONTH(Summary!$D$48),1)&lt;DATE(YEAR(KC3),MONTH(KC3),1)),"not on board",IF(Summary!$B$48&lt;&gt;"",IF(AND(Summary!$C$48&lt;&gt;"",DATE(YEAR(Summary!$C$48),MONTH(Summary!$C$48),1)&lt;=DATE(YEAR(KC3),MONTH(KC3),1)),Summary!$B$48,"not on board"),"")),"")</f>
        <v/>
      </c>
      <c r="KB73" s="74" t="s">
        <v>17</v>
      </c>
      <c r="KC73" s="85"/>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86"/>
      <c r="LG73" s="76">
        <f t="shared" si="282"/>
        <v>0</v>
      </c>
      <c r="LI73">
        <f ca="1">SUMIF(LL$3:MP$3,"&lt;="&amp;B5,LL73:MP73)</f>
        <v>0</v>
      </c>
      <c r="LJ73" s="98" t="str">
        <f>IF(Summary!$B$48&lt;&gt;"",IF(AND(Summary!$D$48&lt;&gt;"",DATE(YEAR(Summary!$D$48),MONTH(Summary!$D$48),1)&lt;DATE(YEAR(LL3),MONTH(LL3),1)),"not on board",IF(Summary!$B$48&lt;&gt;"",IF(AND(Summary!$C$48&lt;&gt;"",DATE(YEAR(Summary!$C$48),MONTH(Summary!$C$48),1)&lt;=DATE(YEAR(LL3),MONTH(LL3),1)),Summary!$B$48,"not on board"),"")),"")</f>
        <v/>
      </c>
      <c r="LK73" s="74" t="s">
        <v>17</v>
      </c>
      <c r="LL73" s="85"/>
      <c r="LM73" s="9"/>
      <c r="LN73" s="9"/>
      <c r="LO73" s="9"/>
      <c r="LP73" s="9"/>
      <c r="LQ73" s="9"/>
      <c r="LR73" s="9"/>
      <c r="LS73" s="9"/>
      <c r="LT73" s="9"/>
      <c r="LU73" s="9"/>
      <c r="LV73" s="9"/>
      <c r="LW73" s="9"/>
      <c r="LX73" s="9"/>
      <c r="LY73" s="9"/>
      <c r="LZ73" s="9"/>
      <c r="MA73" s="9"/>
      <c r="MB73" s="9"/>
      <c r="MC73" s="9"/>
      <c r="MD73" s="9"/>
      <c r="ME73" s="9"/>
      <c r="MF73" s="9"/>
      <c r="MG73" s="9"/>
      <c r="MH73" s="9"/>
      <c r="MI73" s="9"/>
      <c r="MJ73" s="9"/>
      <c r="MK73" s="9"/>
      <c r="ML73" s="9"/>
      <c r="MM73" s="9"/>
      <c r="MN73" s="9"/>
      <c r="MO73" s="9"/>
      <c r="MP73" s="86"/>
      <c r="MQ73" s="76">
        <f t="shared" ref="MQ73:MQ74" si="300">SUM(LL73:MP73)</f>
        <v>0</v>
      </c>
      <c r="MS73">
        <f ca="1">SUMIF(MV$3:NY$3,"&lt;="&amp;B5,MV73:NY73)</f>
        <v>0</v>
      </c>
      <c r="MT73" s="98" t="str">
        <f>IF(Summary!$B$48&lt;&gt;"",IF(AND(Summary!$D$48&lt;&gt;"",DATE(YEAR(Summary!$D$48),MONTH(Summary!$D$48),1)&lt;DATE(YEAR(MV3),MONTH(MV3),1)),"not on board",IF(Summary!$B$48&lt;&gt;"",IF(AND(Summary!$C$48&lt;&gt;"",DATE(YEAR(Summary!$C$48),MONTH(Summary!$C$48),1)&lt;=DATE(YEAR(MV3),MONTH(MV3),1)),Summary!$B$48,"not on board"),"")),"")</f>
        <v/>
      </c>
      <c r="MU73" s="74" t="s">
        <v>17</v>
      </c>
      <c r="MV73" s="85"/>
      <c r="MW73" s="9"/>
      <c r="MX73" s="9"/>
      <c r="MY73" s="9"/>
      <c r="MZ73" s="9"/>
      <c r="NA73" s="9"/>
      <c r="NB73" s="9"/>
      <c r="NC73" s="9"/>
      <c r="ND73" s="9"/>
      <c r="NE73" s="9"/>
      <c r="NF73" s="9"/>
      <c r="NG73" s="9"/>
      <c r="NH73" s="9"/>
      <c r="NI73" s="9"/>
      <c r="NJ73" s="9"/>
      <c r="NK73" s="9"/>
      <c r="NL73" s="9"/>
      <c r="NM73" s="9"/>
      <c r="NN73" s="9"/>
      <c r="NO73" s="9"/>
      <c r="NP73" s="9"/>
      <c r="NQ73" s="9"/>
      <c r="NR73" s="9"/>
      <c r="NS73" s="9"/>
      <c r="NT73" s="9"/>
      <c r="NU73" s="9"/>
      <c r="NV73" s="9"/>
      <c r="NW73" s="9"/>
      <c r="NX73" s="9"/>
      <c r="NY73" s="86"/>
      <c r="NZ73" s="76">
        <f t="shared" si="284"/>
        <v>0</v>
      </c>
      <c r="OB73">
        <f ca="1">SUMIF(OE$3:PI$3,"&lt;="&amp;B5,OE73:PI73)</f>
        <v>0</v>
      </c>
      <c r="OC73" s="98" t="str">
        <f>IF(Summary!$B$48&lt;&gt;"",IF(AND(Summary!$D$48&lt;&gt;"",DATE(YEAR(Summary!$D$48),MONTH(Summary!$D$48),1)&lt;DATE(YEAR(OE3),MONTH(OE3),1)),"not on board",IF(Summary!$B$48&lt;&gt;"",IF(AND(Summary!$C$48&lt;&gt;"",DATE(YEAR(Summary!$C$48),MONTH(Summary!$C$48),1)&lt;=DATE(YEAR(OE3),MONTH(OE3),1)),Summary!$B$48,"not on board"),"")),"")</f>
        <v/>
      </c>
      <c r="OD73" s="74" t="s">
        <v>17</v>
      </c>
      <c r="OE73" s="85"/>
      <c r="OF73" s="9"/>
      <c r="OG73" s="9"/>
      <c r="OH73" s="9"/>
      <c r="OI73" s="9"/>
      <c r="OJ73" s="9"/>
      <c r="OK73" s="9"/>
      <c r="OL73" s="9"/>
      <c r="OM73" s="9"/>
      <c r="ON73" s="9"/>
      <c r="OO73" s="9"/>
      <c r="OP73" s="9"/>
      <c r="OQ73" s="9"/>
      <c r="OR73" s="9"/>
      <c r="OS73" s="9"/>
      <c r="OT73" s="9"/>
      <c r="OU73" s="9"/>
      <c r="OV73" s="9"/>
      <c r="OW73" s="9"/>
      <c r="OX73" s="9"/>
      <c r="OY73" s="9"/>
      <c r="OZ73" s="9"/>
      <c r="PA73" s="9"/>
      <c r="PB73" s="9"/>
      <c r="PC73" s="9"/>
      <c r="PD73" s="9"/>
      <c r="PE73" s="9"/>
      <c r="PF73" s="9"/>
      <c r="PG73" s="9"/>
      <c r="PH73" s="9"/>
      <c r="PI73" s="86"/>
      <c r="PJ73" s="76">
        <f t="shared" ref="PJ73:PJ74" si="301">SUM(OE73:PI73)</f>
        <v>0</v>
      </c>
    </row>
    <row r="74" spans="2:426">
      <c r="B74">
        <f ca="1">SUM(B73,BT73,AL73,DD73,EM73,FW73,HF73,IP73,JZ73,LI73,MS73,OB73)</f>
        <v>0</v>
      </c>
      <c r="C74" s="100"/>
      <c r="D74" s="75" t="s">
        <v>1</v>
      </c>
      <c r="E74" s="83"/>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4"/>
      <c r="AJ74" s="77">
        <f t="shared" si="294"/>
        <v>0</v>
      </c>
      <c r="AM74" s="100"/>
      <c r="AN74" s="75" t="s">
        <v>1</v>
      </c>
      <c r="AO74" s="83"/>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4"/>
      <c r="BR74" s="77">
        <f t="shared" si="275"/>
        <v>0</v>
      </c>
      <c r="BU74" s="100"/>
      <c r="BV74" s="75" t="s">
        <v>1</v>
      </c>
      <c r="BW74" s="83"/>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4"/>
      <c r="DB74" s="77">
        <f t="shared" si="295"/>
        <v>0</v>
      </c>
      <c r="DE74" s="100"/>
      <c r="DF74" s="75" t="s">
        <v>1</v>
      </c>
      <c r="DG74" s="83"/>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4"/>
      <c r="EK74" s="77">
        <f t="shared" si="296"/>
        <v>0</v>
      </c>
      <c r="EN74" s="100"/>
      <c r="EO74" s="75" t="s">
        <v>1</v>
      </c>
      <c r="EP74" s="83"/>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4"/>
      <c r="FU74" s="77">
        <f t="shared" si="297"/>
        <v>0</v>
      </c>
      <c r="FX74" s="100"/>
      <c r="FY74" s="75" t="s">
        <v>1</v>
      </c>
      <c r="FZ74" s="83"/>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4"/>
      <c r="HD74" s="77">
        <f t="shared" si="279"/>
        <v>0</v>
      </c>
      <c r="HG74" s="100"/>
      <c r="HH74" s="75" t="s">
        <v>1</v>
      </c>
      <c r="HI74" s="83"/>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4"/>
      <c r="IN74" s="77">
        <f t="shared" si="298"/>
        <v>0</v>
      </c>
      <c r="IQ74" s="100"/>
      <c r="IR74" s="75" t="s">
        <v>1</v>
      </c>
      <c r="IS74" s="83"/>
      <c r="IT74" s="8"/>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
      <c r="JW74" s="84"/>
      <c r="JX74" s="77">
        <f t="shared" si="299"/>
        <v>0</v>
      </c>
      <c r="KA74" s="100"/>
      <c r="KB74" s="75" t="s">
        <v>1</v>
      </c>
      <c r="KC74" s="83"/>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
      <c r="LF74" s="84"/>
      <c r="LG74" s="77">
        <f t="shared" si="282"/>
        <v>0</v>
      </c>
      <c r="LJ74" s="100"/>
      <c r="LK74" s="75" t="s">
        <v>1</v>
      </c>
      <c r="LL74" s="83"/>
      <c r="LM74" s="8"/>
      <c r="LN74" s="8"/>
      <c r="LO74" s="8"/>
      <c r="LP74" s="8"/>
      <c r="LQ74" s="8"/>
      <c r="LR74" s="8"/>
      <c r="LS74" s="8"/>
      <c r="LT74" s="8"/>
      <c r="LU74" s="8"/>
      <c r="LV74" s="8"/>
      <c r="LW74" s="8"/>
      <c r="LX74" s="8"/>
      <c r="LY74" s="8"/>
      <c r="LZ74" s="8"/>
      <c r="MA74" s="8"/>
      <c r="MB74" s="8"/>
      <c r="MC74" s="8"/>
      <c r="MD74" s="8"/>
      <c r="ME74" s="8"/>
      <c r="MF74" s="8"/>
      <c r="MG74" s="8"/>
      <c r="MH74" s="8"/>
      <c r="MI74" s="8"/>
      <c r="MJ74" s="8"/>
      <c r="MK74" s="8"/>
      <c r="ML74" s="8"/>
      <c r="MM74" s="8"/>
      <c r="MN74" s="8"/>
      <c r="MO74" s="8"/>
      <c r="MP74" s="84"/>
      <c r="MQ74" s="77">
        <f t="shared" si="300"/>
        <v>0</v>
      </c>
      <c r="MT74" s="100"/>
      <c r="MU74" s="75" t="s">
        <v>1</v>
      </c>
      <c r="MV74" s="83"/>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
      <c r="NY74" s="84"/>
      <c r="NZ74" s="77">
        <f t="shared" si="284"/>
        <v>0</v>
      </c>
      <c r="OC74" s="100"/>
      <c r="OD74" s="75" t="s">
        <v>1</v>
      </c>
      <c r="OE74" s="83"/>
      <c r="OF74" s="8"/>
      <c r="OG74" s="8"/>
      <c r="OH74" s="8"/>
      <c r="OI74" s="8"/>
      <c r="OJ74" s="8"/>
      <c r="OK74" s="8"/>
      <c r="OL74" s="8"/>
      <c r="OM74" s="8"/>
      <c r="ON74" s="8"/>
      <c r="OO74" s="8"/>
      <c r="OP74" s="8"/>
      <c r="OQ74" s="8"/>
      <c r="OR74" s="8"/>
      <c r="OS74" s="8"/>
      <c r="OT74" s="8"/>
      <c r="OU74" s="8"/>
      <c r="OV74" s="8"/>
      <c r="OW74" s="8"/>
      <c r="OX74" s="8"/>
      <c r="OY74" s="8"/>
      <c r="OZ74" s="8"/>
      <c r="PA74" s="8"/>
      <c r="PB74" s="8"/>
      <c r="PC74" s="8"/>
      <c r="PD74" s="8"/>
      <c r="PE74" s="8"/>
      <c r="PF74" s="8"/>
      <c r="PG74" s="8"/>
      <c r="PH74" s="8"/>
      <c r="PI74" s="84"/>
      <c r="PJ74" s="77">
        <f t="shared" si="301"/>
        <v>0</v>
      </c>
    </row>
    <row r="75" spans="2:426" ht="15" customHeight="1">
      <c r="B75">
        <f ca="1">SUMIF(E$3:AI$3,"&lt;="&amp;B5,E75:AI75)</f>
        <v>0</v>
      </c>
      <c r="C75" s="98" t="str">
        <f>IF(Summary!$B$49&lt;&gt;"",IF(AND(Summary!$D$49&lt;&gt;"",DATE(YEAR(Summary!$D$49),MONTH(Summary!$D$49),1)&lt;DATE(YEAR(E3),MONTH(E3),1)),"not on board",IF(Summary!$B$49&lt;&gt;"",IF(AND(Summary!$C$49&lt;&gt;"",DATE(YEAR(Summary!$C$49),MONTH(Summary!$C$49),1)&lt;=DATE(YEAR(E3),MONTH(E3),1)),Summary!$B$49,"not on board"),"")),"")</f>
        <v/>
      </c>
      <c r="D75" s="74" t="s">
        <v>17</v>
      </c>
      <c r="E75" s="85"/>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86"/>
      <c r="AJ75" s="76">
        <f t="shared" ref="AJ75:AJ76" si="302">SUM(E75:AI75)</f>
        <v>0</v>
      </c>
      <c r="AL75">
        <f ca="1">SUMIF(AO$3:BQ$3,"&lt;="&amp;B5,AO75:BQ75)</f>
        <v>0</v>
      </c>
      <c r="AM75" s="98" t="str">
        <f>IF(Summary!$B$49&lt;&gt;"",IF(AND(Summary!$D$49&lt;&gt;"",DATE(YEAR(Summary!$D$49),MONTH(Summary!$D$49),1)&lt;DATE(YEAR(AO3),MONTH(AO3),1)),"not on board",IF(Summary!$B$49&lt;&gt;"",IF(AND(Summary!$C$49&lt;&gt;"",DATE(YEAR(Summary!$C$49),MONTH(Summary!$C$49),1)&lt;=DATE(YEAR(AO3),MONTH(AO3),1)),Summary!$B$49,"not on board"),"")),"")</f>
        <v/>
      </c>
      <c r="AN75" s="74" t="s">
        <v>17</v>
      </c>
      <c r="AO75" s="85"/>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86"/>
      <c r="BR75" s="76">
        <f t="shared" si="275"/>
        <v>0</v>
      </c>
      <c r="BT75">
        <f ca="1">SUMIF(BW$3:DA$3,"&lt;="&amp;B5,BW75:DA75)</f>
        <v>0</v>
      </c>
      <c r="BU75" s="98" t="str">
        <f>IF(Summary!$B$49&lt;&gt;"",IF(AND(Summary!$D$49&lt;&gt;"",DATE(YEAR(Summary!$D$49),MONTH(Summary!$D$49),1)&lt;DATE(YEAR(BW3),MONTH(BW3),1)),"not on board",IF(Summary!$B$49&lt;&gt;"",IF(AND(Summary!$C$49&lt;&gt;"",DATE(YEAR(Summary!$C$49),MONTH(Summary!$C$49),1)&lt;=DATE(YEAR(BW3),MONTH(BW3),1)),Summary!$B$49,"not on board"),"")),"")</f>
        <v/>
      </c>
      <c r="BV75" s="74" t="s">
        <v>17</v>
      </c>
      <c r="BW75" s="85"/>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86"/>
      <c r="DB75" s="76">
        <f t="shared" ref="DB75:DB76" si="303">SUM(BW75:DA75)</f>
        <v>0</v>
      </c>
      <c r="DD75">
        <f ca="1">SUMIF(DG$3:EJ$3,"&lt;="&amp;B5,DG75:EJ75)</f>
        <v>0</v>
      </c>
      <c r="DE75" s="98" t="str">
        <f>IF(Summary!$B$49&lt;&gt;"",IF(AND(Summary!$D$49&lt;&gt;"",DATE(YEAR(Summary!$D$49),MONTH(Summary!$D$49),1)&lt;DATE(YEAR(DG3),MONTH(DG3),1)),"not on board",IF(Summary!$B$49&lt;&gt;"",IF(AND(Summary!$C$49&lt;&gt;"",DATE(YEAR(Summary!$C$49),MONTH(Summary!$C$49),1)&lt;=DATE(YEAR(DG3),MONTH(DG3),1)),Summary!$B$49,"not on board"),"")),"")</f>
        <v/>
      </c>
      <c r="DF75" s="74" t="s">
        <v>17</v>
      </c>
      <c r="DG75" s="85"/>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86"/>
      <c r="EK75" s="76">
        <f t="shared" ref="EK75:EK76" si="304">SUM(DG75:EJ75)</f>
        <v>0</v>
      </c>
      <c r="EM75">
        <f ca="1">SUMIF(EP$3:FT$3,"&lt;="&amp;B5,EP75:FT75)</f>
        <v>0</v>
      </c>
      <c r="EN75" s="98" t="str">
        <f>IF(Summary!$B$49&lt;&gt;"",IF(AND(Summary!$D$49&lt;&gt;"",DATE(YEAR(Summary!$D$49),MONTH(Summary!$D$49),1)&lt;DATE(YEAR(EP3),MONTH(EP3),1)),"not on board",IF(Summary!$B$49&lt;&gt;"",IF(AND(Summary!$C$49&lt;&gt;"",DATE(YEAR(Summary!$C$49),MONTH(Summary!$C$49),1)&lt;=DATE(YEAR(EP3),MONTH(EP3),1)),Summary!$B$49,"not on board"),"")),"")</f>
        <v/>
      </c>
      <c r="EO75" s="74" t="s">
        <v>17</v>
      </c>
      <c r="EP75" s="85"/>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86"/>
      <c r="FU75" s="76">
        <f t="shared" ref="FU75:FU76" si="305">SUM(EP75:FT75)</f>
        <v>0</v>
      </c>
      <c r="FW75">
        <f ca="1">SUMIF(FZ$3:HC$3,"&lt;="&amp;B5,FZ75:HC75)</f>
        <v>0</v>
      </c>
      <c r="FX75" s="98" t="str">
        <f>IF(Summary!$B$49&lt;&gt;"",IF(AND(Summary!$D$49&lt;&gt;"",DATE(YEAR(Summary!$D$49),MONTH(Summary!$D$49),1)&lt;DATE(YEAR(FZ3),MONTH(FZ3),1)),"not on board",IF(Summary!$B$49&lt;&gt;"",IF(AND(Summary!$C$49&lt;&gt;"",DATE(YEAR(Summary!$C$49),MONTH(Summary!$C$49),1)&lt;=DATE(YEAR(FZ3),MONTH(FZ3),1)),Summary!$B$49,"not on board"),"")),"")</f>
        <v/>
      </c>
      <c r="FY75" s="74" t="s">
        <v>17</v>
      </c>
      <c r="FZ75" s="85"/>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86"/>
      <c r="HD75" s="76">
        <f t="shared" si="279"/>
        <v>0</v>
      </c>
      <c r="HF75">
        <f ca="1">SUMIF(HI$3:IM$3,"&lt;="&amp;B5,HI75:IM75)</f>
        <v>0</v>
      </c>
      <c r="HG75" s="98" t="str">
        <f>IF(Summary!$B$49&lt;&gt;"",IF(AND(Summary!$D$49&lt;&gt;"",DATE(YEAR(Summary!$D$49),MONTH(Summary!$D$49),1)&lt;DATE(YEAR(HI3),MONTH(HI3),1)),"not on board",IF(Summary!$B$49&lt;&gt;"",IF(AND(Summary!$C$49&lt;&gt;"",DATE(YEAR(Summary!$C$49),MONTH(Summary!$C$49),1)&lt;=DATE(YEAR(HI3),MONTH(HI3),1)),Summary!$B$49,"not on board"),"")),"")</f>
        <v/>
      </c>
      <c r="HH75" s="74" t="s">
        <v>17</v>
      </c>
      <c r="HI75" s="85"/>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86"/>
      <c r="IN75" s="76">
        <f t="shared" ref="IN75:IN76" si="306">SUM(HI75:IM75)</f>
        <v>0</v>
      </c>
      <c r="IP75">
        <f ca="1">SUMIF(IS$3:JW$3,"&lt;="&amp;B5,IS75:JW75)</f>
        <v>0</v>
      </c>
      <c r="IQ75" s="98" t="str">
        <f>IF(Summary!$B$49&lt;&gt;"",IF(AND(Summary!$D$49&lt;&gt;"",DATE(YEAR(Summary!$D$49),MONTH(Summary!$D$49),1)&lt;DATE(YEAR(IS3),MONTH(IS3),1)),"not on board",IF(Summary!$B$49&lt;&gt;"",IF(AND(Summary!$C$49&lt;&gt;"",DATE(YEAR(Summary!$C$49),MONTH(Summary!$C$49),1)&lt;=DATE(YEAR(IS3),MONTH(IS3),1)),Summary!$B$49,"not on board"),"")),"")</f>
        <v/>
      </c>
      <c r="IR75" s="74" t="s">
        <v>17</v>
      </c>
      <c r="IS75" s="85"/>
      <c r="IT75" s="9"/>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9"/>
      <c r="JW75" s="86"/>
      <c r="JX75" s="76">
        <f t="shared" ref="JX75:JX76" si="307">SUM(IS75:JW75)</f>
        <v>0</v>
      </c>
      <c r="JZ75">
        <f ca="1">SUMIF(KC$3:LF$3,"&lt;="&amp;B5,KC75:LF75)</f>
        <v>0</v>
      </c>
      <c r="KA75" s="98" t="str">
        <f>IF(Summary!$B$49&lt;&gt;"",IF(AND(Summary!$D$49&lt;&gt;"",DATE(YEAR(Summary!$D$49),MONTH(Summary!$D$49),1)&lt;DATE(YEAR(KC3),MONTH(KC3),1)),"not on board",IF(Summary!$B$49&lt;&gt;"",IF(AND(Summary!$C$49&lt;&gt;"",DATE(YEAR(Summary!$C$49),MONTH(Summary!$C$49),1)&lt;=DATE(YEAR(KC3),MONTH(KC3),1)),Summary!$B$49,"not on board"),"")),"")</f>
        <v/>
      </c>
      <c r="KB75" s="74" t="s">
        <v>17</v>
      </c>
      <c r="KC75" s="85"/>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9"/>
      <c r="LF75" s="86"/>
      <c r="LG75" s="76">
        <f t="shared" si="282"/>
        <v>0</v>
      </c>
      <c r="LI75">
        <f ca="1">SUMIF(LL$3:MP$3,"&lt;="&amp;B5,LL75:MP75)</f>
        <v>0</v>
      </c>
      <c r="LJ75" s="98" t="str">
        <f>IF(Summary!$B$49&lt;&gt;"",IF(AND(Summary!$D$49&lt;&gt;"",DATE(YEAR(Summary!$D$49),MONTH(Summary!$D$49),1)&lt;DATE(YEAR(LL3),MONTH(LL3),1)),"not on board",IF(Summary!$B$49&lt;&gt;"",IF(AND(Summary!$C$49&lt;&gt;"",DATE(YEAR(Summary!$C$49),MONTH(Summary!$C$49),1)&lt;=DATE(YEAR(LL3),MONTH(LL3),1)),Summary!$B$49,"not on board"),"")),"")</f>
        <v/>
      </c>
      <c r="LK75" s="74" t="s">
        <v>17</v>
      </c>
      <c r="LL75" s="85"/>
      <c r="LM75" s="9"/>
      <c r="LN75" s="9"/>
      <c r="LO75" s="9"/>
      <c r="LP75" s="9"/>
      <c r="LQ75" s="9"/>
      <c r="LR75" s="9"/>
      <c r="LS75" s="9"/>
      <c r="LT75" s="9"/>
      <c r="LU75" s="9"/>
      <c r="LV75" s="9"/>
      <c r="LW75" s="9"/>
      <c r="LX75" s="9"/>
      <c r="LY75" s="9"/>
      <c r="LZ75" s="9"/>
      <c r="MA75" s="9"/>
      <c r="MB75" s="9"/>
      <c r="MC75" s="9"/>
      <c r="MD75" s="9"/>
      <c r="ME75" s="9"/>
      <c r="MF75" s="9"/>
      <c r="MG75" s="9"/>
      <c r="MH75" s="9"/>
      <c r="MI75" s="9"/>
      <c r="MJ75" s="9"/>
      <c r="MK75" s="9"/>
      <c r="ML75" s="9"/>
      <c r="MM75" s="9"/>
      <c r="MN75" s="9"/>
      <c r="MO75" s="9"/>
      <c r="MP75" s="86"/>
      <c r="MQ75" s="76">
        <f t="shared" ref="MQ75:MQ76" si="308">SUM(LL75:MP75)</f>
        <v>0</v>
      </c>
      <c r="MS75">
        <f ca="1">SUMIF(MV$3:NY$3,"&lt;="&amp;B5,MV75:NY75)</f>
        <v>0</v>
      </c>
      <c r="MT75" s="98" t="str">
        <f>IF(Summary!$B$49&lt;&gt;"",IF(AND(Summary!$D$49&lt;&gt;"",DATE(YEAR(Summary!$D$49),MONTH(Summary!$D$49),1)&lt;DATE(YEAR(MV3),MONTH(MV3),1)),"not on board",IF(Summary!$B$49&lt;&gt;"",IF(AND(Summary!$C$49&lt;&gt;"",DATE(YEAR(Summary!$C$49),MONTH(Summary!$C$49),1)&lt;=DATE(YEAR(MV3),MONTH(MV3),1)),Summary!$B$49,"not on board"),"")),"")</f>
        <v/>
      </c>
      <c r="MU75" s="74" t="s">
        <v>17</v>
      </c>
      <c r="MV75" s="85"/>
      <c r="MW75" s="9"/>
      <c r="MX75" s="9"/>
      <c r="MY75" s="9"/>
      <c r="MZ75" s="9"/>
      <c r="NA75" s="9"/>
      <c r="NB75" s="9"/>
      <c r="NC75" s="9"/>
      <c r="ND75" s="9"/>
      <c r="NE75" s="9"/>
      <c r="NF75" s="9"/>
      <c r="NG75" s="9"/>
      <c r="NH75" s="9"/>
      <c r="NI75" s="9"/>
      <c r="NJ75" s="9"/>
      <c r="NK75" s="9"/>
      <c r="NL75" s="9"/>
      <c r="NM75" s="9"/>
      <c r="NN75" s="9"/>
      <c r="NO75" s="9"/>
      <c r="NP75" s="9"/>
      <c r="NQ75" s="9"/>
      <c r="NR75" s="9"/>
      <c r="NS75" s="9"/>
      <c r="NT75" s="9"/>
      <c r="NU75" s="9"/>
      <c r="NV75" s="9"/>
      <c r="NW75" s="9"/>
      <c r="NX75" s="9"/>
      <c r="NY75" s="86"/>
      <c r="NZ75" s="76">
        <f t="shared" si="284"/>
        <v>0</v>
      </c>
      <c r="OB75">
        <f ca="1">SUMIF(OE$3:PI$3,"&lt;="&amp;B5,OE75:PI75)</f>
        <v>0</v>
      </c>
      <c r="OC75" s="98" t="str">
        <f>IF(Summary!$B$49&lt;&gt;"",IF(AND(Summary!$D$49&lt;&gt;"",DATE(YEAR(Summary!$D$49),MONTH(Summary!$D$49),1)&lt;DATE(YEAR(OE3),MONTH(OE3),1)),"not on board",IF(Summary!$B$49&lt;&gt;"",IF(AND(Summary!$C$49&lt;&gt;"",DATE(YEAR(Summary!$C$49),MONTH(Summary!$C$49),1)&lt;=DATE(YEAR(OE3),MONTH(OE3),1)),Summary!$B$49,"not on board"),"")),"")</f>
        <v/>
      </c>
      <c r="OD75" s="74" t="s">
        <v>17</v>
      </c>
      <c r="OE75" s="85"/>
      <c r="OF75" s="9"/>
      <c r="OG75" s="9"/>
      <c r="OH75" s="9"/>
      <c r="OI75" s="9"/>
      <c r="OJ75" s="9"/>
      <c r="OK75" s="9"/>
      <c r="OL75" s="9"/>
      <c r="OM75" s="9"/>
      <c r="ON75" s="9"/>
      <c r="OO75" s="9"/>
      <c r="OP75" s="9"/>
      <c r="OQ75" s="9"/>
      <c r="OR75" s="9"/>
      <c r="OS75" s="9"/>
      <c r="OT75" s="9"/>
      <c r="OU75" s="9"/>
      <c r="OV75" s="9"/>
      <c r="OW75" s="9"/>
      <c r="OX75" s="9"/>
      <c r="OY75" s="9"/>
      <c r="OZ75" s="9"/>
      <c r="PA75" s="9"/>
      <c r="PB75" s="9"/>
      <c r="PC75" s="9"/>
      <c r="PD75" s="9"/>
      <c r="PE75" s="9"/>
      <c r="PF75" s="9"/>
      <c r="PG75" s="9"/>
      <c r="PH75" s="9"/>
      <c r="PI75" s="86"/>
      <c r="PJ75" s="76">
        <f t="shared" ref="PJ75:PJ76" si="309">SUM(OE75:PI75)</f>
        <v>0</v>
      </c>
    </row>
    <row r="76" spans="2:426">
      <c r="B76">
        <f ca="1">SUM(B75,BT75,AL75,DD75,EM75,FW75,HF75,IP75,JZ75,LI75,MS75,OB75)</f>
        <v>0</v>
      </c>
      <c r="C76" s="100"/>
      <c r="D76" s="75" t="s">
        <v>1</v>
      </c>
      <c r="E76" s="83"/>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4"/>
      <c r="AJ76" s="77">
        <f t="shared" si="302"/>
        <v>0</v>
      </c>
      <c r="AM76" s="100"/>
      <c r="AN76" s="75" t="s">
        <v>1</v>
      </c>
      <c r="AO76" s="83"/>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4"/>
      <c r="BR76" s="77">
        <f t="shared" si="275"/>
        <v>0</v>
      </c>
      <c r="BU76" s="100"/>
      <c r="BV76" s="75" t="s">
        <v>1</v>
      </c>
      <c r="BW76" s="83"/>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4"/>
      <c r="DB76" s="77">
        <f t="shared" si="303"/>
        <v>0</v>
      </c>
      <c r="DE76" s="100"/>
      <c r="DF76" s="75" t="s">
        <v>1</v>
      </c>
      <c r="DG76" s="83"/>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4"/>
      <c r="EK76" s="77">
        <f t="shared" si="304"/>
        <v>0</v>
      </c>
      <c r="EN76" s="100"/>
      <c r="EO76" s="75" t="s">
        <v>1</v>
      </c>
      <c r="EP76" s="83"/>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4"/>
      <c r="FU76" s="77">
        <f t="shared" si="305"/>
        <v>0</v>
      </c>
      <c r="FX76" s="100"/>
      <c r="FY76" s="75" t="s">
        <v>1</v>
      </c>
      <c r="FZ76" s="83"/>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4"/>
      <c r="HD76" s="77">
        <f t="shared" si="279"/>
        <v>0</v>
      </c>
      <c r="HG76" s="100"/>
      <c r="HH76" s="75" t="s">
        <v>1</v>
      </c>
      <c r="HI76" s="83"/>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4"/>
      <c r="IN76" s="77">
        <f t="shared" si="306"/>
        <v>0</v>
      </c>
      <c r="IQ76" s="100"/>
      <c r="IR76" s="75" t="s">
        <v>1</v>
      </c>
      <c r="IS76" s="83"/>
      <c r="IT76" s="8"/>
      <c r="IU76" s="8"/>
      <c r="IV76" s="8"/>
      <c r="IW76" s="8"/>
      <c r="IX76" s="8"/>
      <c r="IY76" s="8"/>
      <c r="IZ76" s="8"/>
      <c r="JA76" s="8"/>
      <c r="JB76" s="8"/>
      <c r="JC76" s="8"/>
      <c r="JD76" s="8"/>
      <c r="JE76" s="8"/>
      <c r="JF76" s="8"/>
      <c r="JG76" s="8"/>
      <c r="JH76" s="8"/>
      <c r="JI76" s="8"/>
      <c r="JJ76" s="8"/>
      <c r="JK76" s="8"/>
      <c r="JL76" s="8"/>
      <c r="JM76" s="8"/>
      <c r="JN76" s="8"/>
      <c r="JO76" s="8"/>
      <c r="JP76" s="8"/>
      <c r="JQ76" s="8"/>
      <c r="JR76" s="8"/>
      <c r="JS76" s="8"/>
      <c r="JT76" s="8"/>
      <c r="JU76" s="8"/>
      <c r="JV76" s="8"/>
      <c r="JW76" s="84"/>
      <c r="JX76" s="77">
        <f t="shared" si="307"/>
        <v>0</v>
      </c>
      <c r="KA76" s="100"/>
      <c r="KB76" s="75" t="s">
        <v>1</v>
      </c>
      <c r="KC76" s="83"/>
      <c r="KD76" s="8"/>
      <c r="KE76" s="8"/>
      <c r="KF76" s="8"/>
      <c r="KG76" s="8"/>
      <c r="KH76" s="8"/>
      <c r="KI76" s="8"/>
      <c r="KJ76" s="8"/>
      <c r="KK76" s="8"/>
      <c r="KL76" s="8"/>
      <c r="KM76" s="8"/>
      <c r="KN76" s="8"/>
      <c r="KO76" s="8"/>
      <c r="KP76" s="8"/>
      <c r="KQ76" s="8"/>
      <c r="KR76" s="8"/>
      <c r="KS76" s="8"/>
      <c r="KT76" s="8"/>
      <c r="KU76" s="8"/>
      <c r="KV76" s="8"/>
      <c r="KW76" s="8"/>
      <c r="KX76" s="8"/>
      <c r="KY76" s="8"/>
      <c r="KZ76" s="8"/>
      <c r="LA76" s="8"/>
      <c r="LB76" s="8"/>
      <c r="LC76" s="8"/>
      <c r="LD76" s="8"/>
      <c r="LE76" s="8"/>
      <c r="LF76" s="84"/>
      <c r="LG76" s="77">
        <f t="shared" si="282"/>
        <v>0</v>
      </c>
      <c r="LJ76" s="100"/>
      <c r="LK76" s="75" t="s">
        <v>1</v>
      </c>
      <c r="LL76" s="83"/>
      <c r="LM76" s="8"/>
      <c r="LN76" s="8"/>
      <c r="LO76" s="8"/>
      <c r="LP76" s="8"/>
      <c r="LQ76" s="8"/>
      <c r="LR76" s="8"/>
      <c r="LS76" s="8"/>
      <c r="LT76" s="8"/>
      <c r="LU76" s="8"/>
      <c r="LV76" s="8"/>
      <c r="LW76" s="8"/>
      <c r="LX76" s="8"/>
      <c r="LY76" s="8"/>
      <c r="LZ76" s="8"/>
      <c r="MA76" s="8"/>
      <c r="MB76" s="8"/>
      <c r="MC76" s="8"/>
      <c r="MD76" s="8"/>
      <c r="ME76" s="8"/>
      <c r="MF76" s="8"/>
      <c r="MG76" s="8"/>
      <c r="MH76" s="8"/>
      <c r="MI76" s="8"/>
      <c r="MJ76" s="8"/>
      <c r="MK76" s="8"/>
      <c r="ML76" s="8"/>
      <c r="MM76" s="8"/>
      <c r="MN76" s="8"/>
      <c r="MO76" s="8"/>
      <c r="MP76" s="84"/>
      <c r="MQ76" s="77">
        <f t="shared" si="308"/>
        <v>0</v>
      </c>
      <c r="MT76" s="100"/>
      <c r="MU76" s="75" t="s">
        <v>1</v>
      </c>
      <c r="MV76" s="83"/>
      <c r="MW76" s="8"/>
      <c r="MX76" s="8"/>
      <c r="MY76" s="8"/>
      <c r="MZ76" s="8"/>
      <c r="NA76" s="8"/>
      <c r="NB76" s="8"/>
      <c r="NC76" s="8"/>
      <c r="ND76" s="8"/>
      <c r="NE76" s="8"/>
      <c r="NF76" s="8"/>
      <c r="NG76" s="8"/>
      <c r="NH76" s="8"/>
      <c r="NI76" s="8"/>
      <c r="NJ76" s="8"/>
      <c r="NK76" s="8"/>
      <c r="NL76" s="8"/>
      <c r="NM76" s="8"/>
      <c r="NN76" s="8"/>
      <c r="NO76" s="8"/>
      <c r="NP76" s="8"/>
      <c r="NQ76" s="8"/>
      <c r="NR76" s="8"/>
      <c r="NS76" s="8"/>
      <c r="NT76" s="8"/>
      <c r="NU76" s="8"/>
      <c r="NV76" s="8"/>
      <c r="NW76" s="8"/>
      <c r="NX76" s="8"/>
      <c r="NY76" s="84"/>
      <c r="NZ76" s="77">
        <f t="shared" si="284"/>
        <v>0</v>
      </c>
      <c r="OC76" s="100"/>
      <c r="OD76" s="75" t="s">
        <v>1</v>
      </c>
      <c r="OE76" s="83"/>
      <c r="OF76" s="8"/>
      <c r="OG76" s="8"/>
      <c r="OH76" s="8"/>
      <c r="OI76" s="8"/>
      <c r="OJ76" s="8"/>
      <c r="OK76" s="8"/>
      <c r="OL76" s="8"/>
      <c r="OM76" s="8"/>
      <c r="ON76" s="8"/>
      <c r="OO76" s="8"/>
      <c r="OP76" s="8"/>
      <c r="OQ76" s="8"/>
      <c r="OR76" s="8"/>
      <c r="OS76" s="8"/>
      <c r="OT76" s="8"/>
      <c r="OU76" s="8"/>
      <c r="OV76" s="8"/>
      <c r="OW76" s="8"/>
      <c r="OX76" s="8"/>
      <c r="OY76" s="8"/>
      <c r="OZ76" s="8"/>
      <c r="PA76" s="8"/>
      <c r="PB76" s="8"/>
      <c r="PC76" s="8"/>
      <c r="PD76" s="8"/>
      <c r="PE76" s="8"/>
      <c r="PF76" s="8"/>
      <c r="PG76" s="8"/>
      <c r="PH76" s="8"/>
      <c r="PI76" s="84"/>
      <c r="PJ76" s="77">
        <f t="shared" si="309"/>
        <v>0</v>
      </c>
    </row>
    <row r="77" spans="2:426" ht="15" customHeight="1">
      <c r="B77">
        <f ca="1">SUMIF(E$3:AI$3,"&lt;="&amp;B5,E77:AI77)</f>
        <v>0</v>
      </c>
      <c r="C77" s="98" t="str">
        <f>IF(Summary!$B$50&lt;&gt;"",IF(AND(Summary!$D$50&lt;&gt;"",DATE(YEAR(Summary!$D$50),MONTH(Summary!$D$50),1)&lt;DATE(YEAR(E3),MONTH(E3),1)),"not on board",IF(Summary!$B$50&lt;&gt;"",IF(AND(Summary!$C$50&lt;&gt;"",DATE(YEAR(Summary!$C$50),MONTH(Summary!$C$50),1)&lt;=DATE(YEAR(E3),MONTH(E3),1)),Summary!$B$50,"not on board"),"")),"")</f>
        <v/>
      </c>
      <c r="D77" s="74" t="s">
        <v>17</v>
      </c>
      <c r="E77" s="85"/>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86"/>
      <c r="AJ77" s="76">
        <f t="shared" ref="AJ77:AJ78" si="310">SUM(E77:AI77)</f>
        <v>0</v>
      </c>
      <c r="AL77">
        <f ca="1">SUMIF(AO$3:BQ$3,"&lt;="&amp;B5,AO77:BQ77)</f>
        <v>0</v>
      </c>
      <c r="AM77" s="98" t="str">
        <f>IF(Summary!$B$50&lt;&gt;"",IF(AND(Summary!$D$50&lt;&gt;"",DATE(YEAR(Summary!$D$50),MONTH(Summary!$D$50),1)&lt;DATE(YEAR(AO3),MONTH(AO3),1)),"not on board",IF(Summary!$B$50&lt;&gt;"",IF(AND(Summary!$C$50&lt;&gt;"",DATE(YEAR(Summary!$C$50),MONTH(Summary!$C$50),1)&lt;=DATE(YEAR(AO3),MONTH(AO3),1)),Summary!$B$50,"not on board"),"")),"")</f>
        <v/>
      </c>
      <c r="AN77" s="74" t="s">
        <v>17</v>
      </c>
      <c r="AO77" s="85"/>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86"/>
      <c r="BR77" s="76">
        <f t="shared" si="275"/>
        <v>0</v>
      </c>
      <c r="BT77">
        <f ca="1">SUMIF(BW$3:DA$3,"&lt;="&amp;B5,BW77:DA77)</f>
        <v>0</v>
      </c>
      <c r="BU77" s="98" t="str">
        <f>IF(Summary!$B$50&lt;&gt;"",IF(AND(Summary!$D$50&lt;&gt;"",DATE(YEAR(Summary!$D$50),MONTH(Summary!$D$50),1)&lt;DATE(YEAR(BW3),MONTH(BW3),1)),"not on board",IF(Summary!$B$50&lt;&gt;"",IF(AND(Summary!$C$50&lt;&gt;"",DATE(YEAR(Summary!$C$50),MONTH(Summary!$C$50),1)&lt;=DATE(YEAR(BW3),MONTH(BW3),1)),Summary!$B$50,"not on board"),"")),"")</f>
        <v/>
      </c>
      <c r="BV77" s="74" t="s">
        <v>17</v>
      </c>
      <c r="BW77" s="85"/>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86"/>
      <c r="DB77" s="76">
        <f t="shared" ref="DB77:DB78" si="311">SUM(BW77:DA77)</f>
        <v>0</v>
      </c>
      <c r="DD77">
        <f ca="1">SUMIF(DG$3:EJ$3,"&lt;="&amp;B5,DG77:EJ77)</f>
        <v>0</v>
      </c>
      <c r="DE77" s="98" t="str">
        <f>IF(Summary!$B$50&lt;&gt;"",IF(AND(Summary!$D$50&lt;&gt;"",DATE(YEAR(Summary!$D$50),MONTH(Summary!$D$50),1)&lt;DATE(YEAR(DG3),MONTH(DG3),1)),"not on board",IF(Summary!$B$50&lt;&gt;"",IF(AND(Summary!$C$50&lt;&gt;"",DATE(YEAR(Summary!$C$50),MONTH(Summary!$C$50),1)&lt;=DATE(YEAR(DG3),MONTH(DG3),1)),Summary!$B$50,"not on board"),"")),"")</f>
        <v/>
      </c>
      <c r="DF77" s="74" t="s">
        <v>17</v>
      </c>
      <c r="DG77" s="85"/>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86"/>
      <c r="EK77" s="76">
        <f t="shared" ref="EK77:EK78" si="312">SUM(DG77:EJ77)</f>
        <v>0</v>
      </c>
      <c r="EM77">
        <f ca="1">SUMIF(EP$3:FT$3,"&lt;="&amp;B5,EP77:FT77)</f>
        <v>0</v>
      </c>
      <c r="EN77" s="98" t="str">
        <f>IF(Summary!$B$50&lt;&gt;"",IF(AND(Summary!$D$50&lt;&gt;"",DATE(YEAR(Summary!$D$50),MONTH(Summary!$D$50),1)&lt;DATE(YEAR(EP3),MONTH(EP3),1)),"not on board",IF(Summary!$B$50&lt;&gt;"",IF(AND(Summary!$C$50&lt;&gt;"",DATE(YEAR(Summary!$C$50),MONTH(Summary!$C$50),1)&lt;=DATE(YEAR(EP3),MONTH(EP3),1)),Summary!$B$50,"not on board"),"")),"")</f>
        <v/>
      </c>
      <c r="EO77" s="74" t="s">
        <v>17</v>
      </c>
      <c r="EP77" s="85"/>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86"/>
      <c r="FU77" s="76">
        <f t="shared" ref="FU77:FU78" si="313">SUM(EP77:FT77)</f>
        <v>0</v>
      </c>
      <c r="FW77">
        <f ca="1">SUMIF(FZ$3:HC$3,"&lt;="&amp;B5,FZ77:HC77)</f>
        <v>0</v>
      </c>
      <c r="FX77" s="98" t="str">
        <f>IF(Summary!$B$50&lt;&gt;"",IF(AND(Summary!$D$50&lt;&gt;"",DATE(YEAR(Summary!$D$50),MONTH(Summary!$D$50),1)&lt;DATE(YEAR(FZ3),MONTH(FZ3),1)),"not on board",IF(Summary!$B$50&lt;&gt;"",IF(AND(Summary!$C$50&lt;&gt;"",DATE(YEAR(Summary!$C$50),MONTH(Summary!$C$50),1)&lt;=DATE(YEAR(FZ3),MONTH(FZ3),1)),Summary!$B$50,"not on board"),"")),"")</f>
        <v/>
      </c>
      <c r="FY77" s="74" t="s">
        <v>17</v>
      </c>
      <c r="FZ77" s="85"/>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86"/>
      <c r="HD77" s="76">
        <f t="shared" si="279"/>
        <v>0</v>
      </c>
      <c r="HF77">
        <f ca="1">SUMIF(HI$3:IM$3,"&lt;="&amp;B5,HI77:IM77)</f>
        <v>0</v>
      </c>
      <c r="HG77" s="98" t="str">
        <f>IF(Summary!$B$50&lt;&gt;"",IF(AND(Summary!$D$50&lt;&gt;"",DATE(YEAR(Summary!$D$50),MONTH(Summary!$D$50),1)&lt;DATE(YEAR(HI3),MONTH(HI3),1)),"not on board",IF(Summary!$B$50&lt;&gt;"",IF(AND(Summary!$C$50&lt;&gt;"",DATE(YEAR(Summary!$C$50),MONTH(Summary!$C$50),1)&lt;=DATE(YEAR(HI3),MONTH(HI3),1)),Summary!$B$50,"not on board"),"")),"")</f>
        <v/>
      </c>
      <c r="HH77" s="74" t="s">
        <v>17</v>
      </c>
      <c r="HI77" s="85"/>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86"/>
      <c r="IN77" s="76">
        <f t="shared" ref="IN77:IN78" si="314">SUM(HI77:IM77)</f>
        <v>0</v>
      </c>
      <c r="IP77">
        <f ca="1">SUMIF(IS$3:JW$3,"&lt;="&amp;B5,IS77:JW77)</f>
        <v>0</v>
      </c>
      <c r="IQ77" s="98" t="str">
        <f>IF(Summary!$B$50&lt;&gt;"",IF(AND(Summary!$D$50&lt;&gt;"",DATE(YEAR(Summary!$D$50),MONTH(Summary!$D$50),1)&lt;DATE(YEAR(IS3),MONTH(IS3),1)),"not on board",IF(Summary!$B$50&lt;&gt;"",IF(AND(Summary!$C$50&lt;&gt;"",DATE(YEAR(Summary!$C$50),MONTH(Summary!$C$50),1)&lt;=DATE(YEAR(IS3),MONTH(IS3),1)),Summary!$B$50,"not on board"),"")),"")</f>
        <v/>
      </c>
      <c r="IR77" s="74" t="s">
        <v>17</v>
      </c>
      <c r="IS77" s="85"/>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86"/>
      <c r="JX77" s="76">
        <f t="shared" ref="JX77:JX78" si="315">SUM(IS77:JW77)</f>
        <v>0</v>
      </c>
      <c r="JZ77">
        <f ca="1">SUMIF(KC$3:LF$3,"&lt;="&amp;B5,KC77:LF77)</f>
        <v>0</v>
      </c>
      <c r="KA77" s="98" t="str">
        <f>IF(Summary!$B$50&lt;&gt;"",IF(AND(Summary!$D$50&lt;&gt;"",DATE(YEAR(Summary!$D$50),MONTH(Summary!$D$50),1)&lt;DATE(YEAR(KC3),MONTH(KC3),1)),"not on board",IF(Summary!$B$50&lt;&gt;"",IF(AND(Summary!$C$50&lt;&gt;"",DATE(YEAR(Summary!$C$50),MONTH(Summary!$C$50),1)&lt;=DATE(YEAR(KC3),MONTH(KC3),1)),Summary!$B$50,"not on board"),"")),"")</f>
        <v/>
      </c>
      <c r="KB77" s="74" t="s">
        <v>17</v>
      </c>
      <c r="KC77" s="85"/>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86"/>
      <c r="LG77" s="76">
        <f t="shared" si="282"/>
        <v>0</v>
      </c>
      <c r="LI77">
        <f ca="1">SUMIF(LL$3:MP$3,"&lt;="&amp;B5,LL77:MP77)</f>
        <v>0</v>
      </c>
      <c r="LJ77" s="98" t="str">
        <f>IF(Summary!$B$50&lt;&gt;"",IF(AND(Summary!$D$50&lt;&gt;"",DATE(YEAR(Summary!$D$50),MONTH(Summary!$D$50),1)&lt;DATE(YEAR(LL3),MONTH(LL3),1)),"not on board",IF(Summary!$B$50&lt;&gt;"",IF(AND(Summary!$C$50&lt;&gt;"",DATE(YEAR(Summary!$C$50),MONTH(Summary!$C$50),1)&lt;=DATE(YEAR(LL3),MONTH(LL3),1)),Summary!$B$50,"not on board"),"")),"")</f>
        <v/>
      </c>
      <c r="LK77" s="74" t="s">
        <v>17</v>
      </c>
      <c r="LL77" s="85"/>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9"/>
      <c r="MP77" s="86"/>
      <c r="MQ77" s="76">
        <f t="shared" ref="MQ77:MQ78" si="316">SUM(LL77:MP77)</f>
        <v>0</v>
      </c>
      <c r="MS77">
        <f ca="1">SUMIF(MV$3:NY$3,"&lt;="&amp;B5,MV77:NY77)</f>
        <v>0</v>
      </c>
      <c r="MT77" s="98" t="str">
        <f>IF(Summary!$B$50&lt;&gt;"",IF(AND(Summary!$D$50&lt;&gt;"",DATE(YEAR(Summary!$D$50),MONTH(Summary!$D$50),1)&lt;DATE(YEAR(MV3),MONTH(MV3),1)),"not on board",IF(Summary!$B$50&lt;&gt;"",IF(AND(Summary!$C$50&lt;&gt;"",DATE(YEAR(Summary!$C$50),MONTH(Summary!$C$50),1)&lt;=DATE(YEAR(MV3),MONTH(MV3),1)),Summary!$B$50,"not on board"),"")),"")</f>
        <v/>
      </c>
      <c r="MU77" s="74" t="s">
        <v>17</v>
      </c>
      <c r="MV77" s="85"/>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9"/>
      <c r="NY77" s="86"/>
      <c r="NZ77" s="76">
        <f t="shared" si="284"/>
        <v>0</v>
      </c>
      <c r="OB77">
        <f ca="1">SUMIF(OE$3:PI$3,"&lt;="&amp;B5,OE77:PI77)</f>
        <v>0</v>
      </c>
      <c r="OC77" s="98" t="str">
        <f>IF(Summary!$B$50&lt;&gt;"",IF(AND(Summary!$D$50&lt;&gt;"",DATE(YEAR(Summary!$D$50),MONTH(Summary!$D$50),1)&lt;DATE(YEAR(OE3),MONTH(OE3),1)),"not on board",IF(Summary!$B$50&lt;&gt;"",IF(AND(Summary!$C$50&lt;&gt;"",DATE(YEAR(Summary!$C$50),MONTH(Summary!$C$50),1)&lt;=DATE(YEAR(OE3),MONTH(OE3),1)),Summary!$B$50,"not on board"),"")),"")</f>
        <v/>
      </c>
      <c r="OD77" s="74" t="s">
        <v>17</v>
      </c>
      <c r="OE77" s="85"/>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9"/>
      <c r="PI77" s="86"/>
      <c r="PJ77" s="76">
        <f t="shared" ref="PJ77:PJ78" si="317">SUM(OE77:PI77)</f>
        <v>0</v>
      </c>
    </row>
    <row r="78" spans="2:426">
      <c r="B78">
        <f ca="1">SUM(B77,BT77,AL77,DD77,EM77,FW77,HF77,IP77,JZ77,LI77,MS77,OB77)</f>
        <v>0</v>
      </c>
      <c r="C78" s="100"/>
      <c r="D78" s="75" t="s">
        <v>1</v>
      </c>
      <c r="E78" s="83"/>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4"/>
      <c r="AJ78" s="77">
        <f t="shared" si="310"/>
        <v>0</v>
      </c>
      <c r="AM78" s="100"/>
      <c r="AN78" s="75" t="s">
        <v>1</v>
      </c>
      <c r="AO78" s="83"/>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4"/>
      <c r="BR78" s="77">
        <f t="shared" si="275"/>
        <v>0</v>
      </c>
      <c r="BU78" s="100"/>
      <c r="BV78" s="75" t="s">
        <v>1</v>
      </c>
      <c r="BW78" s="83"/>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4"/>
      <c r="DB78" s="77">
        <f t="shared" si="311"/>
        <v>0</v>
      </c>
      <c r="DE78" s="100"/>
      <c r="DF78" s="75" t="s">
        <v>1</v>
      </c>
      <c r="DG78" s="83"/>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4"/>
      <c r="EK78" s="77">
        <f t="shared" si="312"/>
        <v>0</v>
      </c>
      <c r="EN78" s="100"/>
      <c r="EO78" s="75" t="s">
        <v>1</v>
      </c>
      <c r="EP78" s="83"/>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4"/>
      <c r="FU78" s="77">
        <f t="shared" si="313"/>
        <v>0</v>
      </c>
      <c r="FX78" s="100"/>
      <c r="FY78" s="75" t="s">
        <v>1</v>
      </c>
      <c r="FZ78" s="83"/>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4"/>
      <c r="HD78" s="77">
        <f t="shared" si="279"/>
        <v>0</v>
      </c>
      <c r="HG78" s="100"/>
      <c r="HH78" s="75" t="s">
        <v>1</v>
      </c>
      <c r="HI78" s="83"/>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4"/>
      <c r="IN78" s="77">
        <f t="shared" si="314"/>
        <v>0</v>
      </c>
      <c r="IQ78" s="100"/>
      <c r="IR78" s="75" t="s">
        <v>1</v>
      </c>
      <c r="IS78" s="83"/>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4"/>
      <c r="JX78" s="77">
        <f t="shared" si="315"/>
        <v>0</v>
      </c>
      <c r="KA78" s="100"/>
      <c r="KB78" s="75" t="s">
        <v>1</v>
      </c>
      <c r="KC78" s="83"/>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4"/>
      <c r="LG78" s="77">
        <f t="shared" si="282"/>
        <v>0</v>
      </c>
      <c r="LJ78" s="100"/>
      <c r="LK78" s="75" t="s">
        <v>1</v>
      </c>
      <c r="LL78" s="83"/>
      <c r="LM78" s="8"/>
      <c r="LN78" s="8"/>
      <c r="LO78" s="8"/>
      <c r="LP78" s="8"/>
      <c r="LQ78" s="8"/>
      <c r="LR78" s="8"/>
      <c r="LS78" s="8"/>
      <c r="LT78" s="8"/>
      <c r="LU78" s="8"/>
      <c r="LV78" s="8"/>
      <c r="LW78" s="8"/>
      <c r="LX78" s="8"/>
      <c r="LY78" s="8"/>
      <c r="LZ78" s="8"/>
      <c r="MA78" s="8"/>
      <c r="MB78" s="8"/>
      <c r="MC78" s="8"/>
      <c r="MD78" s="8"/>
      <c r="ME78" s="8"/>
      <c r="MF78" s="8"/>
      <c r="MG78" s="8"/>
      <c r="MH78" s="8"/>
      <c r="MI78" s="8"/>
      <c r="MJ78" s="8"/>
      <c r="MK78" s="8"/>
      <c r="ML78" s="8"/>
      <c r="MM78" s="8"/>
      <c r="MN78" s="8"/>
      <c r="MO78" s="8"/>
      <c r="MP78" s="84"/>
      <c r="MQ78" s="77">
        <f t="shared" si="316"/>
        <v>0</v>
      </c>
      <c r="MT78" s="100"/>
      <c r="MU78" s="75" t="s">
        <v>1</v>
      </c>
      <c r="MV78" s="83"/>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
      <c r="NY78" s="84"/>
      <c r="NZ78" s="77">
        <f t="shared" si="284"/>
        <v>0</v>
      </c>
      <c r="OC78" s="100"/>
      <c r="OD78" s="75" t="s">
        <v>1</v>
      </c>
      <c r="OE78" s="83"/>
      <c r="OF78" s="8"/>
      <c r="OG78" s="8"/>
      <c r="OH78" s="8"/>
      <c r="OI78" s="8"/>
      <c r="OJ78" s="8"/>
      <c r="OK78" s="8"/>
      <c r="OL78" s="8"/>
      <c r="OM78" s="8"/>
      <c r="ON78" s="8"/>
      <c r="OO78" s="8"/>
      <c r="OP78" s="8"/>
      <c r="OQ78" s="8"/>
      <c r="OR78" s="8"/>
      <c r="OS78" s="8"/>
      <c r="OT78" s="8"/>
      <c r="OU78" s="8"/>
      <c r="OV78" s="8"/>
      <c r="OW78" s="8"/>
      <c r="OX78" s="8"/>
      <c r="OY78" s="8"/>
      <c r="OZ78" s="8"/>
      <c r="PA78" s="8"/>
      <c r="PB78" s="8"/>
      <c r="PC78" s="8"/>
      <c r="PD78" s="8"/>
      <c r="PE78" s="8"/>
      <c r="PF78" s="8"/>
      <c r="PG78" s="8"/>
      <c r="PH78" s="8"/>
      <c r="PI78" s="84"/>
      <c r="PJ78" s="77">
        <f t="shared" si="317"/>
        <v>0</v>
      </c>
    </row>
    <row r="79" spans="2:426" ht="15" customHeight="1">
      <c r="B79">
        <f ca="1">SUMIF(E$3:AI$3,"&lt;="&amp;B5,E79:AI79)</f>
        <v>0</v>
      </c>
      <c r="C79" s="98" t="str">
        <f>IF(Summary!$B$51&lt;&gt;"",IF(AND(Summary!$D$51&lt;&gt;"",DATE(YEAR(Summary!$D$51),MONTH(Summary!$D$51),1)&lt;DATE(YEAR(E3),MONTH(E3),1)),"not on board",IF(Summary!$B$51&lt;&gt;"",IF(AND(Summary!$C$51&lt;&gt;"",DATE(YEAR(Summary!$C$51),MONTH(Summary!$C$51),1)&lt;=DATE(YEAR(E3),MONTH(E3),1)),Summary!$B$51,"not on board"),"")),"")</f>
        <v/>
      </c>
      <c r="D79" s="74" t="s">
        <v>17</v>
      </c>
      <c r="E79" s="85"/>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86"/>
      <c r="AJ79" s="76">
        <f t="shared" ref="AJ79:AJ80" si="318">SUM(E79:AI79)</f>
        <v>0</v>
      </c>
      <c r="AL79">
        <f ca="1">SUMIF(AO$3:BQ$3,"&lt;="&amp;B5,AO79:BQ79)</f>
        <v>0</v>
      </c>
      <c r="AM79" s="98" t="str">
        <f>IF(Summary!$B$51&lt;&gt;"",IF(AND(Summary!$D$51&lt;&gt;"",DATE(YEAR(Summary!$D$51),MONTH(Summary!$D$51),1)&lt;DATE(YEAR(AO3),MONTH(AO3),1)),"not on board",IF(Summary!$B$51&lt;&gt;"",IF(AND(Summary!$C$51&lt;&gt;"",DATE(YEAR(Summary!$C$51),MONTH(Summary!$C$51),1)&lt;=DATE(YEAR(AO3),MONTH(AO3),1)),Summary!$B$51,"not on board"),"")),"")</f>
        <v/>
      </c>
      <c r="AN79" s="74" t="s">
        <v>17</v>
      </c>
      <c r="AO79" s="85"/>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86"/>
      <c r="BR79" s="76">
        <f t="shared" si="275"/>
        <v>0</v>
      </c>
      <c r="BT79">
        <f ca="1">SUMIF(BW$3:DA$3,"&lt;="&amp;B5,BW79:DA79)</f>
        <v>0</v>
      </c>
      <c r="BU79" s="98" t="str">
        <f>IF(Summary!$B$51&lt;&gt;"",IF(AND(Summary!$D$51&lt;&gt;"",DATE(YEAR(Summary!$D$51),MONTH(Summary!$D$51),1)&lt;DATE(YEAR(BW3),MONTH(BW3),1)),"not on board",IF(Summary!$B$51&lt;&gt;"",IF(AND(Summary!$C$51&lt;&gt;"",DATE(YEAR(Summary!$C$51),MONTH(Summary!$C$51),1)&lt;=DATE(YEAR(BW3),MONTH(BW3),1)),Summary!$B$51,"not on board"),"")),"")</f>
        <v/>
      </c>
      <c r="BV79" s="74" t="s">
        <v>17</v>
      </c>
      <c r="BW79" s="85"/>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86"/>
      <c r="DB79" s="76">
        <f t="shared" ref="DB79:DB80" si="319">SUM(BW79:DA79)</f>
        <v>0</v>
      </c>
      <c r="DD79">
        <f ca="1">SUMIF(DG$3:EJ$3,"&lt;="&amp;B5,DG79:EJ79)</f>
        <v>0</v>
      </c>
      <c r="DE79" s="98" t="str">
        <f>IF(Summary!$B$51&lt;&gt;"",IF(AND(Summary!$D$51&lt;&gt;"",DATE(YEAR(Summary!$D$51),MONTH(Summary!$D$51),1)&lt;DATE(YEAR(DG3),MONTH(DG3),1)),"not on board",IF(Summary!$B$51&lt;&gt;"",IF(AND(Summary!$C$51&lt;&gt;"",DATE(YEAR(Summary!$C$51),MONTH(Summary!$C$51),1)&lt;=DATE(YEAR(DG3),MONTH(DG3),1)),Summary!$B$51,"not on board"),"")),"")</f>
        <v/>
      </c>
      <c r="DF79" s="74" t="s">
        <v>17</v>
      </c>
      <c r="DG79" s="85"/>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86"/>
      <c r="EK79" s="76">
        <f t="shared" ref="EK79:EK80" si="320">SUM(DG79:EJ79)</f>
        <v>0</v>
      </c>
      <c r="EM79">
        <f ca="1">SUMIF(EP$3:FT$3,"&lt;="&amp;B5,EP79:FT79)</f>
        <v>0</v>
      </c>
      <c r="EN79" s="98" t="str">
        <f>IF(Summary!$B$51&lt;&gt;"",IF(AND(Summary!$D$51&lt;&gt;"",DATE(YEAR(Summary!$D$51),MONTH(Summary!$D$51),1)&lt;DATE(YEAR(EP3),MONTH(EP3),1)),"not on board",IF(Summary!$B$51&lt;&gt;"",IF(AND(Summary!$C$51&lt;&gt;"",DATE(YEAR(Summary!$C$51),MONTH(Summary!$C$51),1)&lt;=DATE(YEAR(EP3),MONTH(EP3),1)),Summary!$B$51,"not on board"),"")),"")</f>
        <v/>
      </c>
      <c r="EO79" s="74" t="s">
        <v>17</v>
      </c>
      <c r="EP79" s="85"/>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86"/>
      <c r="FU79" s="76">
        <f t="shared" ref="FU79:FU80" si="321">SUM(EP79:FT79)</f>
        <v>0</v>
      </c>
      <c r="FW79">
        <f ca="1">SUMIF(FZ$3:HC$3,"&lt;="&amp;B5,FZ79:HC79)</f>
        <v>0</v>
      </c>
      <c r="FX79" s="98" t="str">
        <f>IF(Summary!$B$51&lt;&gt;"",IF(AND(Summary!$D$51&lt;&gt;"",DATE(YEAR(Summary!$D$51),MONTH(Summary!$D$51),1)&lt;DATE(YEAR(FZ3),MONTH(FZ3),1)),"not on board",IF(Summary!$B$51&lt;&gt;"",IF(AND(Summary!$C$51&lt;&gt;"",DATE(YEAR(Summary!$C$51),MONTH(Summary!$C$51),1)&lt;=DATE(YEAR(FZ3),MONTH(FZ3),1)),Summary!$B$51,"not on board"),"")),"")</f>
        <v/>
      </c>
      <c r="FY79" s="74" t="s">
        <v>17</v>
      </c>
      <c r="FZ79" s="85"/>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86"/>
      <c r="HD79" s="76">
        <f t="shared" si="279"/>
        <v>0</v>
      </c>
      <c r="HF79">
        <f ca="1">SUMIF(HI$3:IM$3,"&lt;="&amp;B5,HI79:IM79)</f>
        <v>0</v>
      </c>
      <c r="HG79" s="98" t="str">
        <f>IF(Summary!$B$51&lt;&gt;"",IF(AND(Summary!$D$51&lt;&gt;"",DATE(YEAR(Summary!$D$51),MONTH(Summary!$D$51),1)&lt;DATE(YEAR(HI3),MONTH(HI3),1)),"not on board",IF(Summary!$B$51&lt;&gt;"",IF(AND(Summary!$C$51&lt;&gt;"",DATE(YEAR(Summary!$C$51),MONTH(Summary!$C$51),1)&lt;=DATE(YEAR(HI3),MONTH(HI3),1)),Summary!$B$51,"not on board"),"")),"")</f>
        <v/>
      </c>
      <c r="HH79" s="74" t="s">
        <v>17</v>
      </c>
      <c r="HI79" s="85"/>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86"/>
      <c r="IN79" s="76">
        <f t="shared" ref="IN79:IN80" si="322">SUM(HI79:IM79)</f>
        <v>0</v>
      </c>
      <c r="IP79">
        <f ca="1">SUMIF(IS$3:JW$3,"&lt;="&amp;B5,IS79:JW79)</f>
        <v>0</v>
      </c>
      <c r="IQ79" s="98" t="str">
        <f>IF(Summary!$B$51&lt;&gt;"",IF(AND(Summary!$D$51&lt;&gt;"",DATE(YEAR(Summary!$D$51),MONTH(Summary!$D$51),1)&lt;DATE(YEAR(IS3),MONTH(IS3),1)),"not on board",IF(Summary!$B$51&lt;&gt;"",IF(AND(Summary!$C$51&lt;&gt;"",DATE(YEAR(Summary!$C$51),MONTH(Summary!$C$51),1)&lt;=DATE(YEAR(IS3),MONTH(IS3),1)),Summary!$B$51,"not on board"),"")),"")</f>
        <v/>
      </c>
      <c r="IR79" s="74" t="s">
        <v>17</v>
      </c>
      <c r="IS79" s="85"/>
      <c r="IT79" s="9"/>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9"/>
      <c r="JW79" s="86"/>
      <c r="JX79" s="76">
        <f t="shared" ref="JX79:JX80" si="323">SUM(IS79:JW79)</f>
        <v>0</v>
      </c>
      <c r="JZ79">
        <f ca="1">SUMIF(KC$3:LF$3,"&lt;="&amp;B5,KC79:LF79)</f>
        <v>0</v>
      </c>
      <c r="KA79" s="98" t="str">
        <f>IF(Summary!$B$51&lt;&gt;"",IF(AND(Summary!$D$51&lt;&gt;"",DATE(YEAR(Summary!$D$51),MONTH(Summary!$D$51),1)&lt;DATE(YEAR(KC3),MONTH(KC3),1)),"not on board",IF(Summary!$B$51&lt;&gt;"",IF(AND(Summary!$C$51&lt;&gt;"",DATE(YEAR(Summary!$C$51),MONTH(Summary!$C$51),1)&lt;=DATE(YEAR(KC3),MONTH(KC3),1)),Summary!$B$51,"not on board"),"")),"")</f>
        <v/>
      </c>
      <c r="KB79" s="74" t="s">
        <v>17</v>
      </c>
      <c r="KC79" s="85"/>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9"/>
      <c r="LF79" s="86"/>
      <c r="LG79" s="76">
        <f t="shared" si="282"/>
        <v>0</v>
      </c>
      <c r="LI79">
        <f ca="1">SUMIF(LL$3:MP$3,"&lt;="&amp;B5,LL79:MP79)</f>
        <v>0</v>
      </c>
      <c r="LJ79" s="98" t="str">
        <f>IF(Summary!$B$51&lt;&gt;"",IF(AND(Summary!$D$51&lt;&gt;"",DATE(YEAR(Summary!$D$51),MONTH(Summary!$D$51),1)&lt;DATE(YEAR(LL3),MONTH(LL3),1)),"not on board",IF(Summary!$B$51&lt;&gt;"",IF(AND(Summary!$C$51&lt;&gt;"",DATE(YEAR(Summary!$C$51),MONTH(Summary!$C$51),1)&lt;=DATE(YEAR(LL3),MONTH(LL3),1)),Summary!$B$51,"not on board"),"")),"")</f>
        <v/>
      </c>
      <c r="LK79" s="74" t="s">
        <v>17</v>
      </c>
      <c r="LL79" s="85"/>
      <c r="LM79" s="9"/>
      <c r="LN79" s="9"/>
      <c r="LO79" s="9"/>
      <c r="LP79" s="9"/>
      <c r="LQ79" s="9"/>
      <c r="LR79" s="9"/>
      <c r="LS79" s="9"/>
      <c r="LT79" s="9"/>
      <c r="LU79" s="9"/>
      <c r="LV79" s="9"/>
      <c r="LW79" s="9"/>
      <c r="LX79" s="9"/>
      <c r="LY79" s="9"/>
      <c r="LZ79" s="9"/>
      <c r="MA79" s="9"/>
      <c r="MB79" s="9"/>
      <c r="MC79" s="9"/>
      <c r="MD79" s="9"/>
      <c r="ME79" s="9"/>
      <c r="MF79" s="9"/>
      <c r="MG79" s="9"/>
      <c r="MH79" s="9"/>
      <c r="MI79" s="9"/>
      <c r="MJ79" s="9"/>
      <c r="MK79" s="9"/>
      <c r="ML79" s="9"/>
      <c r="MM79" s="9"/>
      <c r="MN79" s="9"/>
      <c r="MO79" s="9"/>
      <c r="MP79" s="86"/>
      <c r="MQ79" s="76">
        <f t="shared" ref="MQ79:MQ80" si="324">SUM(LL79:MP79)</f>
        <v>0</v>
      </c>
      <c r="MS79">
        <f ca="1">SUMIF(MV$3:NY$3,"&lt;="&amp;B5,MV79:NY79)</f>
        <v>0</v>
      </c>
      <c r="MT79" s="98" t="str">
        <f>IF(Summary!$B$51&lt;&gt;"",IF(AND(Summary!$D$51&lt;&gt;"",DATE(YEAR(Summary!$D$51),MONTH(Summary!$D$51),1)&lt;DATE(YEAR(MV3),MONTH(MV3),1)),"not on board",IF(Summary!$B$51&lt;&gt;"",IF(AND(Summary!$C$51&lt;&gt;"",DATE(YEAR(Summary!$C$51),MONTH(Summary!$C$51),1)&lt;=DATE(YEAR(MV3),MONTH(MV3),1)),Summary!$B$51,"not on board"),"")),"")</f>
        <v/>
      </c>
      <c r="MU79" s="74" t="s">
        <v>17</v>
      </c>
      <c r="MV79" s="85"/>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9"/>
      <c r="NY79" s="86"/>
      <c r="NZ79" s="76">
        <f t="shared" si="284"/>
        <v>0</v>
      </c>
      <c r="OB79">
        <f ca="1">SUMIF(OE$3:PI$3,"&lt;="&amp;B5,OE79:PI79)</f>
        <v>0</v>
      </c>
      <c r="OC79" s="98" t="str">
        <f>IF(Summary!$B$51&lt;&gt;"",IF(AND(Summary!$D$51&lt;&gt;"",DATE(YEAR(Summary!$D$51),MONTH(Summary!$D$51),1)&lt;DATE(YEAR(OE3),MONTH(OE3),1)),"not on board",IF(Summary!$B$51&lt;&gt;"",IF(AND(Summary!$C$51&lt;&gt;"",DATE(YEAR(Summary!$C$51),MONTH(Summary!$C$51),1)&lt;=DATE(YEAR(OE3),MONTH(OE3),1)),Summary!$B$51,"not on board"),"")),"")</f>
        <v/>
      </c>
      <c r="OD79" s="74" t="s">
        <v>17</v>
      </c>
      <c r="OE79" s="85"/>
      <c r="OF79" s="9"/>
      <c r="OG79" s="9"/>
      <c r="OH79" s="9"/>
      <c r="OI79" s="9"/>
      <c r="OJ79" s="9"/>
      <c r="OK79" s="9"/>
      <c r="OL79" s="9"/>
      <c r="OM79" s="9"/>
      <c r="ON79" s="9"/>
      <c r="OO79" s="9"/>
      <c r="OP79" s="9"/>
      <c r="OQ79" s="9"/>
      <c r="OR79" s="9"/>
      <c r="OS79" s="9"/>
      <c r="OT79" s="9"/>
      <c r="OU79" s="9"/>
      <c r="OV79" s="9"/>
      <c r="OW79" s="9"/>
      <c r="OX79" s="9"/>
      <c r="OY79" s="9"/>
      <c r="OZ79" s="9"/>
      <c r="PA79" s="9"/>
      <c r="PB79" s="9"/>
      <c r="PC79" s="9"/>
      <c r="PD79" s="9"/>
      <c r="PE79" s="9"/>
      <c r="PF79" s="9"/>
      <c r="PG79" s="9"/>
      <c r="PH79" s="9"/>
      <c r="PI79" s="86"/>
      <c r="PJ79" s="76">
        <f t="shared" ref="PJ79:PJ80" si="325">SUM(OE79:PI79)</f>
        <v>0</v>
      </c>
    </row>
    <row r="80" spans="2:426">
      <c r="B80">
        <f ca="1">SUM(B79,BT79,AL79,DD79,EM79,FW79,HF79,IP79,JZ79,LI79,MS79,OB79)</f>
        <v>0</v>
      </c>
      <c r="C80" s="100"/>
      <c r="D80" s="75" t="s">
        <v>1</v>
      </c>
      <c r="E80" s="83"/>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4"/>
      <c r="AJ80" s="77">
        <f t="shared" si="318"/>
        <v>0</v>
      </c>
      <c r="AM80" s="100"/>
      <c r="AN80" s="75" t="s">
        <v>1</v>
      </c>
      <c r="AO80" s="83"/>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4"/>
      <c r="BR80" s="77">
        <f t="shared" si="275"/>
        <v>0</v>
      </c>
      <c r="BU80" s="100"/>
      <c r="BV80" s="75" t="s">
        <v>1</v>
      </c>
      <c r="BW80" s="83"/>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4"/>
      <c r="DB80" s="77">
        <f t="shared" si="319"/>
        <v>0</v>
      </c>
      <c r="DE80" s="100"/>
      <c r="DF80" s="75" t="s">
        <v>1</v>
      </c>
      <c r="DG80" s="83"/>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4"/>
      <c r="EK80" s="77">
        <f t="shared" si="320"/>
        <v>0</v>
      </c>
      <c r="EN80" s="100"/>
      <c r="EO80" s="75" t="s">
        <v>1</v>
      </c>
      <c r="EP80" s="83"/>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4"/>
      <c r="FU80" s="77">
        <f t="shared" si="321"/>
        <v>0</v>
      </c>
      <c r="FX80" s="100"/>
      <c r="FY80" s="75" t="s">
        <v>1</v>
      </c>
      <c r="FZ80" s="83"/>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4"/>
      <c r="HD80" s="77">
        <f t="shared" si="279"/>
        <v>0</v>
      </c>
      <c r="HG80" s="100"/>
      <c r="HH80" s="75" t="s">
        <v>1</v>
      </c>
      <c r="HI80" s="83"/>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4"/>
      <c r="IN80" s="77">
        <f t="shared" si="322"/>
        <v>0</v>
      </c>
      <c r="IQ80" s="100"/>
      <c r="IR80" s="75" t="s">
        <v>1</v>
      </c>
      <c r="IS80" s="83"/>
      <c r="IT80" s="8"/>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
      <c r="JW80" s="84"/>
      <c r="JX80" s="77">
        <f t="shared" si="323"/>
        <v>0</v>
      </c>
      <c r="KA80" s="100"/>
      <c r="KB80" s="75" t="s">
        <v>1</v>
      </c>
      <c r="KC80" s="83"/>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
      <c r="LF80" s="84"/>
      <c r="LG80" s="77">
        <f t="shared" si="282"/>
        <v>0</v>
      </c>
      <c r="LJ80" s="100"/>
      <c r="LK80" s="75" t="s">
        <v>1</v>
      </c>
      <c r="LL80" s="83"/>
      <c r="LM80" s="8"/>
      <c r="LN80" s="8"/>
      <c r="LO80" s="8"/>
      <c r="LP80" s="8"/>
      <c r="LQ80" s="8"/>
      <c r="LR80" s="8"/>
      <c r="LS80" s="8"/>
      <c r="LT80" s="8"/>
      <c r="LU80" s="8"/>
      <c r="LV80" s="8"/>
      <c r="LW80" s="8"/>
      <c r="LX80" s="8"/>
      <c r="LY80" s="8"/>
      <c r="LZ80" s="8"/>
      <c r="MA80" s="8"/>
      <c r="MB80" s="8"/>
      <c r="MC80" s="8"/>
      <c r="MD80" s="8"/>
      <c r="ME80" s="8"/>
      <c r="MF80" s="8"/>
      <c r="MG80" s="8"/>
      <c r="MH80" s="8"/>
      <c r="MI80" s="8"/>
      <c r="MJ80" s="8"/>
      <c r="MK80" s="8"/>
      <c r="ML80" s="8"/>
      <c r="MM80" s="8"/>
      <c r="MN80" s="8"/>
      <c r="MO80" s="8"/>
      <c r="MP80" s="84"/>
      <c r="MQ80" s="77">
        <f t="shared" si="324"/>
        <v>0</v>
      </c>
      <c r="MT80" s="100"/>
      <c r="MU80" s="75" t="s">
        <v>1</v>
      </c>
      <c r="MV80" s="83"/>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
      <c r="NY80" s="84"/>
      <c r="NZ80" s="77">
        <f t="shared" si="284"/>
        <v>0</v>
      </c>
      <c r="OC80" s="100"/>
      <c r="OD80" s="75" t="s">
        <v>1</v>
      </c>
      <c r="OE80" s="83"/>
      <c r="OF80" s="8"/>
      <c r="OG80" s="8"/>
      <c r="OH80" s="8"/>
      <c r="OI80" s="8"/>
      <c r="OJ80" s="8"/>
      <c r="OK80" s="8"/>
      <c r="OL80" s="8"/>
      <c r="OM80" s="8"/>
      <c r="ON80" s="8"/>
      <c r="OO80" s="8"/>
      <c r="OP80" s="8"/>
      <c r="OQ80" s="8"/>
      <c r="OR80" s="8"/>
      <c r="OS80" s="8"/>
      <c r="OT80" s="8"/>
      <c r="OU80" s="8"/>
      <c r="OV80" s="8"/>
      <c r="OW80" s="8"/>
      <c r="OX80" s="8"/>
      <c r="OY80" s="8"/>
      <c r="OZ80" s="8"/>
      <c r="PA80" s="8"/>
      <c r="PB80" s="8"/>
      <c r="PC80" s="8"/>
      <c r="PD80" s="8"/>
      <c r="PE80" s="8"/>
      <c r="PF80" s="8"/>
      <c r="PG80" s="8"/>
      <c r="PH80" s="8"/>
      <c r="PI80" s="84"/>
      <c r="PJ80" s="77">
        <f t="shared" si="325"/>
        <v>0</v>
      </c>
    </row>
    <row r="81" spans="2:426" ht="15" customHeight="1">
      <c r="B81">
        <f ca="1">SUMIF(E$3:AI$3,"&lt;="&amp;B5,E81:AI81)</f>
        <v>0</v>
      </c>
      <c r="C81" s="98" t="str">
        <f>IF(Summary!$B$52&lt;&gt;"",IF(AND(Summary!$D$52&lt;&gt;"",DATE(YEAR(Summary!$D$52),MONTH(Summary!$D$52),1)&lt;DATE(YEAR(E3),MONTH(E3),1)),"not on board",IF(Summary!$B$52&lt;&gt;"",IF(AND(Summary!$C$52&lt;&gt;"",DATE(YEAR(Summary!$C$52),MONTH(Summary!$C$52),1)&lt;=DATE(YEAR(E3),MONTH(E3),1)),Summary!$B$52,"not on board"),"")),"")</f>
        <v/>
      </c>
      <c r="D81" s="74" t="s">
        <v>17</v>
      </c>
      <c r="E81" s="85"/>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86"/>
      <c r="AJ81" s="76">
        <f t="shared" ref="AJ81:AJ82" si="326">SUM(E81:AI81)</f>
        <v>0</v>
      </c>
      <c r="AL81">
        <f ca="1">SUMIF(AO$3:BQ$3,"&lt;="&amp;B5,AO81:BQ81)</f>
        <v>0</v>
      </c>
      <c r="AM81" s="98" t="str">
        <f>IF(Summary!$B$52&lt;&gt;"",IF(AND(Summary!$D$52&lt;&gt;"",DATE(YEAR(Summary!$D$52),MONTH(Summary!$D$52),1)&lt;DATE(YEAR(AO3),MONTH(AO3),1)),"not on board",IF(Summary!$B$52&lt;&gt;"",IF(AND(Summary!$C$52&lt;&gt;"",DATE(YEAR(Summary!$C$52),MONTH(Summary!$C$52),1)&lt;=DATE(YEAR(AO3),MONTH(AO3),1)),Summary!$B$52,"not on board"),"")),"")</f>
        <v/>
      </c>
      <c r="AN81" s="74" t="s">
        <v>17</v>
      </c>
      <c r="AO81" s="85"/>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86"/>
      <c r="BR81" s="76">
        <f t="shared" si="275"/>
        <v>0</v>
      </c>
      <c r="BT81">
        <f ca="1">SUMIF(BW$3:DA$3,"&lt;="&amp;B5,BW81:DA81)</f>
        <v>0</v>
      </c>
      <c r="BU81" s="98" t="str">
        <f>IF(Summary!$B$52&lt;&gt;"",IF(AND(Summary!$D$52&lt;&gt;"",DATE(YEAR(Summary!$D$52),MONTH(Summary!$D$52),1)&lt;DATE(YEAR(BW3),MONTH(BW3),1)),"not on board",IF(Summary!$B$52&lt;&gt;"",IF(AND(Summary!$C$52&lt;&gt;"",DATE(YEAR(Summary!$C$52),MONTH(Summary!$C$52),1)&lt;=DATE(YEAR(BW3),MONTH(BW3),1)),Summary!$B$52,"not on board"),"")),"")</f>
        <v/>
      </c>
      <c r="BV81" s="74" t="s">
        <v>17</v>
      </c>
      <c r="BW81" s="85"/>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86"/>
      <c r="DB81" s="76">
        <f t="shared" ref="DB81:DB82" si="327">SUM(BW81:DA81)</f>
        <v>0</v>
      </c>
      <c r="DD81">
        <f ca="1">SUMIF(DG$3:EJ$3,"&lt;="&amp;B5,DG81:EJ81)</f>
        <v>0</v>
      </c>
      <c r="DE81" s="98" t="str">
        <f>IF(Summary!$B$52&lt;&gt;"",IF(AND(Summary!$D$52&lt;&gt;"",DATE(YEAR(Summary!$D$52),MONTH(Summary!$D$52),1)&lt;DATE(YEAR(DG3),MONTH(DG3),1)),"not on board",IF(Summary!$B$52&lt;&gt;"",IF(AND(Summary!$C$52&lt;&gt;"",DATE(YEAR(Summary!$C$52),MONTH(Summary!$C$52),1)&lt;=DATE(YEAR(DG3),MONTH(DG3),1)),Summary!$B$52,"not on board"),"")),"")</f>
        <v/>
      </c>
      <c r="DF81" s="74" t="s">
        <v>17</v>
      </c>
      <c r="DG81" s="85"/>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86"/>
      <c r="EK81" s="76">
        <f t="shared" ref="EK81:EK82" si="328">SUM(DG81:EJ81)</f>
        <v>0</v>
      </c>
      <c r="EM81">
        <f ca="1">SUMIF(EP$3:FT$3,"&lt;="&amp;B5,EP81:FT81)</f>
        <v>0</v>
      </c>
      <c r="EN81" s="98" t="str">
        <f>IF(Summary!$B$52&lt;&gt;"",IF(AND(Summary!$D$52&lt;&gt;"",DATE(YEAR(Summary!$D$52),MONTH(Summary!$D$52),1)&lt;DATE(YEAR(EP3),MONTH(EP3),1)),"not on board",IF(Summary!$B$52&lt;&gt;"",IF(AND(Summary!$C$52&lt;&gt;"",DATE(YEAR(Summary!$C$52),MONTH(Summary!$C$52),1)&lt;=DATE(YEAR(EP3),MONTH(EP3),1)),Summary!$B$52,"not on board"),"")),"")</f>
        <v/>
      </c>
      <c r="EO81" s="74" t="s">
        <v>17</v>
      </c>
      <c r="EP81" s="85"/>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86"/>
      <c r="FU81" s="76">
        <f t="shared" ref="FU81:FU82" si="329">SUM(EP81:FT81)</f>
        <v>0</v>
      </c>
      <c r="FW81">
        <f ca="1">SUMIF(FZ$3:HC$3,"&lt;="&amp;B5,FZ81:HC81)</f>
        <v>0</v>
      </c>
      <c r="FX81" s="98" t="str">
        <f>IF(Summary!$B$52&lt;&gt;"",IF(AND(Summary!$D$52&lt;&gt;"",DATE(YEAR(Summary!$D$52),MONTH(Summary!$D$52),1)&lt;DATE(YEAR(FZ3),MONTH(FZ3),1)),"not on board",IF(Summary!$B$52&lt;&gt;"",IF(AND(Summary!$C$52&lt;&gt;"",DATE(YEAR(Summary!$C$52),MONTH(Summary!$C$52),1)&lt;=DATE(YEAR(FZ3),MONTH(FZ3),1)),Summary!$B$52,"not on board"),"")),"")</f>
        <v/>
      </c>
      <c r="FY81" s="74" t="s">
        <v>17</v>
      </c>
      <c r="FZ81" s="85"/>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86"/>
      <c r="HD81" s="76">
        <f t="shared" si="279"/>
        <v>0</v>
      </c>
      <c r="HF81">
        <f ca="1">SUMIF(HI$3:IM$3,"&lt;="&amp;B5,HI81:IM81)</f>
        <v>0</v>
      </c>
      <c r="HG81" s="98" t="str">
        <f>IF(Summary!$B$52&lt;&gt;"",IF(AND(Summary!$D$52&lt;&gt;"",DATE(YEAR(Summary!$D$52),MONTH(Summary!$D$52),1)&lt;DATE(YEAR(HI3),MONTH(HI3),1)),"not on board",IF(Summary!$B$52&lt;&gt;"",IF(AND(Summary!$C$52&lt;&gt;"",DATE(YEAR(Summary!$C$52),MONTH(Summary!$C$52),1)&lt;=DATE(YEAR(HI3),MONTH(HI3),1)),Summary!$B$52,"not on board"),"")),"")</f>
        <v/>
      </c>
      <c r="HH81" s="74" t="s">
        <v>17</v>
      </c>
      <c r="HI81" s="85"/>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86"/>
      <c r="IN81" s="76">
        <f t="shared" ref="IN81:IN82" si="330">SUM(HI81:IM81)</f>
        <v>0</v>
      </c>
      <c r="IP81">
        <f ca="1">SUMIF(IS$3:JW$3,"&lt;="&amp;B5,IS81:JW81)</f>
        <v>0</v>
      </c>
      <c r="IQ81" s="98" t="str">
        <f>IF(Summary!$B$52&lt;&gt;"",IF(AND(Summary!$D$52&lt;&gt;"",DATE(YEAR(Summary!$D$52),MONTH(Summary!$D$52),1)&lt;DATE(YEAR(IS3),MONTH(IS3),1)),"not on board",IF(Summary!$B$52&lt;&gt;"",IF(AND(Summary!$C$52&lt;&gt;"",DATE(YEAR(Summary!$C$52),MONTH(Summary!$C$52),1)&lt;=DATE(YEAR(IS3),MONTH(IS3),1)),Summary!$B$52,"not on board"),"")),"")</f>
        <v/>
      </c>
      <c r="IR81" s="74" t="s">
        <v>17</v>
      </c>
      <c r="IS81" s="85"/>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86"/>
      <c r="JX81" s="76">
        <f t="shared" ref="JX81:JX82" si="331">SUM(IS81:JW81)</f>
        <v>0</v>
      </c>
      <c r="JZ81">
        <f ca="1">SUMIF(KC$3:LF$3,"&lt;="&amp;B5,KC81:LF81)</f>
        <v>0</v>
      </c>
      <c r="KA81" s="98" t="str">
        <f>IF(Summary!$B$52&lt;&gt;"",IF(AND(Summary!$D$52&lt;&gt;"",DATE(YEAR(Summary!$D$52),MONTH(Summary!$D$52),1)&lt;DATE(YEAR(KC3),MONTH(KC3),1)),"not on board",IF(Summary!$B$52&lt;&gt;"",IF(AND(Summary!$C$52&lt;&gt;"",DATE(YEAR(Summary!$C$52),MONTH(Summary!$C$52),1)&lt;=DATE(YEAR(KC3),MONTH(KC3),1)),Summary!$B$52,"not on board"),"")),"")</f>
        <v/>
      </c>
      <c r="KB81" s="74" t="s">
        <v>17</v>
      </c>
      <c r="KC81" s="85"/>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86"/>
      <c r="LG81" s="76">
        <f t="shared" si="282"/>
        <v>0</v>
      </c>
      <c r="LI81">
        <f ca="1">SUMIF(LL$3:MP$3,"&lt;="&amp;B5,LL81:MP81)</f>
        <v>0</v>
      </c>
      <c r="LJ81" s="98" t="str">
        <f>IF(Summary!$B$52&lt;&gt;"",IF(AND(Summary!$D$52&lt;&gt;"",DATE(YEAR(Summary!$D$52),MONTH(Summary!$D$52),1)&lt;DATE(YEAR(LL3),MONTH(LL3),1)),"not on board",IF(Summary!$B$52&lt;&gt;"",IF(AND(Summary!$C$52&lt;&gt;"",DATE(YEAR(Summary!$C$52),MONTH(Summary!$C$52),1)&lt;=DATE(YEAR(LL3),MONTH(LL3),1)),Summary!$B$52,"not on board"),"")),"")</f>
        <v/>
      </c>
      <c r="LK81" s="74" t="s">
        <v>17</v>
      </c>
      <c r="LL81" s="85"/>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86"/>
      <c r="MQ81" s="76">
        <f t="shared" ref="MQ81:MQ82" si="332">SUM(LL81:MP81)</f>
        <v>0</v>
      </c>
      <c r="MS81">
        <f ca="1">SUMIF(MV$3:NY$3,"&lt;="&amp;B5,MV81:NY81)</f>
        <v>0</v>
      </c>
      <c r="MT81" s="98" t="str">
        <f>IF(Summary!$B$52&lt;&gt;"",IF(AND(Summary!$D$52&lt;&gt;"",DATE(YEAR(Summary!$D$52),MONTH(Summary!$D$52),1)&lt;DATE(YEAR(MV3),MONTH(MV3),1)),"not on board",IF(Summary!$B$52&lt;&gt;"",IF(AND(Summary!$C$52&lt;&gt;"",DATE(YEAR(Summary!$C$52),MONTH(Summary!$C$52),1)&lt;=DATE(YEAR(MV3),MONTH(MV3),1)),Summary!$B$52,"not on board"),"")),"")</f>
        <v/>
      </c>
      <c r="MU81" s="74" t="s">
        <v>17</v>
      </c>
      <c r="MV81" s="85"/>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c r="NY81" s="86"/>
      <c r="NZ81" s="76">
        <f t="shared" si="284"/>
        <v>0</v>
      </c>
      <c r="OB81">
        <f ca="1">SUMIF(OE$3:PI$3,"&lt;="&amp;B5,OE81:PI81)</f>
        <v>0</v>
      </c>
      <c r="OC81" s="98" t="str">
        <f>IF(Summary!$B$52&lt;&gt;"",IF(AND(Summary!$D$52&lt;&gt;"",DATE(YEAR(Summary!$D$52),MONTH(Summary!$D$52),1)&lt;DATE(YEAR(OE3),MONTH(OE3),1)),"not on board",IF(Summary!$B$52&lt;&gt;"",IF(AND(Summary!$C$52&lt;&gt;"",DATE(YEAR(Summary!$C$52),MONTH(Summary!$C$52),1)&lt;=DATE(YEAR(OE3),MONTH(OE3),1)),Summary!$B$52,"not on board"),"")),"")</f>
        <v/>
      </c>
      <c r="OD81" s="74" t="s">
        <v>17</v>
      </c>
      <c r="OE81" s="85"/>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9"/>
      <c r="PI81" s="86"/>
      <c r="PJ81" s="76">
        <f t="shared" ref="PJ81:PJ82" si="333">SUM(OE81:PI81)</f>
        <v>0</v>
      </c>
    </row>
    <row r="82" spans="2:426">
      <c r="B82">
        <f ca="1">SUM(B81,BT81,AL81,DD81,EM81,FW81,HF81,IP81,JZ81,LI81,MS81,OB81)</f>
        <v>0</v>
      </c>
      <c r="C82" s="100"/>
      <c r="D82" s="75" t="s">
        <v>1</v>
      </c>
      <c r="E82" s="83"/>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4"/>
      <c r="AJ82" s="77">
        <f t="shared" si="326"/>
        <v>0</v>
      </c>
      <c r="AM82" s="100"/>
      <c r="AN82" s="75" t="s">
        <v>1</v>
      </c>
      <c r="AO82" s="83"/>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4"/>
      <c r="BR82" s="77">
        <f t="shared" si="275"/>
        <v>0</v>
      </c>
      <c r="BU82" s="100"/>
      <c r="BV82" s="75" t="s">
        <v>1</v>
      </c>
      <c r="BW82" s="83"/>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4"/>
      <c r="DB82" s="77">
        <f t="shared" si="327"/>
        <v>0</v>
      </c>
      <c r="DE82" s="100"/>
      <c r="DF82" s="75" t="s">
        <v>1</v>
      </c>
      <c r="DG82" s="83"/>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4"/>
      <c r="EK82" s="77">
        <f t="shared" si="328"/>
        <v>0</v>
      </c>
      <c r="EN82" s="100"/>
      <c r="EO82" s="75" t="s">
        <v>1</v>
      </c>
      <c r="EP82" s="83"/>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4"/>
      <c r="FU82" s="77">
        <f t="shared" si="329"/>
        <v>0</v>
      </c>
      <c r="FX82" s="100"/>
      <c r="FY82" s="75" t="s">
        <v>1</v>
      </c>
      <c r="FZ82" s="83"/>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4"/>
      <c r="HD82" s="77">
        <f t="shared" si="279"/>
        <v>0</v>
      </c>
      <c r="HG82" s="100"/>
      <c r="HH82" s="75" t="s">
        <v>1</v>
      </c>
      <c r="HI82" s="83"/>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4"/>
      <c r="IN82" s="77">
        <f t="shared" si="330"/>
        <v>0</v>
      </c>
      <c r="IQ82" s="100"/>
      <c r="IR82" s="75" t="s">
        <v>1</v>
      </c>
      <c r="IS82" s="83"/>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4"/>
      <c r="JX82" s="77">
        <f t="shared" si="331"/>
        <v>0</v>
      </c>
      <c r="KA82" s="100"/>
      <c r="KB82" s="75" t="s">
        <v>1</v>
      </c>
      <c r="KC82" s="83"/>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4"/>
      <c r="LG82" s="77">
        <f t="shared" si="282"/>
        <v>0</v>
      </c>
      <c r="LJ82" s="100"/>
      <c r="LK82" s="75" t="s">
        <v>1</v>
      </c>
      <c r="LL82" s="83"/>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4"/>
      <c r="MQ82" s="77">
        <f t="shared" si="332"/>
        <v>0</v>
      </c>
      <c r="MT82" s="100"/>
      <c r="MU82" s="75" t="s">
        <v>1</v>
      </c>
      <c r="MV82" s="83"/>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4"/>
      <c r="NZ82" s="77">
        <f t="shared" si="284"/>
        <v>0</v>
      </c>
      <c r="OC82" s="100"/>
      <c r="OD82" s="75" t="s">
        <v>1</v>
      </c>
      <c r="OE82" s="83"/>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4"/>
      <c r="PJ82" s="77">
        <f t="shared" si="333"/>
        <v>0</v>
      </c>
    </row>
    <row r="83" spans="2:426" ht="15" customHeight="1">
      <c r="B83">
        <f ca="1">SUMIF(E$3:AI$3,"&lt;="&amp;B5,E83:AI83)</f>
        <v>0</v>
      </c>
      <c r="C83" s="98" t="str">
        <f>IF(Summary!$B$53&lt;&gt;"",IF(AND(Summary!$D$53&lt;&gt;"",DATE(YEAR(Summary!$D$53),MONTH(Summary!$D$53),1)&lt;DATE(YEAR(E3),MONTH(E3),1)),"not on board",IF(Summary!$B$53&lt;&gt;"",IF(AND(Summary!$C$53&lt;&gt;"",DATE(YEAR(Summary!$C$53),MONTH(Summary!$C$53),1)&lt;=DATE(YEAR(E3),MONTH(E3),1)),Summary!$B$53,"not on board"),"")),"")</f>
        <v/>
      </c>
      <c r="D83" s="74" t="s">
        <v>17</v>
      </c>
      <c r="E83" s="85"/>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86"/>
      <c r="AJ83" s="76">
        <f t="shared" ref="AJ83:AJ84" si="334">SUM(E83:AI83)</f>
        <v>0</v>
      </c>
      <c r="AL83">
        <f ca="1">SUMIF(AO$3:BQ$3,"&lt;="&amp;B5,AO83:BQ83)</f>
        <v>0</v>
      </c>
      <c r="AM83" s="98" t="str">
        <f>IF(Summary!$B$53&lt;&gt;"",IF(AND(Summary!$D$53&lt;&gt;"",DATE(YEAR(Summary!$D$53),MONTH(Summary!$D$53),1)&lt;DATE(YEAR(AO3),MONTH(AO3),1)),"not on board",IF(Summary!$B$53&lt;&gt;"",IF(AND(Summary!$C$53&lt;&gt;"",DATE(YEAR(Summary!$C$53),MONTH(Summary!$C$53),1)&lt;=DATE(YEAR(AO3),MONTH(AO3),1)),Summary!$B$53,"not on board"),"")),"")</f>
        <v/>
      </c>
      <c r="AN83" s="74" t="s">
        <v>17</v>
      </c>
      <c r="AO83" s="85"/>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86"/>
      <c r="BR83" s="76">
        <f t="shared" si="275"/>
        <v>0</v>
      </c>
      <c r="BT83">
        <f ca="1">SUMIF(BW$3:DA$3,"&lt;="&amp;B5,BW83:DA83)</f>
        <v>0</v>
      </c>
      <c r="BU83" s="98" t="str">
        <f>IF(Summary!$B$53&lt;&gt;"",IF(AND(Summary!$D$53&lt;&gt;"",DATE(YEAR(Summary!$D$53),MONTH(Summary!$D$53),1)&lt;DATE(YEAR(BW3),MONTH(BW3),1)),"not on board",IF(Summary!$B$53&lt;&gt;"",IF(AND(Summary!$C$53&lt;&gt;"",DATE(YEAR(Summary!$C$53),MONTH(Summary!$C$53),1)&lt;=DATE(YEAR(BW3),MONTH(BW3),1)),Summary!$B$53,"not on board"),"")),"")</f>
        <v/>
      </c>
      <c r="BV83" s="74" t="s">
        <v>17</v>
      </c>
      <c r="BW83" s="85"/>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86"/>
      <c r="DB83" s="76">
        <f t="shared" ref="DB83:DB84" si="335">SUM(BW83:DA83)</f>
        <v>0</v>
      </c>
      <c r="DD83">
        <f ca="1">SUMIF(DG$3:EJ$3,"&lt;="&amp;B5,DG83:EJ83)</f>
        <v>0</v>
      </c>
      <c r="DE83" s="98" t="str">
        <f>IF(Summary!$B$53&lt;&gt;"",IF(AND(Summary!$D$53&lt;&gt;"",DATE(YEAR(Summary!$D$53),MONTH(Summary!$D$53),1)&lt;DATE(YEAR(DG3),MONTH(DG3),1)),"not on board",IF(Summary!$B$53&lt;&gt;"",IF(AND(Summary!$C$53&lt;&gt;"",DATE(YEAR(Summary!$C$53),MONTH(Summary!$C$53),1)&lt;=DATE(YEAR(DG3),MONTH(DG3),1)),Summary!$B$53,"not on board"),"")),"")</f>
        <v/>
      </c>
      <c r="DF83" s="74" t="s">
        <v>17</v>
      </c>
      <c r="DG83" s="85"/>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86"/>
      <c r="EK83" s="76">
        <f t="shared" ref="EK83:EK84" si="336">SUM(DG83:EJ83)</f>
        <v>0</v>
      </c>
      <c r="EM83">
        <f ca="1">SUMIF(EP$3:FT$3,"&lt;="&amp;B5,EP83:FT83)</f>
        <v>0</v>
      </c>
      <c r="EN83" s="98" t="str">
        <f>IF(Summary!$B$53&lt;&gt;"",IF(AND(Summary!$D$53&lt;&gt;"",DATE(YEAR(Summary!$D$53),MONTH(Summary!$D$53),1)&lt;DATE(YEAR(EP3),MONTH(EP3),1)),"not on board",IF(Summary!$B$53&lt;&gt;"",IF(AND(Summary!$C$53&lt;&gt;"",DATE(YEAR(Summary!$C$53),MONTH(Summary!$C$53),1)&lt;=DATE(YEAR(EP3),MONTH(EP3),1)),Summary!$B$53,"not on board"),"")),"")</f>
        <v/>
      </c>
      <c r="EO83" s="74" t="s">
        <v>17</v>
      </c>
      <c r="EP83" s="85"/>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86"/>
      <c r="FU83" s="76">
        <f t="shared" ref="FU83:FU84" si="337">SUM(EP83:FT83)</f>
        <v>0</v>
      </c>
      <c r="FW83">
        <f ca="1">SUMIF(FZ$3:HC$3,"&lt;="&amp;B5,FZ83:HC83)</f>
        <v>0</v>
      </c>
      <c r="FX83" s="98" t="str">
        <f>IF(Summary!$B$53&lt;&gt;"",IF(AND(Summary!$D$53&lt;&gt;"",DATE(YEAR(Summary!$D$53),MONTH(Summary!$D$53),1)&lt;DATE(YEAR(FZ3),MONTH(FZ3),1)),"not on board",IF(Summary!$B$53&lt;&gt;"",IF(AND(Summary!$C$53&lt;&gt;"",DATE(YEAR(Summary!$C$53),MONTH(Summary!$C$53),1)&lt;=DATE(YEAR(FZ3),MONTH(FZ3),1)),Summary!$B$53,"not on board"),"")),"")</f>
        <v/>
      </c>
      <c r="FY83" s="74" t="s">
        <v>17</v>
      </c>
      <c r="FZ83" s="85"/>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86"/>
      <c r="HD83" s="76">
        <f t="shared" si="279"/>
        <v>0</v>
      </c>
      <c r="HF83">
        <f ca="1">SUMIF(HI$3:IM$3,"&lt;="&amp;B5,HI83:IM83)</f>
        <v>0</v>
      </c>
      <c r="HG83" s="98" t="str">
        <f>IF(Summary!$B$53&lt;&gt;"",IF(AND(Summary!$D$53&lt;&gt;"",DATE(YEAR(Summary!$D$53),MONTH(Summary!$D$53),1)&lt;DATE(YEAR(HI3),MONTH(HI3),1)),"not on board",IF(Summary!$B$53&lt;&gt;"",IF(AND(Summary!$C$53&lt;&gt;"",DATE(YEAR(Summary!$C$53),MONTH(Summary!$C$53),1)&lt;=DATE(YEAR(HI3),MONTH(HI3),1)),Summary!$B$53,"not on board"),"")),"")</f>
        <v/>
      </c>
      <c r="HH83" s="74" t="s">
        <v>17</v>
      </c>
      <c r="HI83" s="85"/>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86"/>
      <c r="IN83" s="76">
        <f t="shared" ref="IN83:IN84" si="338">SUM(HI83:IM83)</f>
        <v>0</v>
      </c>
      <c r="IP83">
        <f ca="1">SUMIF(IS$3:JW$3,"&lt;="&amp;B5,IS83:JW83)</f>
        <v>0</v>
      </c>
      <c r="IQ83" s="98" t="str">
        <f>IF(Summary!$B$53&lt;&gt;"",IF(AND(Summary!$D$53&lt;&gt;"",DATE(YEAR(Summary!$D$53),MONTH(Summary!$D$53),1)&lt;DATE(YEAR(IS3),MONTH(IS3),1)),"not on board",IF(Summary!$B$53&lt;&gt;"",IF(AND(Summary!$C$53&lt;&gt;"",DATE(YEAR(Summary!$C$53),MONTH(Summary!$C$53),1)&lt;=DATE(YEAR(IS3),MONTH(IS3),1)),Summary!$B$53,"not on board"),"")),"")</f>
        <v/>
      </c>
      <c r="IR83" s="74" t="s">
        <v>17</v>
      </c>
      <c r="IS83" s="85"/>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86"/>
      <c r="JX83" s="76">
        <f t="shared" ref="JX83:JX84" si="339">SUM(IS83:JW83)</f>
        <v>0</v>
      </c>
      <c r="JZ83">
        <f ca="1">SUMIF(KC$3:LF$3,"&lt;="&amp;B5,KC83:LF83)</f>
        <v>0</v>
      </c>
      <c r="KA83" s="98" t="str">
        <f>IF(Summary!$B$53&lt;&gt;"",IF(AND(Summary!$D$53&lt;&gt;"",DATE(YEAR(Summary!$D$53),MONTH(Summary!$D$53),1)&lt;DATE(YEAR(KC3),MONTH(KC3),1)),"not on board",IF(Summary!$B$53&lt;&gt;"",IF(AND(Summary!$C$53&lt;&gt;"",DATE(YEAR(Summary!$C$53),MONTH(Summary!$C$53),1)&lt;=DATE(YEAR(KC3),MONTH(KC3),1)),Summary!$B$53,"not on board"),"")),"")</f>
        <v/>
      </c>
      <c r="KB83" s="74" t="s">
        <v>17</v>
      </c>
      <c r="KC83" s="85"/>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86"/>
      <c r="LG83" s="76">
        <f t="shared" si="282"/>
        <v>0</v>
      </c>
      <c r="LI83">
        <f ca="1">SUMIF(LL$3:MP$3,"&lt;="&amp;B5,LL83:MP83)</f>
        <v>0</v>
      </c>
      <c r="LJ83" s="98" t="str">
        <f>IF(Summary!$B$53&lt;&gt;"",IF(AND(Summary!$D$53&lt;&gt;"",DATE(YEAR(Summary!$D$53),MONTH(Summary!$D$53),1)&lt;DATE(YEAR(LL3),MONTH(LL3),1)),"not on board",IF(Summary!$B$53&lt;&gt;"",IF(AND(Summary!$C$53&lt;&gt;"",DATE(YEAR(Summary!$C$53),MONTH(Summary!$C$53),1)&lt;=DATE(YEAR(LL3),MONTH(LL3),1)),Summary!$B$53,"not on board"),"")),"")</f>
        <v/>
      </c>
      <c r="LK83" s="74" t="s">
        <v>17</v>
      </c>
      <c r="LL83" s="85"/>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9"/>
      <c r="MP83" s="86"/>
      <c r="MQ83" s="76">
        <f t="shared" ref="MQ83:MQ84" si="340">SUM(LL83:MP83)</f>
        <v>0</v>
      </c>
      <c r="MS83">
        <f ca="1">SUMIF(MV$3:NY$3,"&lt;="&amp;B5,MV83:NY83)</f>
        <v>0</v>
      </c>
      <c r="MT83" s="98" t="str">
        <f>IF(Summary!$B$53&lt;&gt;"",IF(AND(Summary!$D$53&lt;&gt;"",DATE(YEAR(Summary!$D$53),MONTH(Summary!$D$53),1)&lt;DATE(YEAR(MV3),MONTH(MV3),1)),"not on board",IF(Summary!$B$53&lt;&gt;"",IF(AND(Summary!$C$53&lt;&gt;"",DATE(YEAR(Summary!$C$53),MONTH(Summary!$C$53),1)&lt;=DATE(YEAR(MV3),MONTH(MV3),1)),Summary!$B$53,"not on board"),"")),"")</f>
        <v/>
      </c>
      <c r="MU83" s="74" t="s">
        <v>17</v>
      </c>
      <c r="MV83" s="85"/>
      <c r="MW83" s="9"/>
      <c r="MX83" s="9"/>
      <c r="MY83" s="9"/>
      <c r="MZ83" s="9"/>
      <c r="NA83" s="9"/>
      <c r="NB83" s="9"/>
      <c r="NC83" s="9"/>
      <c r="ND83" s="9"/>
      <c r="NE83" s="9"/>
      <c r="NF83" s="9"/>
      <c r="NG83" s="9"/>
      <c r="NH83" s="9"/>
      <c r="NI83" s="9"/>
      <c r="NJ83" s="9"/>
      <c r="NK83" s="9"/>
      <c r="NL83" s="9"/>
      <c r="NM83" s="9"/>
      <c r="NN83" s="9"/>
      <c r="NO83" s="9"/>
      <c r="NP83" s="9"/>
      <c r="NQ83" s="9"/>
      <c r="NR83" s="9"/>
      <c r="NS83" s="9"/>
      <c r="NT83" s="9"/>
      <c r="NU83" s="9"/>
      <c r="NV83" s="9"/>
      <c r="NW83" s="9"/>
      <c r="NX83" s="9"/>
      <c r="NY83" s="86"/>
      <c r="NZ83" s="76">
        <f t="shared" si="284"/>
        <v>0</v>
      </c>
      <c r="OB83">
        <f ca="1">SUMIF(OE$3:PI$3,"&lt;="&amp;B5,OE83:PI83)</f>
        <v>0</v>
      </c>
      <c r="OC83" s="98" t="str">
        <f>IF(Summary!$B$53&lt;&gt;"",IF(AND(Summary!$D$53&lt;&gt;"",DATE(YEAR(Summary!$D$53),MONTH(Summary!$D$53),1)&lt;DATE(YEAR(OE3),MONTH(OE3),1)),"not on board",IF(Summary!$B$53&lt;&gt;"",IF(AND(Summary!$C$53&lt;&gt;"",DATE(YEAR(Summary!$C$53),MONTH(Summary!$C$53),1)&lt;=DATE(YEAR(OE3),MONTH(OE3),1)),Summary!$B$53,"not on board"),"")),"")</f>
        <v/>
      </c>
      <c r="OD83" s="74" t="s">
        <v>17</v>
      </c>
      <c r="OE83" s="85"/>
      <c r="OF83" s="9"/>
      <c r="OG83" s="9"/>
      <c r="OH83" s="9"/>
      <c r="OI83" s="9"/>
      <c r="OJ83" s="9"/>
      <c r="OK83" s="9"/>
      <c r="OL83" s="9"/>
      <c r="OM83" s="9"/>
      <c r="ON83" s="9"/>
      <c r="OO83" s="9"/>
      <c r="OP83" s="9"/>
      <c r="OQ83" s="9"/>
      <c r="OR83" s="9"/>
      <c r="OS83" s="9"/>
      <c r="OT83" s="9"/>
      <c r="OU83" s="9"/>
      <c r="OV83" s="9"/>
      <c r="OW83" s="9"/>
      <c r="OX83" s="9"/>
      <c r="OY83" s="9"/>
      <c r="OZ83" s="9"/>
      <c r="PA83" s="9"/>
      <c r="PB83" s="9"/>
      <c r="PC83" s="9"/>
      <c r="PD83" s="9"/>
      <c r="PE83" s="9"/>
      <c r="PF83" s="9"/>
      <c r="PG83" s="9"/>
      <c r="PH83" s="9"/>
      <c r="PI83" s="86"/>
      <c r="PJ83" s="76">
        <f t="shared" ref="PJ83:PJ84" si="341">SUM(OE83:PI83)</f>
        <v>0</v>
      </c>
    </row>
    <row r="84" spans="2:426">
      <c r="B84">
        <f ca="1">SUM(B83,BT83,AL83,DD83,EM83,FW83,HF83,IP83,JZ83,LI83,MS83,OB83)</f>
        <v>0</v>
      </c>
      <c r="C84" s="100"/>
      <c r="D84" s="75" t="s">
        <v>1</v>
      </c>
      <c r="E84" s="83"/>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4"/>
      <c r="AJ84" s="77">
        <f t="shared" si="334"/>
        <v>0</v>
      </c>
      <c r="AM84" s="100"/>
      <c r="AN84" s="75" t="s">
        <v>1</v>
      </c>
      <c r="AO84" s="83"/>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4"/>
      <c r="BR84" s="77">
        <f t="shared" si="275"/>
        <v>0</v>
      </c>
      <c r="BU84" s="100"/>
      <c r="BV84" s="75" t="s">
        <v>1</v>
      </c>
      <c r="BW84" s="83"/>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4"/>
      <c r="DB84" s="77">
        <f t="shared" si="335"/>
        <v>0</v>
      </c>
      <c r="DE84" s="100"/>
      <c r="DF84" s="75" t="s">
        <v>1</v>
      </c>
      <c r="DG84" s="83"/>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4"/>
      <c r="EK84" s="77">
        <f t="shared" si="336"/>
        <v>0</v>
      </c>
      <c r="EN84" s="100"/>
      <c r="EO84" s="75" t="s">
        <v>1</v>
      </c>
      <c r="EP84" s="83"/>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4"/>
      <c r="FU84" s="77">
        <f t="shared" si="337"/>
        <v>0</v>
      </c>
      <c r="FX84" s="100"/>
      <c r="FY84" s="75" t="s">
        <v>1</v>
      </c>
      <c r="FZ84" s="83"/>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4"/>
      <c r="HD84" s="77">
        <f t="shared" si="279"/>
        <v>0</v>
      </c>
      <c r="HG84" s="100"/>
      <c r="HH84" s="75" t="s">
        <v>1</v>
      </c>
      <c r="HI84" s="83"/>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4"/>
      <c r="IN84" s="77">
        <f t="shared" si="338"/>
        <v>0</v>
      </c>
      <c r="IQ84" s="100"/>
      <c r="IR84" s="75" t="s">
        <v>1</v>
      </c>
      <c r="IS84" s="83"/>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4"/>
      <c r="JX84" s="77">
        <f t="shared" si="339"/>
        <v>0</v>
      </c>
      <c r="KA84" s="100"/>
      <c r="KB84" s="75" t="s">
        <v>1</v>
      </c>
      <c r="KC84" s="83"/>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4"/>
      <c r="LG84" s="77">
        <f t="shared" si="282"/>
        <v>0</v>
      </c>
      <c r="LJ84" s="100"/>
      <c r="LK84" s="75" t="s">
        <v>1</v>
      </c>
      <c r="LL84" s="83"/>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4"/>
      <c r="MQ84" s="77">
        <f t="shared" si="340"/>
        <v>0</v>
      </c>
      <c r="MT84" s="100"/>
      <c r="MU84" s="75" t="s">
        <v>1</v>
      </c>
      <c r="MV84" s="83"/>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4"/>
      <c r="NZ84" s="77">
        <f t="shared" si="284"/>
        <v>0</v>
      </c>
      <c r="OC84" s="100"/>
      <c r="OD84" s="75" t="s">
        <v>1</v>
      </c>
      <c r="OE84" s="83"/>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4"/>
      <c r="PJ84" s="77">
        <f t="shared" si="341"/>
        <v>0</v>
      </c>
    </row>
    <row r="85" spans="2:426" ht="15" customHeight="1">
      <c r="B85">
        <f ca="1">SUMIF(E$3:AI$3,"&lt;="&amp;B5,E85:AI85)</f>
        <v>0</v>
      </c>
      <c r="C85" s="98" t="str">
        <f>IF(Summary!$B$54&lt;&gt;"",IF(AND(Summary!$D$54&lt;&gt;"",DATE(YEAR(Summary!$D$54),MONTH(Summary!$D$54),1)&lt;DATE(YEAR(E3),MONTH(E3),1)),"not on board",IF(Summary!$B$54&lt;&gt;"",IF(AND(Summary!$C$54&lt;&gt;"",DATE(YEAR(Summary!$C$54),MONTH(Summary!$C$54),1)&lt;=DATE(YEAR(E3),MONTH(E3),1)),Summary!$B$54,"not on board"),"")),"")</f>
        <v/>
      </c>
      <c r="D85" s="74" t="s">
        <v>17</v>
      </c>
      <c r="E85" s="85"/>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86"/>
      <c r="AJ85" s="76">
        <f t="shared" ref="AJ85:AJ86" si="342">SUM(E85:AI85)</f>
        <v>0</v>
      </c>
      <c r="AL85">
        <f ca="1">SUMIF(AO$3:BQ$3,"&lt;="&amp;B5,AO85:BQ85)</f>
        <v>0</v>
      </c>
      <c r="AM85" s="98" t="str">
        <f>IF(Summary!$B$54&lt;&gt;"",IF(AND(Summary!$D$54&lt;&gt;"",DATE(YEAR(Summary!$D$54),MONTH(Summary!$D$54),1)&lt;DATE(YEAR(AO3),MONTH(AO3),1)),"not on board",IF(Summary!$B$54&lt;&gt;"",IF(AND(Summary!$C$54&lt;&gt;"",DATE(YEAR(Summary!$C$54),MONTH(Summary!$C$54),1)&lt;=DATE(YEAR(AO3),MONTH(AO3),1)),Summary!$B$54,"not on board"),"")),"")</f>
        <v/>
      </c>
      <c r="AN85" s="74" t="s">
        <v>17</v>
      </c>
      <c r="AO85" s="85"/>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86"/>
      <c r="BR85" s="76">
        <f t="shared" si="275"/>
        <v>0</v>
      </c>
      <c r="BT85">
        <f ca="1">SUMIF(BW$3:DA$3,"&lt;="&amp;B5,BW85:DA85)</f>
        <v>0</v>
      </c>
      <c r="BU85" s="98" t="str">
        <f>IF(Summary!$B$54&lt;&gt;"",IF(AND(Summary!$D$54&lt;&gt;"",DATE(YEAR(Summary!$D$54),MONTH(Summary!$D$54),1)&lt;DATE(YEAR(BW3),MONTH(BW3),1)),"not on board",IF(Summary!$B$54&lt;&gt;"",IF(AND(Summary!$C$54&lt;&gt;"",DATE(YEAR(Summary!$C$54),MONTH(Summary!$C$54),1)&lt;=DATE(YEAR(BW3),MONTH(BW3),1)),Summary!$B$54,"not on board"),"")),"")</f>
        <v/>
      </c>
      <c r="BV85" s="74" t="s">
        <v>17</v>
      </c>
      <c r="BW85" s="85"/>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86"/>
      <c r="DB85" s="76">
        <f t="shared" ref="DB85:DB86" si="343">SUM(BW85:DA85)</f>
        <v>0</v>
      </c>
      <c r="DD85">
        <f ca="1">SUMIF(DG$3:EJ$3,"&lt;="&amp;B5,DG85:EJ85)</f>
        <v>0</v>
      </c>
      <c r="DE85" s="98" t="str">
        <f>IF(Summary!$B$54&lt;&gt;"",IF(AND(Summary!$D$54&lt;&gt;"",DATE(YEAR(Summary!$D$54),MONTH(Summary!$D$54),1)&lt;DATE(YEAR(DG3),MONTH(DG3),1)),"not on board",IF(Summary!$B$54&lt;&gt;"",IF(AND(Summary!$C$54&lt;&gt;"",DATE(YEAR(Summary!$C$54),MONTH(Summary!$C$54),1)&lt;=DATE(YEAR(DG3),MONTH(DG3),1)),Summary!$B$54,"not on board"),"")),"")</f>
        <v/>
      </c>
      <c r="DF85" s="74" t="s">
        <v>17</v>
      </c>
      <c r="DG85" s="85"/>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86"/>
      <c r="EK85" s="76">
        <f t="shared" ref="EK85:EK86" si="344">SUM(DG85:EJ85)</f>
        <v>0</v>
      </c>
      <c r="EM85">
        <f ca="1">SUMIF(EP$3:FT$3,"&lt;="&amp;B5,EP85:FT85)</f>
        <v>0</v>
      </c>
      <c r="EN85" s="98" t="str">
        <f>IF(Summary!$B$54&lt;&gt;"",IF(AND(Summary!$D$54&lt;&gt;"",DATE(YEAR(Summary!$D$54),MONTH(Summary!$D$54),1)&lt;DATE(YEAR(EP3),MONTH(EP3),1)),"not on board",IF(Summary!$B$54&lt;&gt;"",IF(AND(Summary!$C$54&lt;&gt;"",DATE(YEAR(Summary!$C$54),MONTH(Summary!$C$54),1)&lt;=DATE(YEAR(EP3),MONTH(EP3),1)),Summary!$B$54,"not on board"),"")),"")</f>
        <v/>
      </c>
      <c r="EO85" s="74" t="s">
        <v>17</v>
      </c>
      <c r="EP85" s="85"/>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86"/>
      <c r="FU85" s="76">
        <f t="shared" ref="FU85:FU86" si="345">SUM(EP85:FT85)</f>
        <v>0</v>
      </c>
      <c r="FW85">
        <f ca="1">SUMIF(FZ$3:HC$3,"&lt;="&amp;B5,FZ85:HC85)</f>
        <v>0</v>
      </c>
      <c r="FX85" s="98" t="str">
        <f>IF(Summary!$B$54&lt;&gt;"",IF(AND(Summary!$D$54&lt;&gt;"",DATE(YEAR(Summary!$D$54),MONTH(Summary!$D$54),1)&lt;DATE(YEAR(FZ3),MONTH(FZ3),1)),"not on board",IF(Summary!$B$54&lt;&gt;"",IF(AND(Summary!$C$54&lt;&gt;"",DATE(YEAR(Summary!$C$54),MONTH(Summary!$C$54),1)&lt;=DATE(YEAR(FZ3),MONTH(FZ3),1)),Summary!$B$54,"not on board"),"")),"")</f>
        <v/>
      </c>
      <c r="FY85" s="74" t="s">
        <v>17</v>
      </c>
      <c r="FZ85" s="85"/>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86"/>
      <c r="HD85" s="76">
        <f t="shared" si="279"/>
        <v>0</v>
      </c>
      <c r="HF85">
        <f ca="1">SUMIF(HI$3:IM$3,"&lt;="&amp;B5,HI85:IM85)</f>
        <v>0</v>
      </c>
      <c r="HG85" s="98" t="str">
        <f>IF(Summary!$B$54&lt;&gt;"",IF(AND(Summary!$D$54&lt;&gt;"",DATE(YEAR(Summary!$D$54),MONTH(Summary!$D$54),1)&lt;DATE(YEAR(HI3),MONTH(HI3),1)),"not on board",IF(Summary!$B$54&lt;&gt;"",IF(AND(Summary!$C$54&lt;&gt;"",DATE(YEAR(Summary!$C$54),MONTH(Summary!$C$54),1)&lt;=DATE(YEAR(HI3),MONTH(HI3),1)),Summary!$B$54,"not on board"),"")),"")</f>
        <v/>
      </c>
      <c r="HH85" s="74" t="s">
        <v>17</v>
      </c>
      <c r="HI85" s="85"/>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86"/>
      <c r="IN85" s="76">
        <f t="shared" ref="IN85:IN86" si="346">SUM(HI85:IM85)</f>
        <v>0</v>
      </c>
      <c r="IP85">
        <f ca="1">SUMIF(IS$3:JW$3,"&lt;="&amp;B5,IS85:JW85)</f>
        <v>0</v>
      </c>
      <c r="IQ85" s="98" t="str">
        <f>IF(Summary!$B$54&lt;&gt;"",IF(AND(Summary!$D$54&lt;&gt;"",DATE(YEAR(Summary!$D$54),MONTH(Summary!$D$54),1)&lt;DATE(YEAR(IS3),MONTH(IS3),1)),"not on board",IF(Summary!$B$54&lt;&gt;"",IF(AND(Summary!$C$54&lt;&gt;"",DATE(YEAR(Summary!$C$54),MONTH(Summary!$C$54),1)&lt;=DATE(YEAR(IS3),MONTH(IS3),1)),Summary!$B$54,"not on board"),"")),"")</f>
        <v/>
      </c>
      <c r="IR85" s="74" t="s">
        <v>17</v>
      </c>
      <c r="IS85" s="85"/>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86"/>
      <c r="JX85" s="76">
        <f t="shared" ref="JX85:JX86" si="347">SUM(IS85:JW85)</f>
        <v>0</v>
      </c>
      <c r="JZ85">
        <f ca="1">SUMIF(KC$3:LF$3,"&lt;="&amp;B5,KC85:LF85)</f>
        <v>0</v>
      </c>
      <c r="KA85" s="98" t="str">
        <f>IF(Summary!$B$54&lt;&gt;"",IF(AND(Summary!$D$54&lt;&gt;"",DATE(YEAR(Summary!$D$54),MONTH(Summary!$D$54),1)&lt;DATE(YEAR(KC3),MONTH(KC3),1)),"not on board",IF(Summary!$B$54&lt;&gt;"",IF(AND(Summary!$C$54&lt;&gt;"",DATE(YEAR(Summary!$C$54),MONTH(Summary!$C$54),1)&lt;=DATE(YEAR(KC3),MONTH(KC3),1)),Summary!$B$54,"not on board"),"")),"")</f>
        <v/>
      </c>
      <c r="KB85" s="74" t="s">
        <v>17</v>
      </c>
      <c r="KC85" s="85"/>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86"/>
      <c r="LG85" s="76">
        <f t="shared" si="282"/>
        <v>0</v>
      </c>
      <c r="LI85">
        <f ca="1">SUMIF(LL$3:MP$3,"&lt;="&amp;B5,LL85:MP85)</f>
        <v>0</v>
      </c>
      <c r="LJ85" s="98" t="str">
        <f>IF(Summary!$B$54&lt;&gt;"",IF(AND(Summary!$D$54&lt;&gt;"",DATE(YEAR(Summary!$D$54),MONTH(Summary!$D$54),1)&lt;DATE(YEAR(LL3),MONTH(LL3),1)),"not on board",IF(Summary!$B$54&lt;&gt;"",IF(AND(Summary!$C$54&lt;&gt;"",DATE(YEAR(Summary!$C$54),MONTH(Summary!$C$54),1)&lt;=DATE(YEAR(LL3),MONTH(LL3),1)),Summary!$B$54,"not on board"),"")),"")</f>
        <v/>
      </c>
      <c r="LK85" s="74" t="s">
        <v>17</v>
      </c>
      <c r="LL85" s="85"/>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86"/>
      <c r="MQ85" s="76">
        <f t="shared" ref="MQ85:MQ86" si="348">SUM(LL85:MP85)</f>
        <v>0</v>
      </c>
      <c r="MS85">
        <f ca="1">SUMIF(MV$3:NY$3,"&lt;="&amp;B5,MV85:NY85)</f>
        <v>0</v>
      </c>
      <c r="MT85" s="98" t="str">
        <f>IF(Summary!$B$54&lt;&gt;"",IF(AND(Summary!$D$54&lt;&gt;"",DATE(YEAR(Summary!$D$54),MONTH(Summary!$D$54),1)&lt;DATE(YEAR(MV3),MONTH(MV3),1)),"not on board",IF(Summary!$B$54&lt;&gt;"",IF(AND(Summary!$C$54&lt;&gt;"",DATE(YEAR(Summary!$C$54),MONTH(Summary!$C$54),1)&lt;=DATE(YEAR(MV3),MONTH(MV3),1)),Summary!$B$54,"not on board"),"")),"")</f>
        <v/>
      </c>
      <c r="MU85" s="74" t="s">
        <v>17</v>
      </c>
      <c r="MV85" s="85"/>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86"/>
      <c r="NZ85" s="76">
        <f t="shared" si="284"/>
        <v>0</v>
      </c>
      <c r="OB85">
        <f ca="1">SUMIF(OE$3:PI$3,"&lt;="&amp;B5,OE85:PI85)</f>
        <v>0</v>
      </c>
      <c r="OC85" s="98" t="str">
        <f>IF(Summary!$B$54&lt;&gt;"",IF(AND(Summary!$D$54&lt;&gt;"",DATE(YEAR(Summary!$D$54),MONTH(Summary!$D$54),1)&lt;DATE(YEAR(OE3),MONTH(OE3),1)),"not on board",IF(Summary!$B$54&lt;&gt;"",IF(AND(Summary!$C$54&lt;&gt;"",DATE(YEAR(Summary!$C$54),MONTH(Summary!$C$54),1)&lt;=DATE(YEAR(OE3),MONTH(OE3),1)),Summary!$B$54,"not on board"),"")),"")</f>
        <v/>
      </c>
      <c r="OD85" s="74" t="s">
        <v>17</v>
      </c>
      <c r="OE85" s="85"/>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86"/>
      <c r="PJ85" s="76">
        <f t="shared" ref="PJ85:PJ86" si="349">SUM(OE85:PI85)</f>
        <v>0</v>
      </c>
    </row>
    <row r="86" spans="2:426">
      <c r="B86">
        <f ca="1">SUM(B85,BT85,AL85,DD85,EM85,FW85,HF85,IP85,JZ85,LI85,MS85,OB85)</f>
        <v>0</v>
      </c>
      <c r="C86" s="100"/>
      <c r="D86" s="75" t="s">
        <v>1</v>
      </c>
      <c r="E86" s="83"/>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4"/>
      <c r="AJ86" s="77">
        <f t="shared" si="342"/>
        <v>0</v>
      </c>
      <c r="AM86" s="100"/>
      <c r="AN86" s="75" t="s">
        <v>1</v>
      </c>
      <c r="AO86" s="83"/>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4"/>
      <c r="BR86" s="77">
        <f t="shared" si="275"/>
        <v>0</v>
      </c>
      <c r="BU86" s="100"/>
      <c r="BV86" s="75" t="s">
        <v>1</v>
      </c>
      <c r="BW86" s="83"/>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4"/>
      <c r="DB86" s="77">
        <f t="shared" si="343"/>
        <v>0</v>
      </c>
      <c r="DE86" s="100"/>
      <c r="DF86" s="75" t="s">
        <v>1</v>
      </c>
      <c r="DG86" s="83"/>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4"/>
      <c r="EK86" s="77">
        <f t="shared" si="344"/>
        <v>0</v>
      </c>
      <c r="EN86" s="100"/>
      <c r="EO86" s="75" t="s">
        <v>1</v>
      </c>
      <c r="EP86" s="83"/>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4"/>
      <c r="FU86" s="77">
        <f t="shared" si="345"/>
        <v>0</v>
      </c>
      <c r="FX86" s="100"/>
      <c r="FY86" s="75" t="s">
        <v>1</v>
      </c>
      <c r="FZ86" s="83"/>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4"/>
      <c r="HD86" s="77">
        <f t="shared" si="279"/>
        <v>0</v>
      </c>
      <c r="HG86" s="100"/>
      <c r="HH86" s="75" t="s">
        <v>1</v>
      </c>
      <c r="HI86" s="83"/>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4"/>
      <c r="IN86" s="77">
        <f t="shared" si="346"/>
        <v>0</v>
      </c>
      <c r="IQ86" s="100"/>
      <c r="IR86" s="75" t="s">
        <v>1</v>
      </c>
      <c r="IS86" s="83"/>
      <c r="IT86" s="8"/>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
      <c r="JW86" s="84"/>
      <c r="JX86" s="77">
        <f t="shared" si="347"/>
        <v>0</v>
      </c>
      <c r="KA86" s="100"/>
      <c r="KB86" s="75" t="s">
        <v>1</v>
      </c>
      <c r="KC86" s="83"/>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
      <c r="LF86" s="84"/>
      <c r="LG86" s="77">
        <f t="shared" si="282"/>
        <v>0</v>
      </c>
      <c r="LJ86" s="100"/>
      <c r="LK86" s="75" t="s">
        <v>1</v>
      </c>
      <c r="LL86" s="83"/>
      <c r="LM86" s="8"/>
      <c r="LN86" s="8"/>
      <c r="LO86" s="8"/>
      <c r="LP86" s="8"/>
      <c r="LQ86" s="8"/>
      <c r="LR86" s="8"/>
      <c r="LS86" s="8"/>
      <c r="LT86" s="8"/>
      <c r="LU86" s="8"/>
      <c r="LV86" s="8"/>
      <c r="LW86" s="8"/>
      <c r="LX86" s="8"/>
      <c r="LY86" s="8"/>
      <c r="LZ86" s="8"/>
      <c r="MA86" s="8"/>
      <c r="MB86" s="8"/>
      <c r="MC86" s="8"/>
      <c r="MD86" s="8"/>
      <c r="ME86" s="8"/>
      <c r="MF86" s="8"/>
      <c r="MG86" s="8"/>
      <c r="MH86" s="8"/>
      <c r="MI86" s="8"/>
      <c r="MJ86" s="8"/>
      <c r="MK86" s="8"/>
      <c r="ML86" s="8"/>
      <c r="MM86" s="8"/>
      <c r="MN86" s="8"/>
      <c r="MO86" s="8"/>
      <c r="MP86" s="84"/>
      <c r="MQ86" s="77">
        <f t="shared" si="348"/>
        <v>0</v>
      </c>
      <c r="MT86" s="100"/>
      <c r="MU86" s="75" t="s">
        <v>1</v>
      </c>
      <c r="MV86" s="83"/>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
      <c r="NY86" s="84"/>
      <c r="NZ86" s="77">
        <f t="shared" si="284"/>
        <v>0</v>
      </c>
      <c r="OC86" s="100"/>
      <c r="OD86" s="75" t="s">
        <v>1</v>
      </c>
      <c r="OE86" s="83"/>
      <c r="OF86" s="8"/>
      <c r="OG86" s="8"/>
      <c r="OH86" s="8"/>
      <c r="OI86" s="8"/>
      <c r="OJ86" s="8"/>
      <c r="OK86" s="8"/>
      <c r="OL86" s="8"/>
      <c r="OM86" s="8"/>
      <c r="ON86" s="8"/>
      <c r="OO86" s="8"/>
      <c r="OP86" s="8"/>
      <c r="OQ86" s="8"/>
      <c r="OR86" s="8"/>
      <c r="OS86" s="8"/>
      <c r="OT86" s="8"/>
      <c r="OU86" s="8"/>
      <c r="OV86" s="8"/>
      <c r="OW86" s="8"/>
      <c r="OX86" s="8"/>
      <c r="OY86" s="8"/>
      <c r="OZ86" s="8"/>
      <c r="PA86" s="8"/>
      <c r="PB86" s="8"/>
      <c r="PC86" s="8"/>
      <c r="PD86" s="8"/>
      <c r="PE86" s="8"/>
      <c r="PF86" s="8"/>
      <c r="PG86" s="8"/>
      <c r="PH86" s="8"/>
      <c r="PI86" s="84"/>
      <c r="PJ86" s="77">
        <f t="shared" si="349"/>
        <v>0</v>
      </c>
    </row>
    <row r="87" spans="2:426" ht="15" customHeight="1">
      <c r="B87">
        <f ca="1">SUMIF(E$3:AI$3,"&lt;="&amp;B5,E87:AI87)</f>
        <v>0</v>
      </c>
      <c r="C87" s="98" t="str">
        <f>IF(Summary!$B$55&lt;&gt;"",IF(AND(Summary!$D$55&lt;&gt;"",DATE(YEAR(Summary!$D$55),MONTH(Summary!$D$55),1)&lt;DATE(YEAR(E3),MONTH(E3),1)),"not on board",IF(Summary!$B$55&lt;&gt;"",IF(AND(Summary!$C$55&lt;&gt;"",DATE(YEAR(Summary!$C$55),MONTH(Summary!$C$55),1)&lt;=DATE(YEAR(E3),MONTH(E3),1)),Summary!$B$55,"not on board"),"")),"")</f>
        <v/>
      </c>
      <c r="D87" s="74" t="s">
        <v>17</v>
      </c>
      <c r="E87" s="85"/>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86"/>
      <c r="AJ87" s="76">
        <f t="shared" ref="AJ87:AJ88" si="350">SUM(E87:AI87)</f>
        <v>0</v>
      </c>
      <c r="AL87">
        <f ca="1">SUMIF(AO$3:BQ$3,"&lt;="&amp;B5,AO87:BQ87)</f>
        <v>0</v>
      </c>
      <c r="AM87" s="98" t="str">
        <f>IF(Summary!$B$55&lt;&gt;"",IF(AND(Summary!$D$55&lt;&gt;"",DATE(YEAR(Summary!$D$55),MONTH(Summary!$D$55),1)&lt;DATE(YEAR(AO3),MONTH(AO3),1)),"not on board",IF(Summary!$B$55&lt;&gt;"",IF(AND(Summary!$C$55&lt;&gt;"",DATE(YEAR(Summary!$C$55),MONTH(Summary!$C$55),1)&lt;=DATE(YEAR(AO3),MONTH(AO3),1)),Summary!$B$55,"not on board"),"")),"")</f>
        <v/>
      </c>
      <c r="AN87" s="74" t="s">
        <v>17</v>
      </c>
      <c r="AO87" s="85"/>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86"/>
      <c r="BR87" s="76">
        <f t="shared" si="275"/>
        <v>0</v>
      </c>
      <c r="BT87">
        <f ca="1">SUMIF(BW$3:DA$3,"&lt;="&amp;B5,BW87:DA87)</f>
        <v>0</v>
      </c>
      <c r="BU87" s="98" t="str">
        <f>IF(Summary!$B$55&lt;&gt;"",IF(AND(Summary!$D$55&lt;&gt;"",DATE(YEAR(Summary!$D$55),MONTH(Summary!$D$55),1)&lt;DATE(YEAR(BW3),MONTH(BW3),1)),"not on board",IF(Summary!$B$55&lt;&gt;"",IF(AND(Summary!$C$55&lt;&gt;"",DATE(YEAR(Summary!$C$55),MONTH(Summary!$C$55),1)&lt;=DATE(YEAR(BW3),MONTH(BW3),1)),Summary!$B$55,"not on board"),"")),"")</f>
        <v/>
      </c>
      <c r="BV87" s="74" t="s">
        <v>17</v>
      </c>
      <c r="BW87" s="85"/>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86"/>
      <c r="DB87" s="76">
        <f t="shared" ref="DB87:DB88" si="351">SUM(BW87:DA87)</f>
        <v>0</v>
      </c>
      <c r="DD87">
        <f ca="1">SUMIF(DG$3:EJ$3,"&lt;="&amp;B5,DG87:EJ87)</f>
        <v>0</v>
      </c>
      <c r="DE87" s="98" t="str">
        <f>IF(Summary!$B$55&lt;&gt;"",IF(AND(Summary!$D$55&lt;&gt;"",DATE(YEAR(Summary!$D$55),MONTH(Summary!$D$55),1)&lt;DATE(YEAR(DG3),MONTH(DG3),1)),"not on board",IF(Summary!$B$55&lt;&gt;"",IF(AND(Summary!$C$55&lt;&gt;"",DATE(YEAR(Summary!$C$55),MONTH(Summary!$C$55),1)&lt;=DATE(YEAR(DG3),MONTH(DG3),1)),Summary!$B$55,"not on board"),"")),"")</f>
        <v/>
      </c>
      <c r="DF87" s="74" t="s">
        <v>17</v>
      </c>
      <c r="DG87" s="85"/>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86"/>
      <c r="EK87" s="76">
        <f t="shared" ref="EK87:EK88" si="352">SUM(DG87:EJ87)</f>
        <v>0</v>
      </c>
      <c r="EM87">
        <f ca="1">SUMIF(EP$3:FT$3,"&lt;="&amp;B5,EP87:FT87)</f>
        <v>0</v>
      </c>
      <c r="EN87" s="98" t="str">
        <f>IF(Summary!$B$55&lt;&gt;"",IF(AND(Summary!$D$55&lt;&gt;"",DATE(YEAR(Summary!$D$55),MONTH(Summary!$D$55),1)&lt;DATE(YEAR(EP3),MONTH(EP3),1)),"not on board",IF(Summary!$B$55&lt;&gt;"",IF(AND(Summary!$C$55&lt;&gt;"",DATE(YEAR(Summary!$C$55),MONTH(Summary!$C$55),1)&lt;=DATE(YEAR(EP3),MONTH(EP3),1)),Summary!$B$55,"not on board"),"")),"")</f>
        <v/>
      </c>
      <c r="EO87" s="74" t="s">
        <v>17</v>
      </c>
      <c r="EP87" s="85"/>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86"/>
      <c r="FU87" s="76">
        <f t="shared" ref="FU87:FU88" si="353">SUM(EP87:FT87)</f>
        <v>0</v>
      </c>
      <c r="FW87">
        <f ca="1">SUMIF(FZ$3:HC$3,"&lt;="&amp;B5,FZ87:HC87)</f>
        <v>0</v>
      </c>
      <c r="FX87" s="98" t="str">
        <f>IF(Summary!$B$55&lt;&gt;"",IF(AND(Summary!$D$55&lt;&gt;"",DATE(YEAR(Summary!$D$55),MONTH(Summary!$D$55),1)&lt;DATE(YEAR(FZ3),MONTH(FZ3),1)),"not on board",IF(Summary!$B$55&lt;&gt;"",IF(AND(Summary!$C$55&lt;&gt;"",DATE(YEAR(Summary!$C$55),MONTH(Summary!$C$55),1)&lt;=DATE(YEAR(FZ3),MONTH(FZ3),1)),Summary!$B$55,"not on board"),"")),"")</f>
        <v/>
      </c>
      <c r="FY87" s="74" t="s">
        <v>17</v>
      </c>
      <c r="FZ87" s="85"/>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86"/>
      <c r="HD87" s="76">
        <f t="shared" si="279"/>
        <v>0</v>
      </c>
      <c r="HF87">
        <f ca="1">SUMIF(HI$3:IM$3,"&lt;="&amp;B5,HI87:IM87)</f>
        <v>0</v>
      </c>
      <c r="HG87" s="98" t="str">
        <f>IF(Summary!$B$55&lt;&gt;"",IF(AND(Summary!$D$55&lt;&gt;"",DATE(YEAR(Summary!$D$55),MONTH(Summary!$D$55),1)&lt;DATE(YEAR(HI3),MONTH(HI3),1)),"not on board",IF(Summary!$B$55&lt;&gt;"",IF(AND(Summary!$C$55&lt;&gt;"",DATE(YEAR(Summary!$C$55),MONTH(Summary!$C$55),1)&lt;=DATE(YEAR(HI3),MONTH(HI3),1)),Summary!$B$55,"not on board"),"")),"")</f>
        <v/>
      </c>
      <c r="HH87" s="74" t="s">
        <v>17</v>
      </c>
      <c r="HI87" s="85"/>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86"/>
      <c r="IN87" s="76">
        <f t="shared" ref="IN87:IN88" si="354">SUM(HI87:IM87)</f>
        <v>0</v>
      </c>
      <c r="IP87">
        <f ca="1">SUMIF(IS$3:JW$3,"&lt;="&amp;B5,IS87:JW87)</f>
        <v>0</v>
      </c>
      <c r="IQ87" s="98" t="str">
        <f>IF(Summary!$B$55&lt;&gt;"",IF(AND(Summary!$D$55&lt;&gt;"",DATE(YEAR(Summary!$D$55),MONTH(Summary!$D$55),1)&lt;DATE(YEAR(IS3),MONTH(IS3),1)),"not on board",IF(Summary!$B$55&lt;&gt;"",IF(AND(Summary!$C$55&lt;&gt;"",DATE(YEAR(Summary!$C$55),MONTH(Summary!$C$55),1)&lt;=DATE(YEAR(IS3),MONTH(IS3),1)),Summary!$B$55,"not on board"),"")),"")</f>
        <v/>
      </c>
      <c r="IR87" s="74" t="s">
        <v>17</v>
      </c>
      <c r="IS87" s="85"/>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86"/>
      <c r="JX87" s="76">
        <f t="shared" ref="JX87:JX88" si="355">SUM(IS87:JW87)</f>
        <v>0</v>
      </c>
      <c r="JZ87">
        <f ca="1">SUMIF(KC$3:LF$3,"&lt;="&amp;B5,KC87:LF87)</f>
        <v>0</v>
      </c>
      <c r="KA87" s="98" t="str">
        <f>IF(Summary!$B$55&lt;&gt;"",IF(AND(Summary!$D$55&lt;&gt;"",DATE(YEAR(Summary!$D$55),MONTH(Summary!$D$55),1)&lt;DATE(YEAR(KC3),MONTH(KC3),1)),"not on board",IF(Summary!$B$55&lt;&gt;"",IF(AND(Summary!$C$55&lt;&gt;"",DATE(YEAR(Summary!$C$55),MONTH(Summary!$C$55),1)&lt;=DATE(YEAR(KC3),MONTH(KC3),1)),Summary!$B$55,"not on board"),"")),"")</f>
        <v/>
      </c>
      <c r="KB87" s="74" t="s">
        <v>17</v>
      </c>
      <c r="KC87" s="85"/>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86"/>
      <c r="LG87" s="76">
        <f t="shared" si="282"/>
        <v>0</v>
      </c>
      <c r="LI87">
        <f ca="1">SUMIF(LL$3:MP$3,"&lt;="&amp;B5,LL87:MP87)</f>
        <v>0</v>
      </c>
      <c r="LJ87" s="98" t="str">
        <f>IF(Summary!$B$55&lt;&gt;"",IF(AND(Summary!$D$55&lt;&gt;"",DATE(YEAR(Summary!$D$55),MONTH(Summary!$D$55),1)&lt;DATE(YEAR(LL3),MONTH(LL3),1)),"not on board",IF(Summary!$B$55&lt;&gt;"",IF(AND(Summary!$C$55&lt;&gt;"",DATE(YEAR(Summary!$C$55),MONTH(Summary!$C$55),1)&lt;=DATE(YEAR(LL3),MONTH(LL3),1)),Summary!$B$55,"not on board"),"")),"")</f>
        <v/>
      </c>
      <c r="LK87" s="74" t="s">
        <v>17</v>
      </c>
      <c r="LL87" s="85"/>
      <c r="LM87" s="9"/>
      <c r="LN87" s="9"/>
      <c r="LO87" s="9"/>
      <c r="LP87" s="9"/>
      <c r="LQ87" s="9"/>
      <c r="LR87" s="9"/>
      <c r="LS87" s="9"/>
      <c r="LT87" s="9"/>
      <c r="LU87" s="9"/>
      <c r="LV87" s="9"/>
      <c r="LW87" s="9"/>
      <c r="LX87" s="9"/>
      <c r="LY87" s="9"/>
      <c r="LZ87" s="9"/>
      <c r="MA87" s="9"/>
      <c r="MB87" s="9"/>
      <c r="MC87" s="9"/>
      <c r="MD87" s="9"/>
      <c r="ME87" s="9"/>
      <c r="MF87" s="9"/>
      <c r="MG87" s="9"/>
      <c r="MH87" s="9"/>
      <c r="MI87" s="9"/>
      <c r="MJ87" s="9"/>
      <c r="MK87" s="9"/>
      <c r="ML87" s="9"/>
      <c r="MM87" s="9"/>
      <c r="MN87" s="9"/>
      <c r="MO87" s="9"/>
      <c r="MP87" s="86"/>
      <c r="MQ87" s="76">
        <f t="shared" ref="MQ87:MQ88" si="356">SUM(LL87:MP87)</f>
        <v>0</v>
      </c>
      <c r="MS87">
        <f ca="1">SUMIF(MV$3:NY$3,"&lt;="&amp;B5,MV87:NY87)</f>
        <v>0</v>
      </c>
      <c r="MT87" s="98" t="str">
        <f>IF(Summary!$B$55&lt;&gt;"",IF(AND(Summary!$D$55&lt;&gt;"",DATE(YEAR(Summary!$D$55),MONTH(Summary!$D$55),1)&lt;DATE(YEAR(MV3),MONTH(MV3),1)),"not on board",IF(Summary!$B$55&lt;&gt;"",IF(AND(Summary!$C$55&lt;&gt;"",DATE(YEAR(Summary!$C$55),MONTH(Summary!$C$55),1)&lt;=DATE(YEAR(MV3),MONTH(MV3),1)),Summary!$B$55,"not on board"),"")),"")</f>
        <v/>
      </c>
      <c r="MU87" s="74" t="s">
        <v>17</v>
      </c>
      <c r="MV87" s="85"/>
      <c r="MW87" s="9"/>
      <c r="MX87" s="9"/>
      <c r="MY87" s="9"/>
      <c r="MZ87" s="9"/>
      <c r="NA87" s="9"/>
      <c r="NB87" s="9"/>
      <c r="NC87" s="9"/>
      <c r="ND87" s="9"/>
      <c r="NE87" s="9"/>
      <c r="NF87" s="9"/>
      <c r="NG87" s="9"/>
      <c r="NH87" s="9"/>
      <c r="NI87" s="9"/>
      <c r="NJ87" s="9"/>
      <c r="NK87" s="9"/>
      <c r="NL87" s="9"/>
      <c r="NM87" s="9"/>
      <c r="NN87" s="9"/>
      <c r="NO87" s="9"/>
      <c r="NP87" s="9"/>
      <c r="NQ87" s="9"/>
      <c r="NR87" s="9"/>
      <c r="NS87" s="9"/>
      <c r="NT87" s="9"/>
      <c r="NU87" s="9"/>
      <c r="NV87" s="9"/>
      <c r="NW87" s="9"/>
      <c r="NX87" s="9"/>
      <c r="NY87" s="86"/>
      <c r="NZ87" s="76">
        <f t="shared" si="284"/>
        <v>0</v>
      </c>
      <c r="OB87">
        <f ca="1">SUMIF(OE$3:PI$3,"&lt;="&amp;B5,OE87:PI87)</f>
        <v>0</v>
      </c>
      <c r="OC87" s="98" t="str">
        <f>IF(Summary!$B$55&lt;&gt;"",IF(AND(Summary!$D$55&lt;&gt;"",DATE(YEAR(Summary!$D$55),MONTH(Summary!$D$55),1)&lt;DATE(YEAR(OE3),MONTH(OE3),1)),"not on board",IF(Summary!$B$55&lt;&gt;"",IF(AND(Summary!$C$55&lt;&gt;"",DATE(YEAR(Summary!$C$55),MONTH(Summary!$C$55),1)&lt;=DATE(YEAR(OE3),MONTH(OE3),1)),Summary!$B$55,"not on board"),"")),"")</f>
        <v/>
      </c>
      <c r="OD87" s="74" t="s">
        <v>17</v>
      </c>
      <c r="OE87" s="85"/>
      <c r="OF87" s="9"/>
      <c r="OG87" s="9"/>
      <c r="OH87" s="9"/>
      <c r="OI87" s="9"/>
      <c r="OJ87" s="9"/>
      <c r="OK87" s="9"/>
      <c r="OL87" s="9"/>
      <c r="OM87" s="9"/>
      <c r="ON87" s="9"/>
      <c r="OO87" s="9"/>
      <c r="OP87" s="9"/>
      <c r="OQ87" s="9"/>
      <c r="OR87" s="9"/>
      <c r="OS87" s="9"/>
      <c r="OT87" s="9"/>
      <c r="OU87" s="9"/>
      <c r="OV87" s="9"/>
      <c r="OW87" s="9"/>
      <c r="OX87" s="9"/>
      <c r="OY87" s="9"/>
      <c r="OZ87" s="9"/>
      <c r="PA87" s="9"/>
      <c r="PB87" s="9"/>
      <c r="PC87" s="9"/>
      <c r="PD87" s="9"/>
      <c r="PE87" s="9"/>
      <c r="PF87" s="9"/>
      <c r="PG87" s="9"/>
      <c r="PH87" s="9"/>
      <c r="PI87" s="86"/>
      <c r="PJ87" s="76">
        <f t="shared" ref="PJ87:PJ88" si="357">SUM(OE87:PI87)</f>
        <v>0</v>
      </c>
    </row>
    <row r="88" spans="2:426">
      <c r="B88">
        <f ca="1">SUM(B87,BT87,AL87,DD87,EM87,FW87,HF87,IP87,JZ87,LI87,MS87,OB87)</f>
        <v>0</v>
      </c>
      <c r="C88" s="100"/>
      <c r="D88" s="75" t="s">
        <v>1</v>
      </c>
      <c r="E88" s="83"/>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4"/>
      <c r="AJ88" s="77">
        <f t="shared" si="350"/>
        <v>0</v>
      </c>
      <c r="AM88" s="100"/>
      <c r="AN88" s="75" t="s">
        <v>1</v>
      </c>
      <c r="AO88" s="83"/>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4"/>
      <c r="BR88" s="77">
        <f t="shared" si="275"/>
        <v>0</v>
      </c>
      <c r="BU88" s="100"/>
      <c r="BV88" s="75" t="s">
        <v>1</v>
      </c>
      <c r="BW88" s="83"/>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4"/>
      <c r="DB88" s="77">
        <f t="shared" si="351"/>
        <v>0</v>
      </c>
      <c r="DE88" s="100"/>
      <c r="DF88" s="75" t="s">
        <v>1</v>
      </c>
      <c r="DG88" s="83"/>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4"/>
      <c r="EK88" s="77">
        <f t="shared" si="352"/>
        <v>0</v>
      </c>
      <c r="EN88" s="100"/>
      <c r="EO88" s="75" t="s">
        <v>1</v>
      </c>
      <c r="EP88" s="83"/>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4"/>
      <c r="FU88" s="77">
        <f t="shared" si="353"/>
        <v>0</v>
      </c>
      <c r="FX88" s="100"/>
      <c r="FY88" s="75" t="s">
        <v>1</v>
      </c>
      <c r="FZ88" s="83"/>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4"/>
      <c r="HD88" s="77">
        <f t="shared" si="279"/>
        <v>0</v>
      </c>
      <c r="HG88" s="100"/>
      <c r="HH88" s="75" t="s">
        <v>1</v>
      </c>
      <c r="HI88" s="83"/>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4"/>
      <c r="IN88" s="77">
        <f t="shared" si="354"/>
        <v>0</v>
      </c>
      <c r="IQ88" s="100"/>
      <c r="IR88" s="75" t="s">
        <v>1</v>
      </c>
      <c r="IS88" s="83"/>
      <c r="IT88" s="8"/>
      <c r="IU88" s="8"/>
      <c r="IV88" s="8"/>
      <c r="IW88" s="8"/>
      <c r="IX88" s="8"/>
      <c r="IY88" s="8"/>
      <c r="IZ88" s="8"/>
      <c r="JA88" s="8"/>
      <c r="JB88" s="8"/>
      <c r="JC88" s="8"/>
      <c r="JD88" s="8"/>
      <c r="JE88" s="8"/>
      <c r="JF88" s="8"/>
      <c r="JG88" s="8"/>
      <c r="JH88" s="8"/>
      <c r="JI88" s="8"/>
      <c r="JJ88" s="8"/>
      <c r="JK88" s="8"/>
      <c r="JL88" s="8"/>
      <c r="JM88" s="8"/>
      <c r="JN88" s="8"/>
      <c r="JO88" s="8"/>
      <c r="JP88" s="8"/>
      <c r="JQ88" s="8"/>
      <c r="JR88" s="8"/>
      <c r="JS88" s="8"/>
      <c r="JT88" s="8"/>
      <c r="JU88" s="8"/>
      <c r="JV88" s="8"/>
      <c r="JW88" s="84"/>
      <c r="JX88" s="77">
        <f t="shared" si="355"/>
        <v>0</v>
      </c>
      <c r="KA88" s="100"/>
      <c r="KB88" s="75" t="s">
        <v>1</v>
      </c>
      <c r="KC88" s="83"/>
      <c r="KD88" s="8"/>
      <c r="KE88" s="8"/>
      <c r="KF88" s="8"/>
      <c r="KG88" s="8"/>
      <c r="KH88" s="8"/>
      <c r="KI88" s="8"/>
      <c r="KJ88" s="8"/>
      <c r="KK88" s="8"/>
      <c r="KL88" s="8"/>
      <c r="KM88" s="8"/>
      <c r="KN88" s="8"/>
      <c r="KO88" s="8"/>
      <c r="KP88" s="8"/>
      <c r="KQ88" s="8"/>
      <c r="KR88" s="8"/>
      <c r="KS88" s="8"/>
      <c r="KT88" s="8"/>
      <c r="KU88" s="8"/>
      <c r="KV88" s="8"/>
      <c r="KW88" s="8"/>
      <c r="KX88" s="8"/>
      <c r="KY88" s="8"/>
      <c r="KZ88" s="8"/>
      <c r="LA88" s="8"/>
      <c r="LB88" s="8"/>
      <c r="LC88" s="8"/>
      <c r="LD88" s="8"/>
      <c r="LE88" s="8"/>
      <c r="LF88" s="84"/>
      <c r="LG88" s="77">
        <f t="shared" si="282"/>
        <v>0</v>
      </c>
      <c r="LJ88" s="100"/>
      <c r="LK88" s="75" t="s">
        <v>1</v>
      </c>
      <c r="LL88" s="83"/>
      <c r="LM88" s="8"/>
      <c r="LN88" s="8"/>
      <c r="LO88" s="8"/>
      <c r="LP88" s="8"/>
      <c r="LQ88" s="8"/>
      <c r="LR88" s="8"/>
      <c r="LS88" s="8"/>
      <c r="LT88" s="8"/>
      <c r="LU88" s="8"/>
      <c r="LV88" s="8"/>
      <c r="LW88" s="8"/>
      <c r="LX88" s="8"/>
      <c r="LY88" s="8"/>
      <c r="LZ88" s="8"/>
      <c r="MA88" s="8"/>
      <c r="MB88" s="8"/>
      <c r="MC88" s="8"/>
      <c r="MD88" s="8"/>
      <c r="ME88" s="8"/>
      <c r="MF88" s="8"/>
      <c r="MG88" s="8"/>
      <c r="MH88" s="8"/>
      <c r="MI88" s="8"/>
      <c r="MJ88" s="8"/>
      <c r="MK88" s="8"/>
      <c r="ML88" s="8"/>
      <c r="MM88" s="8"/>
      <c r="MN88" s="8"/>
      <c r="MO88" s="8"/>
      <c r="MP88" s="84"/>
      <c r="MQ88" s="77">
        <f t="shared" si="356"/>
        <v>0</v>
      </c>
      <c r="MT88" s="100"/>
      <c r="MU88" s="75" t="s">
        <v>1</v>
      </c>
      <c r="MV88" s="83"/>
      <c r="MW88" s="8"/>
      <c r="MX88" s="8"/>
      <c r="MY88" s="8"/>
      <c r="MZ88" s="8"/>
      <c r="NA88" s="8"/>
      <c r="NB88" s="8"/>
      <c r="NC88" s="8"/>
      <c r="ND88" s="8"/>
      <c r="NE88" s="8"/>
      <c r="NF88" s="8"/>
      <c r="NG88" s="8"/>
      <c r="NH88" s="8"/>
      <c r="NI88" s="8"/>
      <c r="NJ88" s="8"/>
      <c r="NK88" s="8"/>
      <c r="NL88" s="8"/>
      <c r="NM88" s="8"/>
      <c r="NN88" s="8"/>
      <c r="NO88" s="8"/>
      <c r="NP88" s="8"/>
      <c r="NQ88" s="8"/>
      <c r="NR88" s="8"/>
      <c r="NS88" s="8"/>
      <c r="NT88" s="8"/>
      <c r="NU88" s="8"/>
      <c r="NV88" s="8"/>
      <c r="NW88" s="8"/>
      <c r="NX88" s="8"/>
      <c r="NY88" s="84"/>
      <c r="NZ88" s="77">
        <f t="shared" si="284"/>
        <v>0</v>
      </c>
      <c r="OC88" s="100"/>
      <c r="OD88" s="75" t="s">
        <v>1</v>
      </c>
      <c r="OE88" s="83"/>
      <c r="OF88" s="8"/>
      <c r="OG88" s="8"/>
      <c r="OH88" s="8"/>
      <c r="OI88" s="8"/>
      <c r="OJ88" s="8"/>
      <c r="OK88" s="8"/>
      <c r="OL88" s="8"/>
      <c r="OM88" s="8"/>
      <c r="ON88" s="8"/>
      <c r="OO88" s="8"/>
      <c r="OP88" s="8"/>
      <c r="OQ88" s="8"/>
      <c r="OR88" s="8"/>
      <c r="OS88" s="8"/>
      <c r="OT88" s="8"/>
      <c r="OU88" s="8"/>
      <c r="OV88" s="8"/>
      <c r="OW88" s="8"/>
      <c r="OX88" s="8"/>
      <c r="OY88" s="8"/>
      <c r="OZ88" s="8"/>
      <c r="PA88" s="8"/>
      <c r="PB88" s="8"/>
      <c r="PC88" s="8"/>
      <c r="PD88" s="8"/>
      <c r="PE88" s="8"/>
      <c r="PF88" s="8"/>
      <c r="PG88" s="8"/>
      <c r="PH88" s="8"/>
      <c r="PI88" s="84"/>
      <c r="PJ88" s="77">
        <f t="shared" si="357"/>
        <v>0</v>
      </c>
    </row>
    <row r="89" spans="2:426" ht="15" customHeight="1">
      <c r="B89">
        <f ca="1">SUMIF(E$3:AI$3,"&lt;="&amp;B5,E89:AI89)</f>
        <v>0</v>
      </c>
      <c r="C89" s="98" t="str">
        <f>IF(Summary!$B$56&lt;&gt;"",IF(AND(Summary!$D$56&lt;&gt;"",DATE(YEAR(Summary!$D$56),MONTH(Summary!$D$56),1)&lt;DATE(YEAR(E3),MONTH(E3),1)),"not on board",IF(Summary!$B$56&lt;&gt;"",IF(AND(Summary!$C$56&lt;&gt;"",DATE(YEAR(Summary!$C$56),MONTH(Summary!$C$56),1)&lt;=DATE(YEAR(E3),MONTH(E3),1)),Summary!$B$56,"not on board"),"")),"")</f>
        <v/>
      </c>
      <c r="D89" s="74" t="s">
        <v>17</v>
      </c>
      <c r="E89" s="85"/>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86"/>
      <c r="AJ89" s="76">
        <f t="shared" ref="AJ89:AJ90" si="358">SUM(E89:AI89)</f>
        <v>0</v>
      </c>
      <c r="AL89">
        <f ca="1">SUMIF(AO$3:BQ$3,"&lt;="&amp;B5,AO89:BQ89)</f>
        <v>0</v>
      </c>
      <c r="AM89" s="98" t="str">
        <f>IF(Summary!$B$56&lt;&gt;"",IF(AND(Summary!$D$56&lt;&gt;"",DATE(YEAR(Summary!$D$56),MONTH(Summary!$D$56),1)&lt;DATE(YEAR(AO3),MONTH(AO3),1)),"not on board",IF(Summary!$B$56&lt;&gt;"",IF(AND(Summary!$C$56&lt;&gt;"",DATE(YEAR(Summary!$C$56),MONTH(Summary!$C$56),1)&lt;=DATE(YEAR(AO3),MONTH(AO3),1)),Summary!$B$56,"not on board"),"")),"")</f>
        <v/>
      </c>
      <c r="AN89" s="74" t="s">
        <v>17</v>
      </c>
      <c r="AO89" s="85"/>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86"/>
      <c r="BR89" s="76">
        <f t="shared" si="275"/>
        <v>0</v>
      </c>
      <c r="BT89">
        <f ca="1">SUMIF(BW$3:DA$3,"&lt;="&amp;B5,BW89:DA89)</f>
        <v>0</v>
      </c>
      <c r="BU89" s="98" t="str">
        <f>IF(Summary!$B$56&lt;&gt;"",IF(AND(Summary!$D$56&lt;&gt;"",DATE(YEAR(Summary!$D$56),MONTH(Summary!$D$56),1)&lt;DATE(YEAR(BW3),MONTH(BW3),1)),"not on board",IF(Summary!$B$56&lt;&gt;"",IF(AND(Summary!$C$56&lt;&gt;"",DATE(YEAR(Summary!$C$56),MONTH(Summary!$C$56),1)&lt;=DATE(YEAR(BW3),MONTH(BW3),1)),Summary!$B$56,"not on board"),"")),"")</f>
        <v/>
      </c>
      <c r="BV89" s="74" t="s">
        <v>17</v>
      </c>
      <c r="BW89" s="85"/>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86"/>
      <c r="DB89" s="76">
        <f t="shared" ref="DB89:DB90" si="359">SUM(BW89:DA89)</f>
        <v>0</v>
      </c>
      <c r="DD89">
        <f ca="1">SUMIF(DG$3:EJ$3,"&lt;="&amp;B5,DG89:EJ89)</f>
        <v>0</v>
      </c>
      <c r="DE89" s="98" t="str">
        <f>IF(Summary!$B$56&lt;&gt;"",IF(AND(Summary!$D$56&lt;&gt;"",DATE(YEAR(Summary!$D$56),MONTH(Summary!$D$56),1)&lt;DATE(YEAR(DG3),MONTH(DG3),1)),"not on board",IF(Summary!$B$56&lt;&gt;"",IF(AND(Summary!$C$56&lt;&gt;"",DATE(YEAR(Summary!$C$56),MONTH(Summary!$C$56),1)&lt;=DATE(YEAR(DG3),MONTH(DG3),1)),Summary!$B$56,"not on board"),"")),"")</f>
        <v/>
      </c>
      <c r="DF89" s="74" t="s">
        <v>17</v>
      </c>
      <c r="DG89" s="85"/>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86"/>
      <c r="EK89" s="76">
        <f t="shared" ref="EK89:EK90" si="360">SUM(DG89:EJ89)</f>
        <v>0</v>
      </c>
      <c r="EM89">
        <f ca="1">SUMIF(EP$3:FT$3,"&lt;="&amp;B5,EP89:FT89)</f>
        <v>0</v>
      </c>
      <c r="EN89" s="98" t="str">
        <f>IF(Summary!$B$56&lt;&gt;"",IF(AND(Summary!$D$56&lt;&gt;"",DATE(YEAR(Summary!$D$56),MONTH(Summary!$D$56),1)&lt;DATE(YEAR(EP3),MONTH(EP3),1)),"not on board",IF(Summary!$B$56&lt;&gt;"",IF(AND(Summary!$C$56&lt;&gt;"",DATE(YEAR(Summary!$C$56),MONTH(Summary!$C$56),1)&lt;=DATE(YEAR(EP3),MONTH(EP3),1)),Summary!$B$56,"not on board"),"")),"")</f>
        <v/>
      </c>
      <c r="EO89" s="74" t="s">
        <v>17</v>
      </c>
      <c r="EP89" s="85"/>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86"/>
      <c r="FU89" s="76">
        <f t="shared" ref="FU89:FU90" si="361">SUM(EP89:FT89)</f>
        <v>0</v>
      </c>
      <c r="FW89">
        <f ca="1">SUMIF(FZ$3:HC$3,"&lt;="&amp;B5,FZ89:HC89)</f>
        <v>0</v>
      </c>
      <c r="FX89" s="98" t="str">
        <f>IF(Summary!$B$56&lt;&gt;"",IF(AND(Summary!$D$56&lt;&gt;"",DATE(YEAR(Summary!$D$56),MONTH(Summary!$D$56),1)&lt;DATE(YEAR(FZ3),MONTH(FZ3),1)),"not on board",IF(Summary!$B$56&lt;&gt;"",IF(AND(Summary!$C$56&lt;&gt;"",DATE(YEAR(Summary!$C$56),MONTH(Summary!$C$56),1)&lt;=DATE(YEAR(FZ3),MONTH(FZ3),1)),Summary!$B$56,"not on board"),"")),"")</f>
        <v/>
      </c>
      <c r="FY89" s="74" t="s">
        <v>17</v>
      </c>
      <c r="FZ89" s="85"/>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86"/>
      <c r="HD89" s="76">
        <f t="shared" si="279"/>
        <v>0</v>
      </c>
      <c r="HF89">
        <f ca="1">SUMIF(HI$3:IM$3,"&lt;="&amp;B5,HI89:IM89)</f>
        <v>0</v>
      </c>
      <c r="HG89" s="98" t="str">
        <f>IF(Summary!$B$56&lt;&gt;"",IF(AND(Summary!$D$56&lt;&gt;"",DATE(YEAR(Summary!$D$56),MONTH(Summary!$D$56),1)&lt;DATE(YEAR(HI3),MONTH(HI3),1)),"not on board",IF(Summary!$B$56&lt;&gt;"",IF(AND(Summary!$C$56&lt;&gt;"",DATE(YEAR(Summary!$C$56),MONTH(Summary!$C$56),1)&lt;=DATE(YEAR(HI3),MONTH(HI3),1)),Summary!$B$56,"not on board"),"")),"")</f>
        <v/>
      </c>
      <c r="HH89" s="74" t="s">
        <v>17</v>
      </c>
      <c r="HI89" s="85"/>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86"/>
      <c r="IN89" s="76">
        <f t="shared" ref="IN89:IN90" si="362">SUM(HI89:IM89)</f>
        <v>0</v>
      </c>
      <c r="IP89">
        <f ca="1">SUMIF(IS$3:JW$3,"&lt;="&amp;B5,IS89:JW89)</f>
        <v>0</v>
      </c>
      <c r="IQ89" s="98" t="str">
        <f>IF(Summary!$B$56&lt;&gt;"",IF(AND(Summary!$D$56&lt;&gt;"",DATE(YEAR(Summary!$D$56),MONTH(Summary!$D$56),1)&lt;DATE(YEAR(IS3),MONTH(IS3),1)),"not on board",IF(Summary!$B$56&lt;&gt;"",IF(AND(Summary!$C$56&lt;&gt;"",DATE(YEAR(Summary!$C$56),MONTH(Summary!$C$56),1)&lt;=DATE(YEAR(IS3),MONTH(IS3),1)),Summary!$B$56,"not on board"),"")),"")</f>
        <v/>
      </c>
      <c r="IR89" s="74" t="s">
        <v>17</v>
      </c>
      <c r="IS89" s="85"/>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86"/>
      <c r="JX89" s="76">
        <f t="shared" ref="JX89:JX90" si="363">SUM(IS89:JW89)</f>
        <v>0</v>
      </c>
      <c r="JZ89">
        <f ca="1">SUMIF(KC$3:LF$3,"&lt;="&amp;B5,KC89:LF89)</f>
        <v>0</v>
      </c>
      <c r="KA89" s="98" t="str">
        <f>IF(Summary!$B$56&lt;&gt;"",IF(AND(Summary!$D$56&lt;&gt;"",DATE(YEAR(Summary!$D$56),MONTH(Summary!$D$56),1)&lt;DATE(YEAR(KC3),MONTH(KC3),1)),"not on board",IF(Summary!$B$56&lt;&gt;"",IF(AND(Summary!$C$56&lt;&gt;"",DATE(YEAR(Summary!$C$56),MONTH(Summary!$C$56),1)&lt;=DATE(YEAR(KC3),MONTH(KC3),1)),Summary!$B$56,"not on board"),"")),"")</f>
        <v/>
      </c>
      <c r="KB89" s="74" t="s">
        <v>17</v>
      </c>
      <c r="KC89" s="85"/>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86"/>
      <c r="LG89" s="76">
        <f t="shared" si="282"/>
        <v>0</v>
      </c>
      <c r="LI89">
        <f ca="1">SUMIF(LL$3:MP$3,"&lt;="&amp;B5,LL89:MP89)</f>
        <v>0</v>
      </c>
      <c r="LJ89" s="98" t="str">
        <f>IF(Summary!$B$56&lt;&gt;"",IF(AND(Summary!$D$56&lt;&gt;"",DATE(YEAR(Summary!$D$56),MONTH(Summary!$D$56),1)&lt;DATE(YEAR(LL3),MONTH(LL3),1)),"not on board",IF(Summary!$B$56&lt;&gt;"",IF(AND(Summary!$C$56&lt;&gt;"",DATE(YEAR(Summary!$C$56),MONTH(Summary!$C$56),1)&lt;=DATE(YEAR(LL3),MONTH(LL3),1)),Summary!$B$56,"not on board"),"")),"")</f>
        <v/>
      </c>
      <c r="LK89" s="74" t="s">
        <v>17</v>
      </c>
      <c r="LL89" s="85"/>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9"/>
      <c r="MP89" s="86"/>
      <c r="MQ89" s="76">
        <f t="shared" ref="MQ89:MQ90" si="364">SUM(LL89:MP89)</f>
        <v>0</v>
      </c>
      <c r="MS89">
        <f ca="1">SUMIF(MV$3:NY$3,"&lt;="&amp;B5,MV89:NY89)</f>
        <v>0</v>
      </c>
      <c r="MT89" s="98" t="str">
        <f>IF(Summary!$B$56&lt;&gt;"",IF(AND(Summary!$D$56&lt;&gt;"",DATE(YEAR(Summary!$D$56),MONTH(Summary!$D$56),1)&lt;DATE(YEAR(MV3),MONTH(MV3),1)),"not on board",IF(Summary!$B$56&lt;&gt;"",IF(AND(Summary!$C$56&lt;&gt;"",DATE(YEAR(Summary!$C$56),MONTH(Summary!$C$56),1)&lt;=DATE(YEAR(MV3),MONTH(MV3),1)),Summary!$B$56,"not on board"),"")),"")</f>
        <v/>
      </c>
      <c r="MU89" s="74" t="s">
        <v>17</v>
      </c>
      <c r="MV89" s="85"/>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9"/>
      <c r="NY89" s="86"/>
      <c r="NZ89" s="76">
        <f t="shared" si="284"/>
        <v>0</v>
      </c>
      <c r="OB89">
        <f ca="1">SUMIF(OE$3:PI$3,"&lt;="&amp;B5,OE89:PI89)</f>
        <v>0</v>
      </c>
      <c r="OC89" s="98" t="str">
        <f>IF(Summary!$B$56&lt;&gt;"",IF(AND(Summary!$D$56&lt;&gt;"",DATE(YEAR(Summary!$D$56),MONTH(Summary!$D$56),1)&lt;DATE(YEAR(OE3),MONTH(OE3),1)),"not on board",IF(Summary!$B$56&lt;&gt;"",IF(AND(Summary!$C$56&lt;&gt;"",DATE(YEAR(Summary!$C$56),MONTH(Summary!$C$56),1)&lt;=DATE(YEAR(OE3),MONTH(OE3),1)),Summary!$B$56,"not on board"),"")),"")</f>
        <v/>
      </c>
      <c r="OD89" s="74" t="s">
        <v>17</v>
      </c>
      <c r="OE89" s="85"/>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9"/>
      <c r="PI89" s="86"/>
      <c r="PJ89" s="76">
        <f t="shared" ref="PJ89:PJ90" si="365">SUM(OE89:PI89)</f>
        <v>0</v>
      </c>
    </row>
    <row r="90" spans="2:426">
      <c r="B90">
        <f ca="1">SUM(B89,BT89,AL89,DD89,EM89,FW89,HF89,IP89,JZ89,LI89,MS89,OB89)</f>
        <v>0</v>
      </c>
      <c r="C90" s="100"/>
      <c r="D90" s="75" t="s">
        <v>1</v>
      </c>
      <c r="E90" s="83"/>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4"/>
      <c r="AJ90" s="77">
        <f t="shared" si="358"/>
        <v>0</v>
      </c>
      <c r="AM90" s="100"/>
      <c r="AN90" s="75" t="s">
        <v>1</v>
      </c>
      <c r="AO90" s="83"/>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4"/>
      <c r="BR90" s="77">
        <f t="shared" si="275"/>
        <v>0</v>
      </c>
      <c r="BU90" s="100"/>
      <c r="BV90" s="75" t="s">
        <v>1</v>
      </c>
      <c r="BW90" s="83"/>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4"/>
      <c r="DB90" s="77">
        <f t="shared" si="359"/>
        <v>0</v>
      </c>
      <c r="DE90" s="100"/>
      <c r="DF90" s="75" t="s">
        <v>1</v>
      </c>
      <c r="DG90" s="83"/>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4"/>
      <c r="EK90" s="77">
        <f t="shared" si="360"/>
        <v>0</v>
      </c>
      <c r="EN90" s="100"/>
      <c r="EO90" s="75" t="s">
        <v>1</v>
      </c>
      <c r="EP90" s="83"/>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4"/>
      <c r="FU90" s="77">
        <f t="shared" si="361"/>
        <v>0</v>
      </c>
      <c r="FX90" s="100"/>
      <c r="FY90" s="75" t="s">
        <v>1</v>
      </c>
      <c r="FZ90" s="83"/>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4"/>
      <c r="HD90" s="77">
        <f t="shared" si="279"/>
        <v>0</v>
      </c>
      <c r="HG90" s="100"/>
      <c r="HH90" s="75" t="s">
        <v>1</v>
      </c>
      <c r="HI90" s="83"/>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4"/>
      <c r="IN90" s="77">
        <f t="shared" si="362"/>
        <v>0</v>
      </c>
      <c r="IQ90" s="100"/>
      <c r="IR90" s="75" t="s">
        <v>1</v>
      </c>
      <c r="IS90" s="83"/>
      <c r="IT90" s="8"/>
      <c r="IU90" s="8"/>
      <c r="IV90" s="8"/>
      <c r="IW90" s="8"/>
      <c r="IX90" s="8"/>
      <c r="IY90" s="8"/>
      <c r="IZ90" s="8"/>
      <c r="JA90" s="8"/>
      <c r="JB90" s="8"/>
      <c r="JC90" s="8"/>
      <c r="JD90" s="8"/>
      <c r="JE90" s="8"/>
      <c r="JF90" s="8"/>
      <c r="JG90" s="8"/>
      <c r="JH90" s="8"/>
      <c r="JI90" s="8"/>
      <c r="JJ90" s="8"/>
      <c r="JK90" s="8"/>
      <c r="JL90" s="8"/>
      <c r="JM90" s="8"/>
      <c r="JN90" s="8"/>
      <c r="JO90" s="8"/>
      <c r="JP90" s="8"/>
      <c r="JQ90" s="8"/>
      <c r="JR90" s="8"/>
      <c r="JS90" s="8"/>
      <c r="JT90" s="8"/>
      <c r="JU90" s="8"/>
      <c r="JV90" s="8"/>
      <c r="JW90" s="84"/>
      <c r="JX90" s="77">
        <f t="shared" si="363"/>
        <v>0</v>
      </c>
      <c r="KA90" s="100"/>
      <c r="KB90" s="75" t="s">
        <v>1</v>
      </c>
      <c r="KC90" s="83"/>
      <c r="KD90" s="8"/>
      <c r="KE90" s="8"/>
      <c r="KF90" s="8"/>
      <c r="KG90" s="8"/>
      <c r="KH90" s="8"/>
      <c r="KI90" s="8"/>
      <c r="KJ90" s="8"/>
      <c r="KK90" s="8"/>
      <c r="KL90" s="8"/>
      <c r="KM90" s="8"/>
      <c r="KN90" s="8"/>
      <c r="KO90" s="8"/>
      <c r="KP90" s="8"/>
      <c r="KQ90" s="8"/>
      <c r="KR90" s="8"/>
      <c r="KS90" s="8"/>
      <c r="KT90" s="8"/>
      <c r="KU90" s="8"/>
      <c r="KV90" s="8"/>
      <c r="KW90" s="8"/>
      <c r="KX90" s="8"/>
      <c r="KY90" s="8"/>
      <c r="KZ90" s="8"/>
      <c r="LA90" s="8"/>
      <c r="LB90" s="8"/>
      <c r="LC90" s="8"/>
      <c r="LD90" s="8"/>
      <c r="LE90" s="8"/>
      <c r="LF90" s="84"/>
      <c r="LG90" s="77">
        <f t="shared" si="282"/>
        <v>0</v>
      </c>
      <c r="LJ90" s="100"/>
      <c r="LK90" s="75" t="s">
        <v>1</v>
      </c>
      <c r="LL90" s="83"/>
      <c r="LM90" s="8"/>
      <c r="LN90" s="8"/>
      <c r="LO90" s="8"/>
      <c r="LP90" s="8"/>
      <c r="LQ90" s="8"/>
      <c r="LR90" s="8"/>
      <c r="LS90" s="8"/>
      <c r="LT90" s="8"/>
      <c r="LU90" s="8"/>
      <c r="LV90" s="8"/>
      <c r="LW90" s="8"/>
      <c r="LX90" s="8"/>
      <c r="LY90" s="8"/>
      <c r="LZ90" s="8"/>
      <c r="MA90" s="8"/>
      <c r="MB90" s="8"/>
      <c r="MC90" s="8"/>
      <c r="MD90" s="8"/>
      <c r="ME90" s="8"/>
      <c r="MF90" s="8"/>
      <c r="MG90" s="8"/>
      <c r="MH90" s="8"/>
      <c r="MI90" s="8"/>
      <c r="MJ90" s="8"/>
      <c r="MK90" s="8"/>
      <c r="ML90" s="8"/>
      <c r="MM90" s="8"/>
      <c r="MN90" s="8"/>
      <c r="MO90" s="8"/>
      <c r="MP90" s="84"/>
      <c r="MQ90" s="77">
        <f t="shared" si="364"/>
        <v>0</v>
      </c>
      <c r="MT90" s="100"/>
      <c r="MU90" s="75" t="s">
        <v>1</v>
      </c>
      <c r="MV90" s="83"/>
      <c r="MW90" s="8"/>
      <c r="MX90" s="8"/>
      <c r="MY90" s="8"/>
      <c r="MZ90" s="8"/>
      <c r="NA90" s="8"/>
      <c r="NB90" s="8"/>
      <c r="NC90" s="8"/>
      <c r="ND90" s="8"/>
      <c r="NE90" s="8"/>
      <c r="NF90" s="8"/>
      <c r="NG90" s="8"/>
      <c r="NH90" s="8"/>
      <c r="NI90" s="8"/>
      <c r="NJ90" s="8"/>
      <c r="NK90" s="8"/>
      <c r="NL90" s="8"/>
      <c r="NM90" s="8"/>
      <c r="NN90" s="8"/>
      <c r="NO90" s="8"/>
      <c r="NP90" s="8"/>
      <c r="NQ90" s="8"/>
      <c r="NR90" s="8"/>
      <c r="NS90" s="8"/>
      <c r="NT90" s="8"/>
      <c r="NU90" s="8"/>
      <c r="NV90" s="8"/>
      <c r="NW90" s="8"/>
      <c r="NX90" s="8"/>
      <c r="NY90" s="84"/>
      <c r="NZ90" s="77">
        <f t="shared" si="284"/>
        <v>0</v>
      </c>
      <c r="OC90" s="100"/>
      <c r="OD90" s="75" t="s">
        <v>1</v>
      </c>
      <c r="OE90" s="83"/>
      <c r="OF90" s="8"/>
      <c r="OG90" s="8"/>
      <c r="OH90" s="8"/>
      <c r="OI90" s="8"/>
      <c r="OJ90" s="8"/>
      <c r="OK90" s="8"/>
      <c r="OL90" s="8"/>
      <c r="OM90" s="8"/>
      <c r="ON90" s="8"/>
      <c r="OO90" s="8"/>
      <c r="OP90" s="8"/>
      <c r="OQ90" s="8"/>
      <c r="OR90" s="8"/>
      <c r="OS90" s="8"/>
      <c r="OT90" s="8"/>
      <c r="OU90" s="8"/>
      <c r="OV90" s="8"/>
      <c r="OW90" s="8"/>
      <c r="OX90" s="8"/>
      <c r="OY90" s="8"/>
      <c r="OZ90" s="8"/>
      <c r="PA90" s="8"/>
      <c r="PB90" s="8"/>
      <c r="PC90" s="8"/>
      <c r="PD90" s="8"/>
      <c r="PE90" s="8"/>
      <c r="PF90" s="8"/>
      <c r="PG90" s="8"/>
      <c r="PH90" s="8"/>
      <c r="PI90" s="84"/>
      <c r="PJ90" s="77">
        <f t="shared" si="365"/>
        <v>0</v>
      </c>
    </row>
    <row r="91" spans="2:426" ht="15" customHeight="1">
      <c r="B91">
        <f ca="1">SUMIF(E$3:AI$3,"&lt;="&amp;B5,E91:AI91)</f>
        <v>0</v>
      </c>
      <c r="C91" s="98" t="str">
        <f>IF(Summary!$B$57&lt;&gt;"",IF(AND(Summary!$D$57&lt;&gt;"",DATE(YEAR(Summary!$D$57),MONTH(Summary!$D$57),1)&lt;DATE(YEAR(E3),MONTH(E3),1)),"not on board",IF(Summary!$B$57&lt;&gt;"",IF(AND(Summary!$C$57&lt;&gt;"",DATE(YEAR(Summary!$C$57),MONTH(Summary!$C$57),1)&lt;=DATE(YEAR(E3),MONTH(E3),1)),Summary!$B$57,"not on board"),"")),"")</f>
        <v/>
      </c>
      <c r="D91" s="74" t="s">
        <v>17</v>
      </c>
      <c r="E91" s="85"/>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86"/>
      <c r="AJ91" s="76">
        <f t="shared" ref="AJ91:AJ92" si="366">SUM(E91:AI91)</f>
        <v>0</v>
      </c>
      <c r="AL91">
        <f ca="1">SUMIF(AO$3:BQ$3,"&lt;="&amp;B5,AO91:BQ91)</f>
        <v>0</v>
      </c>
      <c r="AM91" s="98" t="str">
        <f>IF(Summary!$B$57&lt;&gt;"",IF(AND(Summary!$D$57&lt;&gt;"",DATE(YEAR(Summary!$D$57),MONTH(Summary!$D$57),1)&lt;DATE(YEAR(AO3),MONTH(AO3),1)),"not on board",IF(Summary!$B$57&lt;&gt;"",IF(AND(Summary!$C$57&lt;&gt;"",DATE(YEAR(Summary!$C$57),MONTH(Summary!$C$57),1)&lt;=DATE(YEAR(AO3),MONTH(AO3),1)),Summary!$B$57,"not on board"),"")),"")</f>
        <v/>
      </c>
      <c r="AN91" s="74" t="s">
        <v>17</v>
      </c>
      <c r="AO91" s="85"/>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86"/>
      <c r="BR91" s="76">
        <f t="shared" si="275"/>
        <v>0</v>
      </c>
      <c r="BT91">
        <f ca="1">SUMIF(BW$3:DA$3,"&lt;="&amp;B5,BW91:DA91)</f>
        <v>0</v>
      </c>
      <c r="BU91" s="98" t="str">
        <f>IF(Summary!$B$57&lt;&gt;"",IF(AND(Summary!$D$57&lt;&gt;"",DATE(YEAR(Summary!$D$57),MONTH(Summary!$D$57),1)&lt;DATE(YEAR(BW3),MONTH(BW3),1)),"not on board",IF(Summary!$B$57&lt;&gt;"",IF(AND(Summary!$C$57&lt;&gt;"",DATE(YEAR(Summary!$C$57),MONTH(Summary!$C$57),1)&lt;=DATE(YEAR(BW3),MONTH(BW3),1)),Summary!$B$57,"not on board"),"")),"")</f>
        <v/>
      </c>
      <c r="BV91" s="74" t="s">
        <v>17</v>
      </c>
      <c r="BW91" s="85"/>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86"/>
      <c r="DB91" s="76">
        <f t="shared" ref="DB91:DB92" si="367">SUM(BW91:DA91)</f>
        <v>0</v>
      </c>
      <c r="DD91">
        <f ca="1">SUMIF(DG$3:EJ$3,"&lt;="&amp;B5,DG91:EJ91)</f>
        <v>0</v>
      </c>
      <c r="DE91" s="98" t="str">
        <f>IF(Summary!$B$57&lt;&gt;"",IF(AND(Summary!$D$57&lt;&gt;"",DATE(YEAR(Summary!$D$57),MONTH(Summary!$D$57),1)&lt;DATE(YEAR(DG3),MONTH(DG3),1)),"not on board",IF(Summary!$B$57&lt;&gt;"",IF(AND(Summary!$C$57&lt;&gt;"",DATE(YEAR(Summary!$C$57),MONTH(Summary!$C$57),1)&lt;=DATE(YEAR(DG3),MONTH(DG3),1)),Summary!$B$57,"not on board"),"")),"")</f>
        <v/>
      </c>
      <c r="DF91" s="74" t="s">
        <v>17</v>
      </c>
      <c r="DG91" s="85"/>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86"/>
      <c r="EK91" s="76">
        <f t="shared" ref="EK91:EK92" si="368">SUM(DG91:EJ91)</f>
        <v>0</v>
      </c>
      <c r="EM91">
        <f ca="1">SUMIF(EP$3:FT$3,"&lt;="&amp;B5,EP91:FT91)</f>
        <v>0</v>
      </c>
      <c r="EN91" s="98" t="str">
        <f>IF(Summary!$B$57&lt;&gt;"",IF(AND(Summary!$D$57&lt;&gt;"",DATE(YEAR(Summary!$D$57),MONTH(Summary!$D$57),1)&lt;DATE(YEAR(EP3),MONTH(EP3),1)),"not on board",IF(Summary!$B$57&lt;&gt;"",IF(AND(Summary!$C$57&lt;&gt;"",DATE(YEAR(Summary!$C$57),MONTH(Summary!$C$57),1)&lt;=DATE(YEAR(EP3),MONTH(EP3),1)),Summary!$B$57,"not on board"),"")),"")</f>
        <v/>
      </c>
      <c r="EO91" s="74" t="s">
        <v>17</v>
      </c>
      <c r="EP91" s="85"/>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86"/>
      <c r="FU91" s="76">
        <f t="shared" ref="FU91:FU92" si="369">SUM(EP91:FT91)</f>
        <v>0</v>
      </c>
      <c r="FW91">
        <f ca="1">SUMIF(FZ$3:HC$3,"&lt;="&amp;B5,FZ91:HC91)</f>
        <v>0</v>
      </c>
      <c r="FX91" s="98" t="str">
        <f>IF(Summary!$B$57&lt;&gt;"",IF(AND(Summary!$D$57&lt;&gt;"",DATE(YEAR(Summary!$D$57),MONTH(Summary!$D$57),1)&lt;DATE(YEAR(FZ3),MONTH(FZ3),1)),"not on board",IF(Summary!$B$57&lt;&gt;"",IF(AND(Summary!$C$57&lt;&gt;"",DATE(YEAR(Summary!$C$57),MONTH(Summary!$C$57),1)&lt;=DATE(YEAR(FZ3),MONTH(FZ3),1)),Summary!$B$57,"not on board"),"")),"")</f>
        <v/>
      </c>
      <c r="FY91" s="74" t="s">
        <v>17</v>
      </c>
      <c r="FZ91" s="85"/>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86"/>
      <c r="HD91" s="76">
        <f t="shared" si="279"/>
        <v>0</v>
      </c>
      <c r="HF91">
        <f ca="1">SUMIF(HI$3:IM$3,"&lt;="&amp;B5,HI91:IM91)</f>
        <v>0</v>
      </c>
      <c r="HG91" s="98" t="str">
        <f>IF(Summary!$B$57&lt;&gt;"",IF(AND(Summary!$D$57&lt;&gt;"",DATE(YEAR(Summary!$D$57),MONTH(Summary!$D$57),1)&lt;DATE(YEAR(HI3),MONTH(HI3),1)),"not on board",IF(Summary!$B$57&lt;&gt;"",IF(AND(Summary!$C$57&lt;&gt;"",DATE(YEAR(Summary!$C$57),MONTH(Summary!$C$57),1)&lt;=DATE(YEAR(HI3),MONTH(HI3),1)),Summary!$B$57,"not on board"),"")),"")</f>
        <v/>
      </c>
      <c r="HH91" s="74" t="s">
        <v>17</v>
      </c>
      <c r="HI91" s="85"/>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86"/>
      <c r="IN91" s="76">
        <f t="shared" ref="IN91:IN92" si="370">SUM(HI91:IM91)</f>
        <v>0</v>
      </c>
      <c r="IP91">
        <f ca="1">SUMIF(IS$3:JW$3,"&lt;="&amp;B5,IS91:JW91)</f>
        <v>0</v>
      </c>
      <c r="IQ91" s="98" t="str">
        <f>IF(Summary!$B$57&lt;&gt;"",IF(AND(Summary!$D$57&lt;&gt;"",DATE(YEAR(Summary!$D$57),MONTH(Summary!$D$57),1)&lt;DATE(YEAR(IS3),MONTH(IS3),1)),"not on board",IF(Summary!$B$57&lt;&gt;"",IF(AND(Summary!$C$57&lt;&gt;"",DATE(YEAR(Summary!$C$57),MONTH(Summary!$C$57),1)&lt;=DATE(YEAR(IS3),MONTH(IS3),1)),Summary!$B$57,"not on board"),"")),"")</f>
        <v/>
      </c>
      <c r="IR91" s="74" t="s">
        <v>17</v>
      </c>
      <c r="IS91" s="85"/>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86"/>
      <c r="JX91" s="76">
        <f t="shared" ref="JX91:JX92" si="371">SUM(IS91:JW91)</f>
        <v>0</v>
      </c>
      <c r="JZ91">
        <f ca="1">SUMIF(KC$3:LF$3,"&lt;="&amp;B5,KC91:LF91)</f>
        <v>0</v>
      </c>
      <c r="KA91" s="98" t="str">
        <f>IF(Summary!$B$57&lt;&gt;"",IF(AND(Summary!$D$57&lt;&gt;"",DATE(YEAR(Summary!$D$57),MONTH(Summary!$D$57),1)&lt;DATE(YEAR(KC3),MONTH(KC3),1)),"not on board",IF(Summary!$B$57&lt;&gt;"",IF(AND(Summary!$C$57&lt;&gt;"",DATE(YEAR(Summary!$C$57),MONTH(Summary!$C$57),1)&lt;=DATE(YEAR(KC3),MONTH(KC3),1)),Summary!$B$57,"not on board"),"")),"")</f>
        <v/>
      </c>
      <c r="KB91" s="74" t="s">
        <v>17</v>
      </c>
      <c r="KC91" s="85"/>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86"/>
      <c r="LG91" s="76">
        <f t="shared" si="282"/>
        <v>0</v>
      </c>
      <c r="LI91">
        <f ca="1">SUMIF(LL$3:MP$3,"&lt;="&amp;B5,LL91:MP91)</f>
        <v>0</v>
      </c>
      <c r="LJ91" s="98" t="str">
        <f>IF(Summary!$B$57&lt;&gt;"",IF(AND(Summary!$D$57&lt;&gt;"",DATE(YEAR(Summary!$D$57),MONTH(Summary!$D$57),1)&lt;DATE(YEAR(LL3),MONTH(LL3),1)),"not on board",IF(Summary!$B$57&lt;&gt;"",IF(AND(Summary!$C$57&lt;&gt;"",DATE(YEAR(Summary!$C$57),MONTH(Summary!$C$57),1)&lt;=DATE(YEAR(LL3),MONTH(LL3),1)),Summary!$B$57,"not on board"),"")),"")</f>
        <v/>
      </c>
      <c r="LK91" s="74" t="s">
        <v>17</v>
      </c>
      <c r="LL91" s="85"/>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9"/>
      <c r="MP91" s="86"/>
      <c r="MQ91" s="76">
        <f t="shared" ref="MQ91:MQ92" si="372">SUM(LL91:MP91)</f>
        <v>0</v>
      </c>
      <c r="MS91">
        <f ca="1">SUMIF(MV$3:NY$3,"&lt;="&amp;B5,MV91:NY91)</f>
        <v>0</v>
      </c>
      <c r="MT91" s="98" t="str">
        <f>IF(Summary!$B$57&lt;&gt;"",IF(AND(Summary!$D$57&lt;&gt;"",DATE(YEAR(Summary!$D$57),MONTH(Summary!$D$57),1)&lt;DATE(YEAR(MV3),MONTH(MV3),1)),"not on board",IF(Summary!$B$57&lt;&gt;"",IF(AND(Summary!$C$57&lt;&gt;"",DATE(YEAR(Summary!$C$57),MONTH(Summary!$C$57),1)&lt;=DATE(YEAR(MV3),MONTH(MV3),1)),Summary!$B$57,"not on board"),"")),"")</f>
        <v/>
      </c>
      <c r="MU91" s="74" t="s">
        <v>17</v>
      </c>
      <c r="MV91" s="85"/>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9"/>
      <c r="NY91" s="86"/>
      <c r="NZ91" s="76">
        <f t="shared" si="284"/>
        <v>0</v>
      </c>
      <c r="OB91">
        <f ca="1">SUMIF(OE$3:PI$3,"&lt;="&amp;B5,OE91:PI91)</f>
        <v>0</v>
      </c>
      <c r="OC91" s="98" t="str">
        <f>IF(Summary!$B$57&lt;&gt;"",IF(AND(Summary!$D$57&lt;&gt;"",DATE(YEAR(Summary!$D$57),MONTH(Summary!$D$57),1)&lt;DATE(YEAR(OE3),MONTH(OE3),1)),"not on board",IF(Summary!$B$57&lt;&gt;"",IF(AND(Summary!$C$57&lt;&gt;"",DATE(YEAR(Summary!$C$57),MONTH(Summary!$C$57),1)&lt;=DATE(YEAR(OE3),MONTH(OE3),1)),Summary!$B$57,"not on board"),"")),"")</f>
        <v/>
      </c>
      <c r="OD91" s="74" t="s">
        <v>17</v>
      </c>
      <c r="OE91" s="85"/>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9"/>
      <c r="PI91" s="86"/>
      <c r="PJ91" s="76">
        <f t="shared" ref="PJ91:PJ92" si="373">SUM(OE91:PI91)</f>
        <v>0</v>
      </c>
    </row>
    <row r="92" spans="2:426">
      <c r="B92">
        <f ca="1">SUM(B91,BT91,AL91,DD91,EM91,FW91,HF91,IP91,JZ91,LI91,MS91,OB91)</f>
        <v>0</v>
      </c>
      <c r="C92" s="100"/>
      <c r="D92" s="75" t="s">
        <v>1</v>
      </c>
      <c r="E92" s="83"/>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4"/>
      <c r="AJ92" s="77">
        <f t="shared" si="366"/>
        <v>0</v>
      </c>
      <c r="AM92" s="100"/>
      <c r="AN92" s="75" t="s">
        <v>1</v>
      </c>
      <c r="AO92" s="83"/>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4"/>
      <c r="BR92" s="77">
        <f t="shared" si="275"/>
        <v>0</v>
      </c>
      <c r="BU92" s="100"/>
      <c r="BV92" s="75" t="s">
        <v>1</v>
      </c>
      <c r="BW92" s="83"/>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4"/>
      <c r="DB92" s="77">
        <f t="shared" si="367"/>
        <v>0</v>
      </c>
      <c r="DE92" s="100"/>
      <c r="DF92" s="75" t="s">
        <v>1</v>
      </c>
      <c r="DG92" s="83"/>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4"/>
      <c r="EK92" s="77">
        <f t="shared" si="368"/>
        <v>0</v>
      </c>
      <c r="EN92" s="100"/>
      <c r="EO92" s="75" t="s">
        <v>1</v>
      </c>
      <c r="EP92" s="83"/>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4"/>
      <c r="FU92" s="77">
        <f t="shared" si="369"/>
        <v>0</v>
      </c>
      <c r="FX92" s="100"/>
      <c r="FY92" s="75" t="s">
        <v>1</v>
      </c>
      <c r="FZ92" s="83"/>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4"/>
      <c r="HD92" s="77">
        <f t="shared" si="279"/>
        <v>0</v>
      </c>
      <c r="HG92" s="100"/>
      <c r="HH92" s="75" t="s">
        <v>1</v>
      </c>
      <c r="HI92" s="83"/>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4"/>
      <c r="IN92" s="77">
        <f t="shared" si="370"/>
        <v>0</v>
      </c>
      <c r="IQ92" s="100"/>
      <c r="IR92" s="75" t="s">
        <v>1</v>
      </c>
      <c r="IS92" s="83"/>
      <c r="IT92" s="8"/>
      <c r="IU92" s="8"/>
      <c r="IV92" s="8"/>
      <c r="IW92" s="8"/>
      <c r="IX92" s="8"/>
      <c r="IY92" s="8"/>
      <c r="IZ92" s="8"/>
      <c r="JA92" s="8"/>
      <c r="JB92" s="8"/>
      <c r="JC92" s="8"/>
      <c r="JD92" s="8"/>
      <c r="JE92" s="8"/>
      <c r="JF92" s="8"/>
      <c r="JG92" s="8"/>
      <c r="JH92" s="8"/>
      <c r="JI92" s="8"/>
      <c r="JJ92" s="8"/>
      <c r="JK92" s="8"/>
      <c r="JL92" s="8"/>
      <c r="JM92" s="8"/>
      <c r="JN92" s="8"/>
      <c r="JO92" s="8"/>
      <c r="JP92" s="8"/>
      <c r="JQ92" s="8"/>
      <c r="JR92" s="8"/>
      <c r="JS92" s="8"/>
      <c r="JT92" s="8"/>
      <c r="JU92" s="8"/>
      <c r="JV92" s="8"/>
      <c r="JW92" s="84"/>
      <c r="JX92" s="77">
        <f t="shared" si="371"/>
        <v>0</v>
      </c>
      <c r="KA92" s="100"/>
      <c r="KB92" s="75" t="s">
        <v>1</v>
      </c>
      <c r="KC92" s="83"/>
      <c r="KD92" s="8"/>
      <c r="KE92" s="8"/>
      <c r="KF92" s="8"/>
      <c r="KG92" s="8"/>
      <c r="KH92" s="8"/>
      <c r="KI92" s="8"/>
      <c r="KJ92" s="8"/>
      <c r="KK92" s="8"/>
      <c r="KL92" s="8"/>
      <c r="KM92" s="8"/>
      <c r="KN92" s="8"/>
      <c r="KO92" s="8"/>
      <c r="KP92" s="8"/>
      <c r="KQ92" s="8"/>
      <c r="KR92" s="8"/>
      <c r="KS92" s="8"/>
      <c r="KT92" s="8"/>
      <c r="KU92" s="8"/>
      <c r="KV92" s="8"/>
      <c r="KW92" s="8"/>
      <c r="KX92" s="8"/>
      <c r="KY92" s="8"/>
      <c r="KZ92" s="8"/>
      <c r="LA92" s="8"/>
      <c r="LB92" s="8"/>
      <c r="LC92" s="8"/>
      <c r="LD92" s="8"/>
      <c r="LE92" s="8"/>
      <c r="LF92" s="84"/>
      <c r="LG92" s="77">
        <f t="shared" si="282"/>
        <v>0</v>
      </c>
      <c r="LJ92" s="100"/>
      <c r="LK92" s="75" t="s">
        <v>1</v>
      </c>
      <c r="LL92" s="83"/>
      <c r="LM92" s="8"/>
      <c r="LN92" s="8"/>
      <c r="LO92" s="8"/>
      <c r="LP92" s="8"/>
      <c r="LQ92" s="8"/>
      <c r="LR92" s="8"/>
      <c r="LS92" s="8"/>
      <c r="LT92" s="8"/>
      <c r="LU92" s="8"/>
      <c r="LV92" s="8"/>
      <c r="LW92" s="8"/>
      <c r="LX92" s="8"/>
      <c r="LY92" s="8"/>
      <c r="LZ92" s="8"/>
      <c r="MA92" s="8"/>
      <c r="MB92" s="8"/>
      <c r="MC92" s="8"/>
      <c r="MD92" s="8"/>
      <c r="ME92" s="8"/>
      <c r="MF92" s="8"/>
      <c r="MG92" s="8"/>
      <c r="MH92" s="8"/>
      <c r="MI92" s="8"/>
      <c r="MJ92" s="8"/>
      <c r="MK92" s="8"/>
      <c r="ML92" s="8"/>
      <c r="MM92" s="8"/>
      <c r="MN92" s="8"/>
      <c r="MO92" s="8"/>
      <c r="MP92" s="84"/>
      <c r="MQ92" s="77">
        <f t="shared" si="372"/>
        <v>0</v>
      </c>
      <c r="MT92" s="100"/>
      <c r="MU92" s="75" t="s">
        <v>1</v>
      </c>
      <c r="MV92" s="83"/>
      <c r="MW92" s="8"/>
      <c r="MX92" s="8"/>
      <c r="MY92" s="8"/>
      <c r="MZ92" s="8"/>
      <c r="NA92" s="8"/>
      <c r="NB92" s="8"/>
      <c r="NC92" s="8"/>
      <c r="ND92" s="8"/>
      <c r="NE92" s="8"/>
      <c r="NF92" s="8"/>
      <c r="NG92" s="8"/>
      <c r="NH92" s="8"/>
      <c r="NI92" s="8"/>
      <c r="NJ92" s="8"/>
      <c r="NK92" s="8"/>
      <c r="NL92" s="8"/>
      <c r="NM92" s="8"/>
      <c r="NN92" s="8"/>
      <c r="NO92" s="8"/>
      <c r="NP92" s="8"/>
      <c r="NQ92" s="8"/>
      <c r="NR92" s="8"/>
      <c r="NS92" s="8"/>
      <c r="NT92" s="8"/>
      <c r="NU92" s="8"/>
      <c r="NV92" s="8"/>
      <c r="NW92" s="8"/>
      <c r="NX92" s="8"/>
      <c r="NY92" s="84"/>
      <c r="NZ92" s="77">
        <f t="shared" si="284"/>
        <v>0</v>
      </c>
      <c r="OC92" s="100"/>
      <c r="OD92" s="75" t="s">
        <v>1</v>
      </c>
      <c r="OE92" s="83"/>
      <c r="OF92" s="8"/>
      <c r="OG92" s="8"/>
      <c r="OH92" s="8"/>
      <c r="OI92" s="8"/>
      <c r="OJ92" s="8"/>
      <c r="OK92" s="8"/>
      <c r="OL92" s="8"/>
      <c r="OM92" s="8"/>
      <c r="ON92" s="8"/>
      <c r="OO92" s="8"/>
      <c r="OP92" s="8"/>
      <c r="OQ92" s="8"/>
      <c r="OR92" s="8"/>
      <c r="OS92" s="8"/>
      <c r="OT92" s="8"/>
      <c r="OU92" s="8"/>
      <c r="OV92" s="8"/>
      <c r="OW92" s="8"/>
      <c r="OX92" s="8"/>
      <c r="OY92" s="8"/>
      <c r="OZ92" s="8"/>
      <c r="PA92" s="8"/>
      <c r="PB92" s="8"/>
      <c r="PC92" s="8"/>
      <c r="PD92" s="8"/>
      <c r="PE92" s="8"/>
      <c r="PF92" s="8"/>
      <c r="PG92" s="8"/>
      <c r="PH92" s="8"/>
      <c r="PI92" s="84"/>
      <c r="PJ92" s="77">
        <f t="shared" si="373"/>
        <v>0</v>
      </c>
    </row>
    <row r="93" spans="2:426" ht="15" customHeight="1">
      <c r="B93">
        <f ca="1">SUMIF(E$3:AI$3,"&lt;="&amp;B5,E93:AI93)</f>
        <v>0</v>
      </c>
      <c r="C93" s="98" t="str">
        <f>IF(Summary!$B$58&lt;&gt;"",IF(AND(Summary!$D$58&lt;&gt;"",DATE(YEAR(Summary!$D$58),MONTH(Summary!$D$58),1)&lt;DATE(YEAR(E3),MONTH(E3),1)),"not on board",IF(Summary!$B$58&lt;&gt;"",IF(AND(Summary!$C$58&lt;&gt;"",DATE(YEAR(Summary!$C$58),MONTH(Summary!$C$58),1)&lt;=DATE(YEAR(E3),MONTH(E3),1)),Summary!$B$58,"not on board"),"")),"")</f>
        <v/>
      </c>
      <c r="D93" s="74" t="s">
        <v>17</v>
      </c>
      <c r="E93" s="85"/>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86"/>
      <c r="AJ93" s="76">
        <f t="shared" ref="AJ93:AJ94" si="374">SUM(E93:AI93)</f>
        <v>0</v>
      </c>
      <c r="AL93">
        <f ca="1">SUMIF(AO$3:BQ$3,"&lt;="&amp;B5,AO93:BQ93)</f>
        <v>0</v>
      </c>
      <c r="AM93" s="98" t="str">
        <f>IF(Summary!$B$58&lt;&gt;"",IF(AND(Summary!$D$58&lt;&gt;"",DATE(YEAR(Summary!$D$58),MONTH(Summary!$D$58),1)&lt;DATE(YEAR(AO3),MONTH(AO3),1)),"not on board",IF(Summary!$B$58&lt;&gt;"",IF(AND(Summary!$C$58&lt;&gt;"",DATE(YEAR(Summary!$C$58),MONTH(Summary!$C$58),1)&lt;=DATE(YEAR(AO3),MONTH(AO3),1)),Summary!$B$58,"not on board"),"")),"")</f>
        <v/>
      </c>
      <c r="AN93" s="74" t="s">
        <v>17</v>
      </c>
      <c r="AO93" s="85"/>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86"/>
      <c r="BR93" s="76">
        <f t="shared" si="275"/>
        <v>0</v>
      </c>
      <c r="BT93">
        <f ca="1">SUMIF(BW$3:DA$3,"&lt;="&amp;B5,BW93:DA93)</f>
        <v>0</v>
      </c>
      <c r="BU93" s="98" t="str">
        <f>IF(Summary!$B$58&lt;&gt;"",IF(AND(Summary!$D$58&lt;&gt;"",DATE(YEAR(Summary!$D$58),MONTH(Summary!$D$58),1)&lt;DATE(YEAR(BW3),MONTH(BW3),1)),"not on board",IF(Summary!$B$58&lt;&gt;"",IF(AND(Summary!$C$58&lt;&gt;"",DATE(YEAR(Summary!$C$58),MONTH(Summary!$C$58),1)&lt;=DATE(YEAR(BW3),MONTH(BW3),1)),Summary!$B$58,"not on board"),"")),"")</f>
        <v/>
      </c>
      <c r="BV93" s="74" t="s">
        <v>17</v>
      </c>
      <c r="BW93" s="85"/>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86"/>
      <c r="DB93" s="76">
        <f t="shared" ref="DB93:DB94" si="375">SUM(BW93:DA93)</f>
        <v>0</v>
      </c>
      <c r="DD93">
        <f ca="1">SUMIF(DG$3:EJ$3,"&lt;="&amp;B5,DG93:EJ93)</f>
        <v>0</v>
      </c>
      <c r="DE93" s="98" t="str">
        <f>IF(Summary!$B$58&lt;&gt;"",IF(AND(Summary!$D$58&lt;&gt;"",DATE(YEAR(Summary!$D$58),MONTH(Summary!$D$58),1)&lt;DATE(YEAR(DG3),MONTH(DG3),1)),"not on board",IF(Summary!$B$58&lt;&gt;"",IF(AND(Summary!$C$58&lt;&gt;"",DATE(YEAR(Summary!$C$58),MONTH(Summary!$C$58),1)&lt;=DATE(YEAR(DG3),MONTH(DG3),1)),Summary!$B$58,"not on board"),"")),"")</f>
        <v/>
      </c>
      <c r="DF93" s="74" t="s">
        <v>17</v>
      </c>
      <c r="DG93" s="85"/>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86"/>
      <c r="EK93" s="76">
        <f t="shared" ref="EK93:EK94" si="376">SUM(DG93:EJ93)</f>
        <v>0</v>
      </c>
      <c r="EM93">
        <f ca="1">SUMIF(EP$3:FT$3,"&lt;="&amp;B5,EP93:FT93)</f>
        <v>0</v>
      </c>
      <c r="EN93" s="98" t="str">
        <f>IF(Summary!$B$58&lt;&gt;"",IF(AND(Summary!$D$58&lt;&gt;"",DATE(YEAR(Summary!$D$58),MONTH(Summary!$D$58),1)&lt;DATE(YEAR(EP3),MONTH(EP3),1)),"not on board",IF(Summary!$B$58&lt;&gt;"",IF(AND(Summary!$C$58&lt;&gt;"",DATE(YEAR(Summary!$C$58),MONTH(Summary!$C$58),1)&lt;=DATE(YEAR(EP3),MONTH(EP3),1)),Summary!$B$58,"not on board"),"")),"")</f>
        <v/>
      </c>
      <c r="EO93" s="74" t="s">
        <v>17</v>
      </c>
      <c r="EP93" s="85"/>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86"/>
      <c r="FU93" s="76">
        <f t="shared" ref="FU93:FU94" si="377">SUM(EP93:FT93)</f>
        <v>0</v>
      </c>
      <c r="FW93">
        <f ca="1">SUMIF(FZ$3:HC$3,"&lt;="&amp;B5,FZ93:HC93)</f>
        <v>0</v>
      </c>
      <c r="FX93" s="98" t="str">
        <f>IF(Summary!$B$58&lt;&gt;"",IF(AND(Summary!$D$58&lt;&gt;"",DATE(YEAR(Summary!$D$58),MONTH(Summary!$D$58),1)&lt;DATE(YEAR(FZ3),MONTH(FZ3),1)),"not on board",IF(Summary!$B$58&lt;&gt;"",IF(AND(Summary!$C$58&lt;&gt;"",DATE(YEAR(Summary!$C$58),MONTH(Summary!$C$58),1)&lt;=DATE(YEAR(FZ3),MONTH(FZ3),1)),Summary!$B$58,"not on board"),"")),"")</f>
        <v/>
      </c>
      <c r="FY93" s="74" t="s">
        <v>17</v>
      </c>
      <c r="FZ93" s="85"/>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86"/>
      <c r="HD93" s="76">
        <f t="shared" si="279"/>
        <v>0</v>
      </c>
      <c r="HF93">
        <f ca="1">SUMIF(HI$3:IM$3,"&lt;="&amp;B5,HI93:IM93)</f>
        <v>0</v>
      </c>
      <c r="HG93" s="98" t="str">
        <f>IF(Summary!$B$58&lt;&gt;"",IF(AND(Summary!$D$58&lt;&gt;"",DATE(YEAR(Summary!$D$58),MONTH(Summary!$D$58),1)&lt;DATE(YEAR(HI3),MONTH(HI3),1)),"not on board",IF(Summary!$B$58&lt;&gt;"",IF(AND(Summary!$C$58&lt;&gt;"",DATE(YEAR(Summary!$C$58),MONTH(Summary!$C$58),1)&lt;=DATE(YEAR(HI3),MONTH(HI3),1)),Summary!$B$58,"not on board"),"")),"")</f>
        <v/>
      </c>
      <c r="HH93" s="74" t="s">
        <v>17</v>
      </c>
      <c r="HI93" s="85"/>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86"/>
      <c r="IN93" s="76">
        <f t="shared" ref="IN93:IN94" si="378">SUM(HI93:IM93)</f>
        <v>0</v>
      </c>
      <c r="IP93">
        <f ca="1">SUMIF(IS$3:JW$3,"&lt;="&amp;B5,IS93:JW93)</f>
        <v>0</v>
      </c>
      <c r="IQ93" s="98" t="str">
        <f>IF(Summary!$B$58&lt;&gt;"",IF(AND(Summary!$D$58&lt;&gt;"",DATE(YEAR(Summary!$D$58),MONTH(Summary!$D$58),1)&lt;DATE(YEAR(IS3),MONTH(IS3),1)),"not on board",IF(Summary!$B$58&lt;&gt;"",IF(AND(Summary!$C$58&lt;&gt;"",DATE(YEAR(Summary!$C$58),MONTH(Summary!$C$58),1)&lt;=DATE(YEAR(IS3),MONTH(IS3),1)),Summary!$B$58,"not on board"),"")),"")</f>
        <v/>
      </c>
      <c r="IR93" s="74" t="s">
        <v>17</v>
      </c>
      <c r="IS93" s="85"/>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86"/>
      <c r="JX93" s="76">
        <f t="shared" ref="JX93:JX94" si="379">SUM(IS93:JW93)</f>
        <v>0</v>
      </c>
      <c r="JZ93">
        <f ca="1">SUMIF(KC$3:LF$3,"&lt;="&amp;B5,KC93:LF93)</f>
        <v>0</v>
      </c>
      <c r="KA93" s="98" t="str">
        <f>IF(Summary!$B$58&lt;&gt;"",IF(AND(Summary!$D$58&lt;&gt;"",DATE(YEAR(Summary!$D$58),MONTH(Summary!$D$58),1)&lt;DATE(YEAR(KC3),MONTH(KC3),1)),"not on board",IF(Summary!$B$58&lt;&gt;"",IF(AND(Summary!$C$58&lt;&gt;"",DATE(YEAR(Summary!$C$58),MONTH(Summary!$C$58),1)&lt;=DATE(YEAR(KC3),MONTH(KC3),1)),Summary!$B$58,"not on board"),"")),"")</f>
        <v/>
      </c>
      <c r="KB93" s="74" t="s">
        <v>17</v>
      </c>
      <c r="KC93" s="85"/>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86"/>
      <c r="LG93" s="76">
        <f t="shared" si="282"/>
        <v>0</v>
      </c>
      <c r="LI93">
        <f ca="1">SUMIF(LL$3:MP$3,"&lt;="&amp;B5,LL93:MP93)</f>
        <v>0</v>
      </c>
      <c r="LJ93" s="98" t="str">
        <f>IF(Summary!$B$58&lt;&gt;"",IF(AND(Summary!$D$58&lt;&gt;"",DATE(YEAR(Summary!$D$58),MONTH(Summary!$D$58),1)&lt;DATE(YEAR(LL3),MONTH(LL3),1)),"not on board",IF(Summary!$B$58&lt;&gt;"",IF(AND(Summary!$C$58&lt;&gt;"",DATE(YEAR(Summary!$C$58),MONTH(Summary!$C$58),1)&lt;=DATE(YEAR(LL3),MONTH(LL3),1)),Summary!$B$58,"not on board"),"")),"")</f>
        <v/>
      </c>
      <c r="LK93" s="74" t="s">
        <v>17</v>
      </c>
      <c r="LL93" s="85"/>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9"/>
      <c r="MP93" s="86"/>
      <c r="MQ93" s="76">
        <f t="shared" ref="MQ93:MQ94" si="380">SUM(LL93:MP93)</f>
        <v>0</v>
      </c>
      <c r="MS93">
        <f ca="1">SUMIF(MV$3:NY$3,"&lt;="&amp;B5,MV93:NY93)</f>
        <v>0</v>
      </c>
      <c r="MT93" s="98" t="str">
        <f>IF(Summary!$B$58&lt;&gt;"",IF(AND(Summary!$D$58&lt;&gt;"",DATE(YEAR(Summary!$D$58),MONTH(Summary!$D$58),1)&lt;DATE(YEAR(MV3),MONTH(MV3),1)),"not on board",IF(Summary!$B$58&lt;&gt;"",IF(AND(Summary!$C$58&lt;&gt;"",DATE(YEAR(Summary!$C$58),MONTH(Summary!$C$58),1)&lt;=DATE(YEAR(MV3),MONTH(MV3),1)),Summary!$B$58,"not on board"),"")),"")</f>
        <v/>
      </c>
      <c r="MU93" s="74" t="s">
        <v>17</v>
      </c>
      <c r="MV93" s="85"/>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9"/>
      <c r="NY93" s="86"/>
      <c r="NZ93" s="76">
        <f t="shared" si="284"/>
        <v>0</v>
      </c>
      <c r="OB93">
        <f ca="1">SUMIF(OE$3:PI$3,"&lt;="&amp;B5,OE93:PI93)</f>
        <v>0</v>
      </c>
      <c r="OC93" s="98" t="str">
        <f>IF(Summary!$B$58&lt;&gt;"",IF(AND(Summary!$D$58&lt;&gt;"",DATE(YEAR(Summary!$D$58),MONTH(Summary!$D$58),1)&lt;DATE(YEAR(OE3),MONTH(OE3),1)),"not on board",IF(Summary!$B$58&lt;&gt;"",IF(AND(Summary!$C$58&lt;&gt;"",DATE(YEAR(Summary!$C$58),MONTH(Summary!$C$58),1)&lt;=DATE(YEAR(OE3),MONTH(OE3),1)),Summary!$B$58,"not on board"),"")),"")</f>
        <v/>
      </c>
      <c r="OD93" s="74" t="s">
        <v>17</v>
      </c>
      <c r="OE93" s="85"/>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9"/>
      <c r="PI93" s="86"/>
      <c r="PJ93" s="76">
        <f t="shared" ref="PJ93:PJ94" si="381">SUM(OE93:PI93)</f>
        <v>0</v>
      </c>
    </row>
    <row r="94" spans="2:426">
      <c r="B94">
        <f ca="1">SUM(B93,BT93,AL93,DD93,EM93,FW93,HF93,IP93,JZ93,LI93,MS93,OB93)</f>
        <v>0</v>
      </c>
      <c r="C94" s="100"/>
      <c r="D94" s="75" t="s">
        <v>1</v>
      </c>
      <c r="E94" s="83"/>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4"/>
      <c r="AJ94" s="77">
        <f t="shared" si="374"/>
        <v>0</v>
      </c>
      <c r="AM94" s="100"/>
      <c r="AN94" s="75" t="s">
        <v>1</v>
      </c>
      <c r="AO94" s="83"/>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4"/>
      <c r="BR94" s="77">
        <f t="shared" si="275"/>
        <v>0</v>
      </c>
      <c r="BU94" s="100"/>
      <c r="BV94" s="75" t="s">
        <v>1</v>
      </c>
      <c r="BW94" s="83"/>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4"/>
      <c r="DB94" s="77">
        <f t="shared" si="375"/>
        <v>0</v>
      </c>
      <c r="DE94" s="100"/>
      <c r="DF94" s="75" t="s">
        <v>1</v>
      </c>
      <c r="DG94" s="83"/>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4"/>
      <c r="EK94" s="77">
        <f t="shared" si="376"/>
        <v>0</v>
      </c>
      <c r="EN94" s="100"/>
      <c r="EO94" s="75" t="s">
        <v>1</v>
      </c>
      <c r="EP94" s="83"/>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4"/>
      <c r="FU94" s="77">
        <f t="shared" si="377"/>
        <v>0</v>
      </c>
      <c r="FX94" s="100"/>
      <c r="FY94" s="75" t="s">
        <v>1</v>
      </c>
      <c r="FZ94" s="83"/>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4"/>
      <c r="HD94" s="77">
        <f t="shared" si="279"/>
        <v>0</v>
      </c>
      <c r="HG94" s="100"/>
      <c r="HH94" s="75" t="s">
        <v>1</v>
      </c>
      <c r="HI94" s="83"/>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4"/>
      <c r="IN94" s="77">
        <f t="shared" si="378"/>
        <v>0</v>
      </c>
      <c r="IQ94" s="100"/>
      <c r="IR94" s="75" t="s">
        <v>1</v>
      </c>
      <c r="IS94" s="83"/>
      <c r="IT94" s="8"/>
      <c r="IU94" s="8"/>
      <c r="IV94" s="8"/>
      <c r="IW94" s="8"/>
      <c r="IX94" s="8"/>
      <c r="IY94" s="8"/>
      <c r="IZ94" s="8"/>
      <c r="JA94" s="8"/>
      <c r="JB94" s="8"/>
      <c r="JC94" s="8"/>
      <c r="JD94" s="8"/>
      <c r="JE94" s="8"/>
      <c r="JF94" s="8"/>
      <c r="JG94" s="8"/>
      <c r="JH94" s="8"/>
      <c r="JI94" s="8"/>
      <c r="JJ94" s="8"/>
      <c r="JK94" s="8"/>
      <c r="JL94" s="8"/>
      <c r="JM94" s="8"/>
      <c r="JN94" s="8"/>
      <c r="JO94" s="8"/>
      <c r="JP94" s="8"/>
      <c r="JQ94" s="8"/>
      <c r="JR94" s="8"/>
      <c r="JS94" s="8"/>
      <c r="JT94" s="8"/>
      <c r="JU94" s="8"/>
      <c r="JV94" s="8"/>
      <c r="JW94" s="84"/>
      <c r="JX94" s="77">
        <f t="shared" si="379"/>
        <v>0</v>
      </c>
      <c r="KA94" s="100"/>
      <c r="KB94" s="75" t="s">
        <v>1</v>
      </c>
      <c r="KC94" s="83"/>
      <c r="KD94" s="8"/>
      <c r="KE94" s="8"/>
      <c r="KF94" s="8"/>
      <c r="KG94" s="8"/>
      <c r="KH94" s="8"/>
      <c r="KI94" s="8"/>
      <c r="KJ94" s="8"/>
      <c r="KK94" s="8"/>
      <c r="KL94" s="8"/>
      <c r="KM94" s="8"/>
      <c r="KN94" s="8"/>
      <c r="KO94" s="8"/>
      <c r="KP94" s="8"/>
      <c r="KQ94" s="8"/>
      <c r="KR94" s="8"/>
      <c r="KS94" s="8"/>
      <c r="KT94" s="8"/>
      <c r="KU94" s="8"/>
      <c r="KV94" s="8"/>
      <c r="KW94" s="8"/>
      <c r="KX94" s="8"/>
      <c r="KY94" s="8"/>
      <c r="KZ94" s="8"/>
      <c r="LA94" s="8"/>
      <c r="LB94" s="8"/>
      <c r="LC94" s="8"/>
      <c r="LD94" s="8"/>
      <c r="LE94" s="8"/>
      <c r="LF94" s="84"/>
      <c r="LG94" s="77">
        <f t="shared" si="282"/>
        <v>0</v>
      </c>
      <c r="LJ94" s="100"/>
      <c r="LK94" s="75" t="s">
        <v>1</v>
      </c>
      <c r="LL94" s="83"/>
      <c r="LM94" s="8"/>
      <c r="LN94" s="8"/>
      <c r="LO94" s="8"/>
      <c r="LP94" s="8"/>
      <c r="LQ94" s="8"/>
      <c r="LR94" s="8"/>
      <c r="LS94" s="8"/>
      <c r="LT94" s="8"/>
      <c r="LU94" s="8"/>
      <c r="LV94" s="8"/>
      <c r="LW94" s="8"/>
      <c r="LX94" s="8"/>
      <c r="LY94" s="8"/>
      <c r="LZ94" s="8"/>
      <c r="MA94" s="8"/>
      <c r="MB94" s="8"/>
      <c r="MC94" s="8"/>
      <c r="MD94" s="8"/>
      <c r="ME94" s="8"/>
      <c r="MF94" s="8"/>
      <c r="MG94" s="8"/>
      <c r="MH94" s="8"/>
      <c r="MI94" s="8"/>
      <c r="MJ94" s="8"/>
      <c r="MK94" s="8"/>
      <c r="ML94" s="8"/>
      <c r="MM94" s="8"/>
      <c r="MN94" s="8"/>
      <c r="MO94" s="8"/>
      <c r="MP94" s="84"/>
      <c r="MQ94" s="77">
        <f t="shared" si="380"/>
        <v>0</v>
      </c>
      <c r="MT94" s="100"/>
      <c r="MU94" s="75" t="s">
        <v>1</v>
      </c>
      <c r="MV94" s="83"/>
      <c r="MW94" s="8"/>
      <c r="MX94" s="8"/>
      <c r="MY94" s="8"/>
      <c r="MZ94" s="8"/>
      <c r="NA94" s="8"/>
      <c r="NB94" s="8"/>
      <c r="NC94" s="8"/>
      <c r="ND94" s="8"/>
      <c r="NE94" s="8"/>
      <c r="NF94" s="8"/>
      <c r="NG94" s="8"/>
      <c r="NH94" s="8"/>
      <c r="NI94" s="8"/>
      <c r="NJ94" s="8"/>
      <c r="NK94" s="8"/>
      <c r="NL94" s="8"/>
      <c r="NM94" s="8"/>
      <c r="NN94" s="8"/>
      <c r="NO94" s="8"/>
      <c r="NP94" s="8"/>
      <c r="NQ94" s="8"/>
      <c r="NR94" s="8"/>
      <c r="NS94" s="8"/>
      <c r="NT94" s="8"/>
      <c r="NU94" s="8"/>
      <c r="NV94" s="8"/>
      <c r="NW94" s="8"/>
      <c r="NX94" s="8"/>
      <c r="NY94" s="84"/>
      <c r="NZ94" s="77">
        <f t="shared" si="284"/>
        <v>0</v>
      </c>
      <c r="OC94" s="100"/>
      <c r="OD94" s="75" t="s">
        <v>1</v>
      </c>
      <c r="OE94" s="83"/>
      <c r="OF94" s="8"/>
      <c r="OG94" s="8"/>
      <c r="OH94" s="8"/>
      <c r="OI94" s="8"/>
      <c r="OJ94" s="8"/>
      <c r="OK94" s="8"/>
      <c r="OL94" s="8"/>
      <c r="OM94" s="8"/>
      <c r="ON94" s="8"/>
      <c r="OO94" s="8"/>
      <c r="OP94" s="8"/>
      <c r="OQ94" s="8"/>
      <c r="OR94" s="8"/>
      <c r="OS94" s="8"/>
      <c r="OT94" s="8"/>
      <c r="OU94" s="8"/>
      <c r="OV94" s="8"/>
      <c r="OW94" s="8"/>
      <c r="OX94" s="8"/>
      <c r="OY94" s="8"/>
      <c r="OZ94" s="8"/>
      <c r="PA94" s="8"/>
      <c r="PB94" s="8"/>
      <c r="PC94" s="8"/>
      <c r="PD94" s="8"/>
      <c r="PE94" s="8"/>
      <c r="PF94" s="8"/>
      <c r="PG94" s="8"/>
      <c r="PH94" s="8"/>
      <c r="PI94" s="84"/>
      <c r="PJ94" s="77">
        <f t="shared" si="381"/>
        <v>0</v>
      </c>
    </row>
    <row r="95" spans="2:426" ht="15" customHeight="1">
      <c r="B95">
        <f ca="1">SUMIF(E$3:AI$3,"&lt;="&amp;B5,E95:AI95)</f>
        <v>0</v>
      </c>
      <c r="C95" s="98" t="str">
        <f>IF(Summary!$B$59&lt;&gt;"",IF(AND(Summary!$D$59&lt;&gt;"",DATE(YEAR(Summary!$D$59),MONTH(Summary!$D$59),1)&lt;DATE(YEAR(E3),MONTH(E3),1)),"not on board",IF(Summary!$B$59&lt;&gt;"",IF(AND(Summary!$C$59&lt;&gt;"",DATE(YEAR(Summary!$C$59),MONTH(Summary!$C$59),1)&lt;=DATE(YEAR(E3),MONTH(E3),1)),Summary!$B$59,"not on board"),"")),"")</f>
        <v/>
      </c>
      <c r="D95" s="74" t="s">
        <v>17</v>
      </c>
      <c r="E95" s="85"/>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86"/>
      <c r="AJ95" s="76">
        <f t="shared" ref="AJ95:AJ96" si="382">SUM(E95:AI95)</f>
        <v>0</v>
      </c>
      <c r="AL95">
        <f ca="1">SUMIF(AO$3:BQ$3,"&lt;="&amp;B5,AO95:BQ95)</f>
        <v>0</v>
      </c>
      <c r="AM95" s="98" t="str">
        <f>IF(Summary!$B$59&lt;&gt;"",IF(AND(Summary!$D$59&lt;&gt;"",DATE(YEAR(Summary!$D$59),MONTH(Summary!$D$59),1)&lt;DATE(YEAR(AO3),MONTH(AO3),1)),"not on board",IF(Summary!$B$59&lt;&gt;"",IF(AND(Summary!$C$59&lt;&gt;"",DATE(YEAR(Summary!$C$59),MONTH(Summary!$C$59),1)&lt;=DATE(YEAR(AO3),MONTH(AO3),1)),Summary!$B$59,"not on board"),"")),"")</f>
        <v/>
      </c>
      <c r="AN95" s="74" t="s">
        <v>17</v>
      </c>
      <c r="AO95" s="85"/>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86"/>
      <c r="BR95" s="76">
        <f t="shared" si="275"/>
        <v>0</v>
      </c>
      <c r="BT95">
        <f ca="1">SUMIF(BW$3:DA$3,"&lt;="&amp;B5,BW95:DA95)</f>
        <v>0</v>
      </c>
      <c r="BU95" s="98" t="str">
        <f>IF(Summary!$B$59&lt;&gt;"",IF(AND(Summary!$D$59&lt;&gt;"",DATE(YEAR(Summary!$D$59),MONTH(Summary!$D$59),1)&lt;DATE(YEAR(BW3),MONTH(BW3),1)),"not on board",IF(Summary!$B$59&lt;&gt;"",IF(AND(Summary!$C$59&lt;&gt;"",DATE(YEAR(Summary!$C$59),MONTH(Summary!$C$59),1)&lt;=DATE(YEAR(BW3),MONTH(BW3),1)),Summary!$B$59,"not on board"),"")),"")</f>
        <v/>
      </c>
      <c r="BV95" s="74" t="s">
        <v>17</v>
      </c>
      <c r="BW95" s="85"/>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86"/>
      <c r="DB95" s="76">
        <f t="shared" ref="DB95:DB96" si="383">SUM(BW95:DA95)</f>
        <v>0</v>
      </c>
      <c r="DD95">
        <f ca="1">SUMIF(DG$3:EJ$3,"&lt;="&amp;B5,DG95:EJ95)</f>
        <v>0</v>
      </c>
      <c r="DE95" s="98" t="str">
        <f>IF(Summary!$B$59&lt;&gt;"",IF(AND(Summary!$D$59&lt;&gt;"",DATE(YEAR(Summary!$D$59),MONTH(Summary!$D$59),1)&lt;DATE(YEAR(DG3),MONTH(DG3),1)),"not on board",IF(Summary!$B$59&lt;&gt;"",IF(AND(Summary!$C$59&lt;&gt;"",DATE(YEAR(Summary!$C$59),MONTH(Summary!$C$59),1)&lt;=DATE(YEAR(DG3),MONTH(DG3),1)),Summary!$B$59,"not on board"),"")),"")</f>
        <v/>
      </c>
      <c r="DF95" s="74" t="s">
        <v>17</v>
      </c>
      <c r="DG95" s="85"/>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86"/>
      <c r="EK95" s="76">
        <f t="shared" ref="EK95:EK96" si="384">SUM(DG95:EJ95)</f>
        <v>0</v>
      </c>
      <c r="EM95">
        <f ca="1">SUMIF(EP$3:FT$3,"&lt;="&amp;B5,EP95:FT95)</f>
        <v>0</v>
      </c>
      <c r="EN95" s="98" t="str">
        <f>IF(Summary!$B$59&lt;&gt;"",IF(AND(Summary!$D$59&lt;&gt;"",DATE(YEAR(Summary!$D$59),MONTH(Summary!$D$59),1)&lt;DATE(YEAR(EP3),MONTH(EP3),1)),"not on board",IF(Summary!$B$59&lt;&gt;"",IF(AND(Summary!$C$59&lt;&gt;"",DATE(YEAR(Summary!$C$59),MONTH(Summary!$C$59),1)&lt;=DATE(YEAR(EP3),MONTH(EP3),1)),Summary!$B$59,"not on board"),"")),"")</f>
        <v/>
      </c>
      <c r="EO95" s="74" t="s">
        <v>17</v>
      </c>
      <c r="EP95" s="85"/>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86"/>
      <c r="FU95" s="76">
        <f t="shared" ref="FU95:FU96" si="385">SUM(EP95:FT95)</f>
        <v>0</v>
      </c>
      <c r="FW95">
        <f ca="1">SUMIF(FZ$3:HC$3,"&lt;="&amp;B5,FZ95:HC95)</f>
        <v>0</v>
      </c>
      <c r="FX95" s="98" t="str">
        <f>IF(Summary!$B$59&lt;&gt;"",IF(AND(Summary!$D$59&lt;&gt;"",DATE(YEAR(Summary!$D$59),MONTH(Summary!$D$59),1)&lt;DATE(YEAR(FZ3),MONTH(FZ3),1)),"not on board",IF(Summary!$B$59&lt;&gt;"",IF(AND(Summary!$C$59&lt;&gt;"",DATE(YEAR(Summary!$C$59),MONTH(Summary!$C$59),1)&lt;=DATE(YEAR(FZ3),MONTH(FZ3),1)),Summary!$B$59,"not on board"),"")),"")</f>
        <v/>
      </c>
      <c r="FY95" s="74" t="s">
        <v>17</v>
      </c>
      <c r="FZ95" s="85"/>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86"/>
      <c r="HD95" s="76">
        <f t="shared" si="279"/>
        <v>0</v>
      </c>
      <c r="HF95">
        <f ca="1">SUMIF(HI$3:IM$3,"&lt;="&amp;B5,HI95:IM95)</f>
        <v>0</v>
      </c>
      <c r="HG95" s="98" t="str">
        <f>IF(Summary!$B$59&lt;&gt;"",IF(AND(Summary!$D$59&lt;&gt;"",DATE(YEAR(Summary!$D$59),MONTH(Summary!$D$59),1)&lt;DATE(YEAR(HI3),MONTH(HI3),1)),"not on board",IF(Summary!$B$59&lt;&gt;"",IF(AND(Summary!$C$59&lt;&gt;"",DATE(YEAR(Summary!$C$59),MONTH(Summary!$C$59),1)&lt;=DATE(YEAR(HI3),MONTH(HI3),1)),Summary!$B$59,"not on board"),"")),"")</f>
        <v/>
      </c>
      <c r="HH95" s="74" t="s">
        <v>17</v>
      </c>
      <c r="HI95" s="85"/>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86"/>
      <c r="IN95" s="76">
        <f t="shared" ref="IN95:IN96" si="386">SUM(HI95:IM95)</f>
        <v>0</v>
      </c>
      <c r="IP95">
        <f ca="1">SUMIF(IS$3:JW$3,"&lt;="&amp;B5,IS95:JW95)</f>
        <v>0</v>
      </c>
      <c r="IQ95" s="98" t="str">
        <f>IF(Summary!$B$59&lt;&gt;"",IF(AND(Summary!$D$59&lt;&gt;"",DATE(YEAR(Summary!$D$59),MONTH(Summary!$D$59),1)&lt;DATE(YEAR(IS3),MONTH(IS3),1)),"not on board",IF(Summary!$B$59&lt;&gt;"",IF(AND(Summary!$C$59&lt;&gt;"",DATE(YEAR(Summary!$C$59),MONTH(Summary!$C$59),1)&lt;=DATE(YEAR(IS3),MONTH(IS3),1)),Summary!$B$59,"not on board"),"")),"")</f>
        <v/>
      </c>
      <c r="IR95" s="74" t="s">
        <v>17</v>
      </c>
      <c r="IS95" s="85"/>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86"/>
      <c r="JX95" s="76">
        <f t="shared" ref="JX95:JX96" si="387">SUM(IS95:JW95)</f>
        <v>0</v>
      </c>
      <c r="JZ95">
        <f ca="1">SUMIF(KC$3:LF$3,"&lt;="&amp;B5,KC95:LF95)</f>
        <v>0</v>
      </c>
      <c r="KA95" s="98" t="str">
        <f>IF(Summary!$B$59&lt;&gt;"",IF(AND(Summary!$D$59&lt;&gt;"",DATE(YEAR(Summary!$D$59),MONTH(Summary!$D$59),1)&lt;DATE(YEAR(KC3),MONTH(KC3),1)),"not on board",IF(Summary!$B$59&lt;&gt;"",IF(AND(Summary!$C$59&lt;&gt;"",DATE(YEAR(Summary!$C$59),MONTH(Summary!$C$59),1)&lt;=DATE(YEAR(KC3),MONTH(KC3),1)),Summary!$B$59,"not on board"),"")),"")</f>
        <v/>
      </c>
      <c r="KB95" s="74" t="s">
        <v>17</v>
      </c>
      <c r="KC95" s="85"/>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86"/>
      <c r="LG95" s="76">
        <f t="shared" si="282"/>
        <v>0</v>
      </c>
      <c r="LI95">
        <f ca="1">SUMIF(LL$3:MP$3,"&lt;="&amp;B5,LL95:MP95)</f>
        <v>0</v>
      </c>
      <c r="LJ95" s="98" t="str">
        <f>IF(Summary!$B$59&lt;&gt;"",IF(AND(Summary!$D$59&lt;&gt;"",DATE(YEAR(Summary!$D$59),MONTH(Summary!$D$59),1)&lt;DATE(YEAR(LL3),MONTH(LL3),1)),"not on board",IF(Summary!$B$59&lt;&gt;"",IF(AND(Summary!$C$59&lt;&gt;"",DATE(YEAR(Summary!$C$59),MONTH(Summary!$C$59),1)&lt;=DATE(YEAR(LL3),MONTH(LL3),1)),Summary!$B$59,"not on board"),"")),"")</f>
        <v/>
      </c>
      <c r="LK95" s="74" t="s">
        <v>17</v>
      </c>
      <c r="LL95" s="85"/>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86"/>
      <c r="MQ95" s="76">
        <f t="shared" ref="MQ95:MQ96" si="388">SUM(LL95:MP95)</f>
        <v>0</v>
      </c>
      <c r="MS95">
        <f ca="1">SUMIF(MV$3:NY$3,"&lt;="&amp;B5,MV95:NY95)</f>
        <v>0</v>
      </c>
      <c r="MT95" s="98" t="str">
        <f>IF(Summary!$B$59&lt;&gt;"",IF(AND(Summary!$D$59&lt;&gt;"",DATE(YEAR(Summary!$D$59),MONTH(Summary!$D$59),1)&lt;DATE(YEAR(MV3),MONTH(MV3),1)),"not on board",IF(Summary!$B$59&lt;&gt;"",IF(AND(Summary!$C$59&lt;&gt;"",DATE(YEAR(Summary!$C$59),MONTH(Summary!$C$59),1)&lt;=DATE(YEAR(MV3),MONTH(MV3),1)),Summary!$B$59,"not on board"),"")),"")</f>
        <v/>
      </c>
      <c r="MU95" s="74" t="s">
        <v>17</v>
      </c>
      <c r="MV95" s="85"/>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86"/>
      <c r="NZ95" s="76">
        <f t="shared" si="284"/>
        <v>0</v>
      </c>
      <c r="OB95">
        <f ca="1">SUMIF(OE$3:PI$3,"&lt;="&amp;B5,OE95:PI95)</f>
        <v>0</v>
      </c>
      <c r="OC95" s="98" t="str">
        <f>IF(Summary!$B$59&lt;&gt;"",IF(AND(Summary!$D$59&lt;&gt;"",DATE(YEAR(Summary!$D$59),MONTH(Summary!$D$59),1)&lt;DATE(YEAR(OE3),MONTH(OE3),1)),"not on board",IF(Summary!$B$59&lt;&gt;"",IF(AND(Summary!$C$59&lt;&gt;"",DATE(YEAR(Summary!$C$59),MONTH(Summary!$C$59),1)&lt;=DATE(YEAR(OE3),MONTH(OE3),1)),Summary!$B$59,"not on board"),"")),"")</f>
        <v/>
      </c>
      <c r="OD95" s="74" t="s">
        <v>17</v>
      </c>
      <c r="OE95" s="85"/>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86"/>
      <c r="PJ95" s="76">
        <f t="shared" ref="PJ95:PJ96" si="389">SUM(OE95:PI95)</f>
        <v>0</v>
      </c>
    </row>
    <row r="96" spans="2:426">
      <c r="B96">
        <f ca="1">SUM(B95,BT95,AL95,DD95,EM95,FW95,HF95,IP95,JZ95,LI95,MS95,OB95)</f>
        <v>0</v>
      </c>
      <c r="C96" s="100"/>
      <c r="D96" s="75" t="s">
        <v>1</v>
      </c>
      <c r="E96" s="83"/>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4"/>
      <c r="AJ96" s="77">
        <f t="shared" si="382"/>
        <v>0</v>
      </c>
      <c r="AM96" s="100"/>
      <c r="AN96" s="75" t="s">
        <v>1</v>
      </c>
      <c r="AO96" s="83"/>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4"/>
      <c r="BR96" s="77">
        <f t="shared" si="275"/>
        <v>0</v>
      </c>
      <c r="BU96" s="100"/>
      <c r="BV96" s="75" t="s">
        <v>1</v>
      </c>
      <c r="BW96" s="83"/>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4"/>
      <c r="DB96" s="77">
        <f t="shared" si="383"/>
        <v>0</v>
      </c>
      <c r="DE96" s="100"/>
      <c r="DF96" s="75" t="s">
        <v>1</v>
      </c>
      <c r="DG96" s="83"/>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4"/>
      <c r="EK96" s="77">
        <f t="shared" si="384"/>
        <v>0</v>
      </c>
      <c r="EN96" s="100"/>
      <c r="EO96" s="75" t="s">
        <v>1</v>
      </c>
      <c r="EP96" s="83"/>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4"/>
      <c r="FU96" s="77">
        <f t="shared" si="385"/>
        <v>0</v>
      </c>
      <c r="FX96" s="100"/>
      <c r="FY96" s="75" t="s">
        <v>1</v>
      </c>
      <c r="FZ96" s="83"/>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4"/>
      <c r="HD96" s="77">
        <f t="shared" si="279"/>
        <v>0</v>
      </c>
      <c r="HG96" s="100"/>
      <c r="HH96" s="75" t="s">
        <v>1</v>
      </c>
      <c r="HI96" s="83"/>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4"/>
      <c r="IN96" s="77">
        <f t="shared" si="386"/>
        <v>0</v>
      </c>
      <c r="IQ96" s="100"/>
      <c r="IR96" s="75" t="s">
        <v>1</v>
      </c>
      <c r="IS96" s="83"/>
      <c r="IT96" s="8"/>
      <c r="IU96" s="8"/>
      <c r="IV96" s="8"/>
      <c r="IW96" s="8"/>
      <c r="IX96" s="8"/>
      <c r="IY96" s="8"/>
      <c r="IZ96" s="8"/>
      <c r="JA96" s="8"/>
      <c r="JB96" s="8"/>
      <c r="JC96" s="8"/>
      <c r="JD96" s="8"/>
      <c r="JE96" s="8"/>
      <c r="JF96" s="8"/>
      <c r="JG96" s="8"/>
      <c r="JH96" s="8"/>
      <c r="JI96" s="8"/>
      <c r="JJ96" s="8"/>
      <c r="JK96" s="8"/>
      <c r="JL96" s="8"/>
      <c r="JM96" s="8"/>
      <c r="JN96" s="8"/>
      <c r="JO96" s="8"/>
      <c r="JP96" s="8"/>
      <c r="JQ96" s="8"/>
      <c r="JR96" s="8"/>
      <c r="JS96" s="8"/>
      <c r="JT96" s="8"/>
      <c r="JU96" s="8"/>
      <c r="JV96" s="8"/>
      <c r="JW96" s="84"/>
      <c r="JX96" s="77">
        <f t="shared" si="387"/>
        <v>0</v>
      </c>
      <c r="KA96" s="100"/>
      <c r="KB96" s="75" t="s">
        <v>1</v>
      </c>
      <c r="KC96" s="83"/>
      <c r="KD96" s="8"/>
      <c r="KE96" s="8"/>
      <c r="KF96" s="8"/>
      <c r="KG96" s="8"/>
      <c r="KH96" s="8"/>
      <c r="KI96" s="8"/>
      <c r="KJ96" s="8"/>
      <c r="KK96" s="8"/>
      <c r="KL96" s="8"/>
      <c r="KM96" s="8"/>
      <c r="KN96" s="8"/>
      <c r="KO96" s="8"/>
      <c r="KP96" s="8"/>
      <c r="KQ96" s="8"/>
      <c r="KR96" s="8"/>
      <c r="KS96" s="8"/>
      <c r="KT96" s="8"/>
      <c r="KU96" s="8"/>
      <c r="KV96" s="8"/>
      <c r="KW96" s="8"/>
      <c r="KX96" s="8"/>
      <c r="KY96" s="8"/>
      <c r="KZ96" s="8"/>
      <c r="LA96" s="8"/>
      <c r="LB96" s="8"/>
      <c r="LC96" s="8"/>
      <c r="LD96" s="8"/>
      <c r="LE96" s="8"/>
      <c r="LF96" s="84"/>
      <c r="LG96" s="77">
        <f t="shared" si="282"/>
        <v>0</v>
      </c>
      <c r="LJ96" s="100"/>
      <c r="LK96" s="75" t="s">
        <v>1</v>
      </c>
      <c r="LL96" s="83"/>
      <c r="LM96" s="8"/>
      <c r="LN96" s="8"/>
      <c r="LO96" s="8"/>
      <c r="LP96" s="8"/>
      <c r="LQ96" s="8"/>
      <c r="LR96" s="8"/>
      <c r="LS96" s="8"/>
      <c r="LT96" s="8"/>
      <c r="LU96" s="8"/>
      <c r="LV96" s="8"/>
      <c r="LW96" s="8"/>
      <c r="LX96" s="8"/>
      <c r="LY96" s="8"/>
      <c r="LZ96" s="8"/>
      <c r="MA96" s="8"/>
      <c r="MB96" s="8"/>
      <c r="MC96" s="8"/>
      <c r="MD96" s="8"/>
      <c r="ME96" s="8"/>
      <c r="MF96" s="8"/>
      <c r="MG96" s="8"/>
      <c r="MH96" s="8"/>
      <c r="MI96" s="8"/>
      <c r="MJ96" s="8"/>
      <c r="MK96" s="8"/>
      <c r="ML96" s="8"/>
      <c r="MM96" s="8"/>
      <c r="MN96" s="8"/>
      <c r="MO96" s="8"/>
      <c r="MP96" s="84"/>
      <c r="MQ96" s="77">
        <f t="shared" si="388"/>
        <v>0</v>
      </c>
      <c r="MT96" s="100"/>
      <c r="MU96" s="75" t="s">
        <v>1</v>
      </c>
      <c r="MV96" s="83"/>
      <c r="MW96" s="8"/>
      <c r="MX96" s="8"/>
      <c r="MY96" s="8"/>
      <c r="MZ96" s="8"/>
      <c r="NA96" s="8"/>
      <c r="NB96" s="8"/>
      <c r="NC96" s="8"/>
      <c r="ND96" s="8"/>
      <c r="NE96" s="8"/>
      <c r="NF96" s="8"/>
      <c r="NG96" s="8"/>
      <c r="NH96" s="8"/>
      <c r="NI96" s="8"/>
      <c r="NJ96" s="8"/>
      <c r="NK96" s="8"/>
      <c r="NL96" s="8"/>
      <c r="NM96" s="8"/>
      <c r="NN96" s="8"/>
      <c r="NO96" s="8"/>
      <c r="NP96" s="8"/>
      <c r="NQ96" s="8"/>
      <c r="NR96" s="8"/>
      <c r="NS96" s="8"/>
      <c r="NT96" s="8"/>
      <c r="NU96" s="8"/>
      <c r="NV96" s="8"/>
      <c r="NW96" s="8"/>
      <c r="NX96" s="8"/>
      <c r="NY96" s="84"/>
      <c r="NZ96" s="77">
        <f t="shared" si="284"/>
        <v>0</v>
      </c>
      <c r="OC96" s="100"/>
      <c r="OD96" s="75" t="s">
        <v>1</v>
      </c>
      <c r="OE96" s="83"/>
      <c r="OF96" s="8"/>
      <c r="OG96" s="8"/>
      <c r="OH96" s="8"/>
      <c r="OI96" s="8"/>
      <c r="OJ96" s="8"/>
      <c r="OK96" s="8"/>
      <c r="OL96" s="8"/>
      <c r="OM96" s="8"/>
      <c r="ON96" s="8"/>
      <c r="OO96" s="8"/>
      <c r="OP96" s="8"/>
      <c r="OQ96" s="8"/>
      <c r="OR96" s="8"/>
      <c r="OS96" s="8"/>
      <c r="OT96" s="8"/>
      <c r="OU96" s="8"/>
      <c r="OV96" s="8"/>
      <c r="OW96" s="8"/>
      <c r="OX96" s="8"/>
      <c r="OY96" s="8"/>
      <c r="OZ96" s="8"/>
      <c r="PA96" s="8"/>
      <c r="PB96" s="8"/>
      <c r="PC96" s="8"/>
      <c r="PD96" s="8"/>
      <c r="PE96" s="8"/>
      <c r="PF96" s="8"/>
      <c r="PG96" s="8"/>
      <c r="PH96" s="8"/>
      <c r="PI96" s="84"/>
      <c r="PJ96" s="77">
        <f t="shared" si="389"/>
        <v>0</v>
      </c>
    </row>
    <row r="97" spans="2:426" ht="15" customHeight="1">
      <c r="B97">
        <f ca="1">SUMIF(E$3:AI$3,"&lt;="&amp;B5,E97:AI97)</f>
        <v>0</v>
      </c>
      <c r="C97" s="98" t="str">
        <f>IF(Summary!$B$60&lt;&gt;"",IF(AND(Summary!$D$60&lt;&gt;"",DATE(YEAR(Summary!$D$60),MONTH(Summary!$D$60),1)&lt;DATE(YEAR(E3),MONTH(E3),1)),"not on board",IF(Summary!$B$60&lt;&gt;"",IF(AND(Summary!$C$60&lt;&gt;"",DATE(YEAR(Summary!$C$60),MONTH(Summary!$C$60),1)&lt;=DATE(YEAR(E3),MONTH(E3),1)),Summary!$B$60,"not on board"),"")),"")</f>
        <v/>
      </c>
      <c r="D97" s="74" t="s">
        <v>17</v>
      </c>
      <c r="E97" s="85"/>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86"/>
      <c r="AJ97" s="76">
        <f t="shared" ref="AJ97:AJ98" si="390">SUM(E97:AI97)</f>
        <v>0</v>
      </c>
      <c r="AL97">
        <f ca="1">SUMIF(AO$3:BQ$3,"&lt;="&amp;B5,AO97:BQ97)</f>
        <v>0</v>
      </c>
      <c r="AM97" s="98" t="str">
        <f>IF(Summary!$B$60&lt;&gt;"",IF(AND(Summary!$D$60&lt;&gt;"",DATE(YEAR(Summary!$D$60),MONTH(Summary!$D$60),1)&lt;DATE(YEAR(AO3),MONTH(AO3),1)),"not on board",IF(Summary!$B$60&lt;&gt;"",IF(AND(Summary!$C$60&lt;&gt;"",DATE(YEAR(Summary!$C$60),MONTH(Summary!$C$60),1)&lt;=DATE(YEAR(AO3),MONTH(AO3),1)),Summary!$B$60,"not on board"),"")),"")</f>
        <v/>
      </c>
      <c r="AN97" s="74" t="s">
        <v>17</v>
      </c>
      <c r="AO97" s="85"/>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86"/>
      <c r="BR97" s="76">
        <f t="shared" si="275"/>
        <v>0</v>
      </c>
      <c r="BT97">
        <f ca="1">SUMIF(BW$3:DA$3,"&lt;="&amp;B5,BW97:DA97)</f>
        <v>0</v>
      </c>
      <c r="BU97" s="98" t="str">
        <f>IF(Summary!$B$60&lt;&gt;"",IF(AND(Summary!$D$60&lt;&gt;"",DATE(YEAR(Summary!$D$60),MONTH(Summary!$D$60),1)&lt;DATE(YEAR(BW3),MONTH(BW3),1)),"not on board",IF(Summary!$B$60&lt;&gt;"",IF(AND(Summary!$C$60&lt;&gt;"",DATE(YEAR(Summary!$C$60),MONTH(Summary!$C$60),1)&lt;=DATE(YEAR(BW3),MONTH(BW3),1)),Summary!$B$60,"not on board"),"")),"")</f>
        <v/>
      </c>
      <c r="BV97" s="74" t="s">
        <v>17</v>
      </c>
      <c r="BW97" s="85"/>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86"/>
      <c r="DB97" s="76">
        <f t="shared" ref="DB97:DB98" si="391">SUM(BW97:DA97)</f>
        <v>0</v>
      </c>
      <c r="DD97">
        <f ca="1">SUMIF(DG$3:EJ$3,"&lt;="&amp;B5,DG97:EJ97)</f>
        <v>0</v>
      </c>
      <c r="DE97" s="98" t="str">
        <f>IF(Summary!$B$60&lt;&gt;"",IF(AND(Summary!$D$60&lt;&gt;"",DATE(YEAR(Summary!$D$60),MONTH(Summary!$D$60),1)&lt;DATE(YEAR(DG3),MONTH(DG3),1)),"not on board",IF(Summary!$B$60&lt;&gt;"",IF(AND(Summary!$C$60&lt;&gt;"",DATE(YEAR(Summary!$C$60),MONTH(Summary!$C$60),1)&lt;=DATE(YEAR(DG3),MONTH(DG3),1)),Summary!$B$60,"not on board"),"")),"")</f>
        <v/>
      </c>
      <c r="DF97" s="74" t="s">
        <v>17</v>
      </c>
      <c r="DG97" s="85"/>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86"/>
      <c r="EK97" s="76">
        <f t="shared" ref="EK97:EK98" si="392">SUM(DG97:EJ97)</f>
        <v>0</v>
      </c>
      <c r="EM97">
        <f ca="1">SUMIF(EP$3:FT$3,"&lt;="&amp;B5,EP97:FT97)</f>
        <v>0</v>
      </c>
      <c r="EN97" s="98" t="str">
        <f>IF(Summary!$B$60&lt;&gt;"",IF(AND(Summary!$D$60&lt;&gt;"",DATE(YEAR(Summary!$D$60),MONTH(Summary!$D$60),1)&lt;DATE(YEAR(EP3),MONTH(EP3),1)),"not on board",IF(Summary!$B$60&lt;&gt;"",IF(AND(Summary!$C$60&lt;&gt;"",DATE(YEAR(Summary!$C$60),MONTH(Summary!$C$60),1)&lt;=DATE(YEAR(EP3),MONTH(EP3),1)),Summary!$B$60,"not on board"),"")),"")</f>
        <v/>
      </c>
      <c r="EO97" s="74" t="s">
        <v>17</v>
      </c>
      <c r="EP97" s="85"/>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86"/>
      <c r="FU97" s="76">
        <f t="shared" ref="FU97:FU98" si="393">SUM(EP97:FT97)</f>
        <v>0</v>
      </c>
      <c r="FW97">
        <f ca="1">SUMIF(FZ$3:HC$3,"&lt;="&amp;B5,FZ97:HC97)</f>
        <v>0</v>
      </c>
      <c r="FX97" s="98" t="str">
        <f>IF(Summary!$B$60&lt;&gt;"",IF(AND(Summary!$D$60&lt;&gt;"",DATE(YEAR(Summary!$D$60),MONTH(Summary!$D$60),1)&lt;DATE(YEAR(FZ3),MONTH(FZ3),1)),"not on board",IF(Summary!$B$60&lt;&gt;"",IF(AND(Summary!$C$60&lt;&gt;"",DATE(YEAR(Summary!$C$60),MONTH(Summary!$C$60),1)&lt;=DATE(YEAR(FZ3),MONTH(FZ3),1)),Summary!$B$60,"not on board"),"")),"")</f>
        <v/>
      </c>
      <c r="FY97" s="74" t="s">
        <v>17</v>
      </c>
      <c r="FZ97" s="85"/>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86"/>
      <c r="HD97" s="76">
        <f t="shared" si="279"/>
        <v>0</v>
      </c>
      <c r="HF97">
        <f ca="1">SUMIF(HI$3:IM$3,"&lt;="&amp;B5,HI97:IM97)</f>
        <v>0</v>
      </c>
      <c r="HG97" s="98" t="str">
        <f>IF(Summary!$B$60&lt;&gt;"",IF(AND(Summary!$D$60&lt;&gt;"",DATE(YEAR(Summary!$D$60),MONTH(Summary!$D$60),1)&lt;DATE(YEAR(HI3),MONTH(HI3),1)),"not on board",IF(Summary!$B$60&lt;&gt;"",IF(AND(Summary!$C$60&lt;&gt;"",DATE(YEAR(Summary!$C$60),MONTH(Summary!$C$60),1)&lt;=DATE(YEAR(HI3),MONTH(HI3),1)),Summary!$B$60,"not on board"),"")),"")</f>
        <v/>
      </c>
      <c r="HH97" s="74" t="s">
        <v>17</v>
      </c>
      <c r="HI97" s="85"/>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86"/>
      <c r="IN97" s="76">
        <f t="shared" ref="IN97:IN98" si="394">SUM(HI97:IM97)</f>
        <v>0</v>
      </c>
      <c r="IP97">
        <f ca="1">SUMIF(IS$3:JW$3,"&lt;="&amp;B5,IS97:JW97)</f>
        <v>0</v>
      </c>
      <c r="IQ97" s="98" t="str">
        <f>IF(Summary!$B$60&lt;&gt;"",IF(AND(Summary!$D$60&lt;&gt;"",DATE(YEAR(Summary!$D$60),MONTH(Summary!$D$60),1)&lt;DATE(YEAR(IS3),MONTH(IS3),1)),"not on board",IF(Summary!$B$60&lt;&gt;"",IF(AND(Summary!$C$60&lt;&gt;"",DATE(YEAR(Summary!$C$60),MONTH(Summary!$C$60),1)&lt;=DATE(YEAR(IS3),MONTH(IS3),1)),Summary!$B$60,"not on board"),"")),"")</f>
        <v/>
      </c>
      <c r="IR97" s="74" t="s">
        <v>17</v>
      </c>
      <c r="IS97" s="85"/>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86"/>
      <c r="JX97" s="76">
        <f t="shared" ref="JX97:JX98" si="395">SUM(IS97:JW97)</f>
        <v>0</v>
      </c>
      <c r="JZ97">
        <f ca="1">SUMIF(KC$3:LF$3,"&lt;="&amp;B5,KC97:LF97)</f>
        <v>0</v>
      </c>
      <c r="KA97" s="98" t="str">
        <f>IF(Summary!$B$60&lt;&gt;"",IF(AND(Summary!$D$60&lt;&gt;"",DATE(YEAR(Summary!$D$60),MONTH(Summary!$D$60),1)&lt;DATE(YEAR(KC3),MONTH(KC3),1)),"not on board",IF(Summary!$B$60&lt;&gt;"",IF(AND(Summary!$C$60&lt;&gt;"",DATE(YEAR(Summary!$C$60),MONTH(Summary!$C$60),1)&lt;=DATE(YEAR(KC3),MONTH(KC3),1)),Summary!$B$60,"not on board"),"")),"")</f>
        <v/>
      </c>
      <c r="KB97" s="74" t="s">
        <v>17</v>
      </c>
      <c r="KC97" s="85"/>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86"/>
      <c r="LG97" s="76">
        <f t="shared" si="282"/>
        <v>0</v>
      </c>
      <c r="LI97">
        <f ca="1">SUMIF(LL$3:MP$3,"&lt;="&amp;B5,LL97:MP97)</f>
        <v>0</v>
      </c>
      <c r="LJ97" s="98" t="str">
        <f>IF(Summary!$B$60&lt;&gt;"",IF(AND(Summary!$D$60&lt;&gt;"",DATE(YEAR(Summary!$D$60),MONTH(Summary!$D$60),1)&lt;DATE(YEAR(LL3),MONTH(LL3),1)),"not on board",IF(Summary!$B$60&lt;&gt;"",IF(AND(Summary!$C$60&lt;&gt;"",DATE(YEAR(Summary!$C$60),MONTH(Summary!$C$60),1)&lt;=DATE(YEAR(LL3),MONTH(LL3),1)),Summary!$B$60,"not on board"),"")),"")</f>
        <v/>
      </c>
      <c r="LK97" s="74" t="s">
        <v>17</v>
      </c>
      <c r="LL97" s="85"/>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86"/>
      <c r="MQ97" s="76">
        <f t="shared" ref="MQ97:MQ98" si="396">SUM(LL97:MP97)</f>
        <v>0</v>
      </c>
      <c r="MS97">
        <f ca="1">SUMIF(MV$3:NY$3,"&lt;="&amp;B5,MV97:NY97)</f>
        <v>0</v>
      </c>
      <c r="MT97" s="98" t="str">
        <f>IF(Summary!$B$60&lt;&gt;"",IF(AND(Summary!$D$60&lt;&gt;"",DATE(YEAR(Summary!$D$60),MONTH(Summary!$D$60),1)&lt;DATE(YEAR(MV3),MONTH(MV3),1)),"not on board",IF(Summary!$B$60&lt;&gt;"",IF(AND(Summary!$C$60&lt;&gt;"",DATE(YEAR(Summary!$C$60),MONTH(Summary!$C$60),1)&lt;=DATE(YEAR(MV3),MONTH(MV3),1)),Summary!$B$60,"not on board"),"")),"")</f>
        <v/>
      </c>
      <c r="MU97" s="74" t="s">
        <v>17</v>
      </c>
      <c r="MV97" s="85"/>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86"/>
      <c r="NZ97" s="76">
        <f t="shared" si="284"/>
        <v>0</v>
      </c>
      <c r="OB97">
        <f ca="1">SUMIF(OE$3:PI$3,"&lt;="&amp;B5,OE97:PI97)</f>
        <v>0</v>
      </c>
      <c r="OC97" s="98" t="str">
        <f>IF(Summary!$B$60&lt;&gt;"",IF(AND(Summary!$D$60&lt;&gt;"",DATE(YEAR(Summary!$D$60),MONTH(Summary!$D$60),1)&lt;DATE(YEAR(OE3),MONTH(OE3),1)),"not on board",IF(Summary!$B$60&lt;&gt;"",IF(AND(Summary!$C$60&lt;&gt;"",DATE(YEAR(Summary!$C$60),MONTH(Summary!$C$60),1)&lt;=DATE(YEAR(OE3),MONTH(OE3),1)),Summary!$B$60,"not on board"),"")),"")</f>
        <v/>
      </c>
      <c r="OD97" s="74" t="s">
        <v>17</v>
      </c>
      <c r="OE97" s="85"/>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86"/>
      <c r="PJ97" s="76">
        <f t="shared" ref="PJ97:PJ98" si="397">SUM(OE97:PI97)</f>
        <v>0</v>
      </c>
    </row>
    <row r="98" spans="2:426">
      <c r="B98">
        <f ca="1">SUM(B97,BT97,AL97,DD97,EM97,FW97,HF97,IP97,JZ97,LI97,MS97,OB97)</f>
        <v>0</v>
      </c>
      <c r="C98" s="100"/>
      <c r="D98" s="75" t="s">
        <v>1</v>
      </c>
      <c r="E98" s="83"/>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4"/>
      <c r="AJ98" s="77">
        <f t="shared" si="390"/>
        <v>0</v>
      </c>
      <c r="AM98" s="100"/>
      <c r="AN98" s="75" t="s">
        <v>1</v>
      </c>
      <c r="AO98" s="83"/>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4"/>
      <c r="BR98" s="77">
        <f t="shared" si="275"/>
        <v>0</v>
      </c>
      <c r="BU98" s="100"/>
      <c r="BV98" s="75" t="s">
        <v>1</v>
      </c>
      <c r="BW98" s="83"/>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4"/>
      <c r="DB98" s="77">
        <f t="shared" si="391"/>
        <v>0</v>
      </c>
      <c r="DE98" s="100"/>
      <c r="DF98" s="75" t="s">
        <v>1</v>
      </c>
      <c r="DG98" s="83"/>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4"/>
      <c r="EK98" s="77">
        <f t="shared" si="392"/>
        <v>0</v>
      </c>
      <c r="EN98" s="100"/>
      <c r="EO98" s="75" t="s">
        <v>1</v>
      </c>
      <c r="EP98" s="83"/>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4"/>
      <c r="FU98" s="77">
        <f t="shared" si="393"/>
        <v>0</v>
      </c>
      <c r="FX98" s="100"/>
      <c r="FY98" s="75" t="s">
        <v>1</v>
      </c>
      <c r="FZ98" s="83"/>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4"/>
      <c r="HD98" s="77">
        <f t="shared" si="279"/>
        <v>0</v>
      </c>
      <c r="HG98" s="100"/>
      <c r="HH98" s="75" t="s">
        <v>1</v>
      </c>
      <c r="HI98" s="83"/>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4"/>
      <c r="IN98" s="77">
        <f t="shared" si="394"/>
        <v>0</v>
      </c>
      <c r="IQ98" s="100"/>
      <c r="IR98" s="75" t="s">
        <v>1</v>
      </c>
      <c r="IS98" s="83"/>
      <c r="IT98" s="8"/>
      <c r="IU98" s="8"/>
      <c r="IV98" s="8"/>
      <c r="IW98" s="8"/>
      <c r="IX98" s="8"/>
      <c r="IY98" s="8"/>
      <c r="IZ98" s="8"/>
      <c r="JA98" s="8"/>
      <c r="JB98" s="8"/>
      <c r="JC98" s="8"/>
      <c r="JD98" s="8"/>
      <c r="JE98" s="8"/>
      <c r="JF98" s="8"/>
      <c r="JG98" s="8"/>
      <c r="JH98" s="8"/>
      <c r="JI98" s="8"/>
      <c r="JJ98" s="8"/>
      <c r="JK98" s="8"/>
      <c r="JL98" s="8"/>
      <c r="JM98" s="8"/>
      <c r="JN98" s="8"/>
      <c r="JO98" s="8"/>
      <c r="JP98" s="8"/>
      <c r="JQ98" s="8"/>
      <c r="JR98" s="8"/>
      <c r="JS98" s="8"/>
      <c r="JT98" s="8"/>
      <c r="JU98" s="8"/>
      <c r="JV98" s="8"/>
      <c r="JW98" s="84"/>
      <c r="JX98" s="77">
        <f t="shared" si="395"/>
        <v>0</v>
      </c>
      <c r="KA98" s="100"/>
      <c r="KB98" s="75" t="s">
        <v>1</v>
      </c>
      <c r="KC98" s="83"/>
      <c r="KD98" s="8"/>
      <c r="KE98" s="8"/>
      <c r="KF98" s="8"/>
      <c r="KG98" s="8"/>
      <c r="KH98" s="8"/>
      <c r="KI98" s="8"/>
      <c r="KJ98" s="8"/>
      <c r="KK98" s="8"/>
      <c r="KL98" s="8"/>
      <c r="KM98" s="8"/>
      <c r="KN98" s="8"/>
      <c r="KO98" s="8"/>
      <c r="KP98" s="8"/>
      <c r="KQ98" s="8"/>
      <c r="KR98" s="8"/>
      <c r="KS98" s="8"/>
      <c r="KT98" s="8"/>
      <c r="KU98" s="8"/>
      <c r="KV98" s="8"/>
      <c r="KW98" s="8"/>
      <c r="KX98" s="8"/>
      <c r="KY98" s="8"/>
      <c r="KZ98" s="8"/>
      <c r="LA98" s="8"/>
      <c r="LB98" s="8"/>
      <c r="LC98" s="8"/>
      <c r="LD98" s="8"/>
      <c r="LE98" s="8"/>
      <c r="LF98" s="84"/>
      <c r="LG98" s="77">
        <f t="shared" si="282"/>
        <v>0</v>
      </c>
      <c r="LJ98" s="100"/>
      <c r="LK98" s="75" t="s">
        <v>1</v>
      </c>
      <c r="LL98" s="83"/>
      <c r="LM98" s="8"/>
      <c r="LN98" s="8"/>
      <c r="LO98" s="8"/>
      <c r="LP98" s="8"/>
      <c r="LQ98" s="8"/>
      <c r="LR98" s="8"/>
      <c r="LS98" s="8"/>
      <c r="LT98" s="8"/>
      <c r="LU98" s="8"/>
      <c r="LV98" s="8"/>
      <c r="LW98" s="8"/>
      <c r="LX98" s="8"/>
      <c r="LY98" s="8"/>
      <c r="LZ98" s="8"/>
      <c r="MA98" s="8"/>
      <c r="MB98" s="8"/>
      <c r="MC98" s="8"/>
      <c r="MD98" s="8"/>
      <c r="ME98" s="8"/>
      <c r="MF98" s="8"/>
      <c r="MG98" s="8"/>
      <c r="MH98" s="8"/>
      <c r="MI98" s="8"/>
      <c r="MJ98" s="8"/>
      <c r="MK98" s="8"/>
      <c r="ML98" s="8"/>
      <c r="MM98" s="8"/>
      <c r="MN98" s="8"/>
      <c r="MO98" s="8"/>
      <c r="MP98" s="84"/>
      <c r="MQ98" s="77">
        <f t="shared" si="396"/>
        <v>0</v>
      </c>
      <c r="MT98" s="100"/>
      <c r="MU98" s="75" t="s">
        <v>1</v>
      </c>
      <c r="MV98" s="83"/>
      <c r="MW98" s="8"/>
      <c r="MX98" s="8"/>
      <c r="MY98" s="8"/>
      <c r="MZ98" s="8"/>
      <c r="NA98" s="8"/>
      <c r="NB98" s="8"/>
      <c r="NC98" s="8"/>
      <c r="ND98" s="8"/>
      <c r="NE98" s="8"/>
      <c r="NF98" s="8"/>
      <c r="NG98" s="8"/>
      <c r="NH98" s="8"/>
      <c r="NI98" s="8"/>
      <c r="NJ98" s="8"/>
      <c r="NK98" s="8"/>
      <c r="NL98" s="8"/>
      <c r="NM98" s="8"/>
      <c r="NN98" s="8"/>
      <c r="NO98" s="8"/>
      <c r="NP98" s="8"/>
      <c r="NQ98" s="8"/>
      <c r="NR98" s="8"/>
      <c r="NS98" s="8"/>
      <c r="NT98" s="8"/>
      <c r="NU98" s="8"/>
      <c r="NV98" s="8"/>
      <c r="NW98" s="8"/>
      <c r="NX98" s="8"/>
      <c r="NY98" s="84"/>
      <c r="NZ98" s="77">
        <f t="shared" si="284"/>
        <v>0</v>
      </c>
      <c r="OC98" s="100"/>
      <c r="OD98" s="75" t="s">
        <v>1</v>
      </c>
      <c r="OE98" s="83"/>
      <c r="OF98" s="8"/>
      <c r="OG98" s="8"/>
      <c r="OH98" s="8"/>
      <c r="OI98" s="8"/>
      <c r="OJ98" s="8"/>
      <c r="OK98" s="8"/>
      <c r="OL98" s="8"/>
      <c r="OM98" s="8"/>
      <c r="ON98" s="8"/>
      <c r="OO98" s="8"/>
      <c r="OP98" s="8"/>
      <c r="OQ98" s="8"/>
      <c r="OR98" s="8"/>
      <c r="OS98" s="8"/>
      <c r="OT98" s="8"/>
      <c r="OU98" s="8"/>
      <c r="OV98" s="8"/>
      <c r="OW98" s="8"/>
      <c r="OX98" s="8"/>
      <c r="OY98" s="8"/>
      <c r="OZ98" s="8"/>
      <c r="PA98" s="8"/>
      <c r="PB98" s="8"/>
      <c r="PC98" s="8"/>
      <c r="PD98" s="8"/>
      <c r="PE98" s="8"/>
      <c r="PF98" s="8"/>
      <c r="PG98" s="8"/>
      <c r="PH98" s="8"/>
      <c r="PI98" s="84"/>
      <c r="PJ98" s="77">
        <f t="shared" si="397"/>
        <v>0</v>
      </c>
    </row>
    <row r="99" spans="2:426" ht="15" customHeight="1">
      <c r="B99">
        <f ca="1">SUMIF(E$3:AI$3,"&lt;="&amp;B5,E99:AI99)</f>
        <v>0</v>
      </c>
      <c r="C99" s="98" t="str">
        <f>IF(Summary!$B$61&lt;&gt;"",IF(AND(Summary!$D$61&lt;&gt;"",DATE(YEAR(Summary!$D$61),MONTH(Summary!$D$61),1)&lt;DATE(YEAR(E3),MONTH(E3),1)),"not on board",IF(Summary!$B$61&lt;&gt;"",IF(AND(Summary!$C$61&lt;&gt;"",DATE(YEAR(Summary!$C$61),MONTH(Summary!$C$61),1)&lt;=DATE(YEAR(E3),MONTH(E3),1)),Summary!$B$61,"not on board"),"")),"")</f>
        <v/>
      </c>
      <c r="D99" s="74" t="s">
        <v>17</v>
      </c>
      <c r="E99" s="85"/>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86"/>
      <c r="AJ99" s="76">
        <f t="shared" ref="AJ99:AJ100" si="398">SUM(E99:AI99)</f>
        <v>0</v>
      </c>
      <c r="AL99">
        <f ca="1">SUMIF(AO$3:BQ$3,"&lt;="&amp;B5,AO99:BQ99)</f>
        <v>0</v>
      </c>
      <c r="AM99" s="98" t="str">
        <f>IF(Summary!$B$61&lt;&gt;"",IF(AND(Summary!$D$61&lt;&gt;"",DATE(YEAR(Summary!$D$61),MONTH(Summary!$D$61),1)&lt;DATE(YEAR(AO3),MONTH(AO3),1)),"not on board",IF(Summary!$B$61&lt;&gt;"",IF(AND(Summary!$C$61&lt;&gt;"",DATE(YEAR(Summary!$C$61),MONTH(Summary!$C$61),1)&lt;=DATE(YEAR(AO3),MONTH(AO3),1)),Summary!$B$61,"not on board"),"")),"")</f>
        <v/>
      </c>
      <c r="AN99" s="74" t="s">
        <v>17</v>
      </c>
      <c r="AO99" s="85"/>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86"/>
      <c r="BR99" s="76">
        <f t="shared" si="275"/>
        <v>0</v>
      </c>
      <c r="BT99">
        <f ca="1">SUMIF(BW$3:DA$3,"&lt;="&amp;B5,BW99:DA99)</f>
        <v>0</v>
      </c>
      <c r="BU99" s="98" t="str">
        <f>IF(Summary!$B$61&lt;&gt;"",IF(AND(Summary!$D$61&lt;&gt;"",DATE(YEAR(Summary!$D$61),MONTH(Summary!$D$61),1)&lt;DATE(YEAR(BW3),MONTH(BW3),1)),"not on board",IF(Summary!$B$61&lt;&gt;"",IF(AND(Summary!$C$61&lt;&gt;"",DATE(YEAR(Summary!$C$61),MONTH(Summary!$C$61),1)&lt;=DATE(YEAR(BW3),MONTH(BW3),1)),Summary!$B$61,"not on board"),"")),"")</f>
        <v/>
      </c>
      <c r="BV99" s="74" t="s">
        <v>17</v>
      </c>
      <c r="BW99" s="85"/>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86"/>
      <c r="DB99" s="76">
        <f t="shared" ref="DB99:DB100" si="399">SUM(BW99:DA99)</f>
        <v>0</v>
      </c>
      <c r="DD99">
        <f ca="1">SUMIF(DG$3:EJ$3,"&lt;="&amp;B5,DG99:EJ99)</f>
        <v>0</v>
      </c>
      <c r="DE99" s="98" t="str">
        <f>IF(Summary!$B$61&lt;&gt;"",IF(AND(Summary!$D$61&lt;&gt;"",DATE(YEAR(Summary!$D$61),MONTH(Summary!$D$61),1)&lt;DATE(YEAR(DG3),MONTH(DG3),1)),"not on board",IF(Summary!$B$61&lt;&gt;"",IF(AND(Summary!$C$61&lt;&gt;"",DATE(YEAR(Summary!$C$61),MONTH(Summary!$C$61),1)&lt;=DATE(YEAR(DG3),MONTH(DG3),1)),Summary!$B$61,"not on board"),"")),"")</f>
        <v/>
      </c>
      <c r="DF99" s="74" t="s">
        <v>17</v>
      </c>
      <c r="DG99" s="85"/>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86"/>
      <c r="EK99" s="76">
        <f t="shared" ref="EK99:EK100" si="400">SUM(DG99:EJ99)</f>
        <v>0</v>
      </c>
      <c r="EM99">
        <f ca="1">SUMIF(EP$3:FT$3,"&lt;="&amp;B5,EP99:FT99)</f>
        <v>0</v>
      </c>
      <c r="EN99" s="98" t="str">
        <f>IF(Summary!$B$61&lt;&gt;"",IF(AND(Summary!$D$61&lt;&gt;"",DATE(YEAR(Summary!$D$61),MONTH(Summary!$D$61),1)&lt;DATE(YEAR(EP3),MONTH(EP3),1)),"not on board",IF(Summary!$B$61&lt;&gt;"",IF(AND(Summary!$C$61&lt;&gt;"",DATE(YEAR(Summary!$C$61),MONTH(Summary!$C$61),1)&lt;=DATE(YEAR(EP3),MONTH(EP3),1)),Summary!$B$61,"not on board"),"")),"")</f>
        <v/>
      </c>
      <c r="EO99" s="74" t="s">
        <v>17</v>
      </c>
      <c r="EP99" s="85"/>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86"/>
      <c r="FU99" s="76">
        <f t="shared" ref="FU99:FU100" si="401">SUM(EP99:FT99)</f>
        <v>0</v>
      </c>
      <c r="FW99">
        <f ca="1">SUMIF(FZ$3:HC$3,"&lt;="&amp;B5,FZ99:HC99)</f>
        <v>0</v>
      </c>
      <c r="FX99" s="98" t="str">
        <f>IF(Summary!$B$61&lt;&gt;"",IF(AND(Summary!$D$61&lt;&gt;"",DATE(YEAR(Summary!$D$61),MONTH(Summary!$D$61),1)&lt;DATE(YEAR(FZ3),MONTH(FZ3),1)),"not on board",IF(Summary!$B$61&lt;&gt;"",IF(AND(Summary!$C$61&lt;&gt;"",DATE(YEAR(Summary!$C$61),MONTH(Summary!$C$61),1)&lt;=DATE(YEAR(FZ3),MONTH(FZ3),1)),Summary!$B$61,"not on board"),"")),"")</f>
        <v/>
      </c>
      <c r="FY99" s="74" t="s">
        <v>17</v>
      </c>
      <c r="FZ99" s="85"/>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86"/>
      <c r="HD99" s="76">
        <f t="shared" si="279"/>
        <v>0</v>
      </c>
      <c r="HF99">
        <f ca="1">SUMIF(HI$3:IM$3,"&lt;="&amp;B5,HI99:IM99)</f>
        <v>0</v>
      </c>
      <c r="HG99" s="98" t="str">
        <f>IF(Summary!$B$61&lt;&gt;"",IF(AND(Summary!$D$61&lt;&gt;"",DATE(YEAR(Summary!$D$61),MONTH(Summary!$D$61),1)&lt;DATE(YEAR(HI3),MONTH(HI3),1)),"not on board",IF(Summary!$B$61&lt;&gt;"",IF(AND(Summary!$C$61&lt;&gt;"",DATE(YEAR(Summary!$C$61),MONTH(Summary!$C$61),1)&lt;=DATE(YEAR(HI3),MONTH(HI3),1)),Summary!$B$61,"not on board"),"")),"")</f>
        <v/>
      </c>
      <c r="HH99" s="74" t="s">
        <v>17</v>
      </c>
      <c r="HI99" s="85"/>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86"/>
      <c r="IN99" s="76">
        <f t="shared" ref="IN99:IN100" si="402">SUM(HI99:IM99)</f>
        <v>0</v>
      </c>
      <c r="IP99">
        <f ca="1">SUMIF(IS$3:JW$3,"&lt;="&amp;B5,IS99:JW99)</f>
        <v>0</v>
      </c>
      <c r="IQ99" s="98" t="str">
        <f>IF(Summary!$B$61&lt;&gt;"",IF(AND(Summary!$D$61&lt;&gt;"",DATE(YEAR(Summary!$D$61),MONTH(Summary!$D$61),1)&lt;DATE(YEAR(IS3),MONTH(IS3),1)),"not on board",IF(Summary!$B$61&lt;&gt;"",IF(AND(Summary!$C$61&lt;&gt;"",DATE(YEAR(Summary!$C$61),MONTH(Summary!$C$61),1)&lt;=DATE(YEAR(IS3),MONTH(IS3),1)),Summary!$B$61,"not on board"),"")),"")</f>
        <v/>
      </c>
      <c r="IR99" s="74" t="s">
        <v>17</v>
      </c>
      <c r="IS99" s="85"/>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86"/>
      <c r="JX99" s="76">
        <f t="shared" ref="JX99:JX100" si="403">SUM(IS99:JW99)</f>
        <v>0</v>
      </c>
      <c r="JZ99">
        <f ca="1">SUMIF(KC$3:LF$3,"&lt;="&amp;B5,KC99:LF99)</f>
        <v>0</v>
      </c>
      <c r="KA99" s="98" t="str">
        <f>IF(Summary!$B$61&lt;&gt;"",IF(AND(Summary!$D$61&lt;&gt;"",DATE(YEAR(Summary!$D$61),MONTH(Summary!$D$61),1)&lt;DATE(YEAR(KC3),MONTH(KC3),1)),"not on board",IF(Summary!$B$61&lt;&gt;"",IF(AND(Summary!$C$61&lt;&gt;"",DATE(YEAR(Summary!$C$61),MONTH(Summary!$C$61),1)&lt;=DATE(YEAR(KC3),MONTH(KC3),1)),Summary!$B$61,"not on board"),"")),"")</f>
        <v/>
      </c>
      <c r="KB99" s="74" t="s">
        <v>17</v>
      </c>
      <c r="KC99" s="85"/>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86"/>
      <c r="LG99" s="76">
        <f t="shared" si="282"/>
        <v>0</v>
      </c>
      <c r="LI99">
        <f ca="1">SUMIF(LL$3:MP$3,"&lt;="&amp;B5,LL99:MP99)</f>
        <v>0</v>
      </c>
      <c r="LJ99" s="98" t="str">
        <f>IF(Summary!$B$61&lt;&gt;"",IF(AND(Summary!$D$61&lt;&gt;"",DATE(YEAR(Summary!$D$61),MONTH(Summary!$D$61),1)&lt;DATE(YEAR(LL3),MONTH(LL3),1)),"not on board",IF(Summary!$B$61&lt;&gt;"",IF(AND(Summary!$C$61&lt;&gt;"",DATE(YEAR(Summary!$C$61),MONTH(Summary!$C$61),1)&lt;=DATE(YEAR(LL3),MONTH(LL3),1)),Summary!$B$61,"not on board"),"")),"")</f>
        <v/>
      </c>
      <c r="LK99" s="74" t="s">
        <v>17</v>
      </c>
      <c r="LL99" s="85"/>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86"/>
      <c r="MQ99" s="76">
        <f t="shared" ref="MQ99:MQ100" si="404">SUM(LL99:MP99)</f>
        <v>0</v>
      </c>
      <c r="MS99">
        <f ca="1">SUMIF(MV$3:NY$3,"&lt;="&amp;B5,MV99:NY99)</f>
        <v>0</v>
      </c>
      <c r="MT99" s="98" t="str">
        <f>IF(Summary!$B$61&lt;&gt;"",IF(AND(Summary!$D$61&lt;&gt;"",DATE(YEAR(Summary!$D$61),MONTH(Summary!$D$61),1)&lt;DATE(YEAR(MV3),MONTH(MV3),1)),"not on board",IF(Summary!$B$61&lt;&gt;"",IF(AND(Summary!$C$61&lt;&gt;"",DATE(YEAR(Summary!$C$61),MONTH(Summary!$C$61),1)&lt;=DATE(YEAR(MV3),MONTH(MV3),1)),Summary!$B$61,"not on board"),"")),"")</f>
        <v/>
      </c>
      <c r="MU99" s="74" t="s">
        <v>17</v>
      </c>
      <c r="MV99" s="85"/>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86"/>
      <c r="NZ99" s="76">
        <f t="shared" si="284"/>
        <v>0</v>
      </c>
      <c r="OB99">
        <f ca="1">SUMIF(OE$3:PI$3,"&lt;="&amp;B5,OE99:PI99)</f>
        <v>0</v>
      </c>
      <c r="OC99" s="98" t="str">
        <f>IF(Summary!$B$61&lt;&gt;"",IF(AND(Summary!$D$61&lt;&gt;"",DATE(YEAR(Summary!$D$61),MONTH(Summary!$D$61),1)&lt;DATE(YEAR(OE3),MONTH(OE3),1)),"not on board",IF(Summary!$B$61&lt;&gt;"",IF(AND(Summary!$C$61&lt;&gt;"",DATE(YEAR(Summary!$C$61),MONTH(Summary!$C$61),1)&lt;=DATE(YEAR(OE3),MONTH(OE3),1)),Summary!$B$61,"not on board"),"")),"")</f>
        <v/>
      </c>
      <c r="OD99" s="74" t="s">
        <v>17</v>
      </c>
      <c r="OE99" s="85"/>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86"/>
      <c r="PJ99" s="76">
        <f t="shared" ref="PJ99:PJ100" si="405">SUM(OE99:PI99)</f>
        <v>0</v>
      </c>
    </row>
    <row r="100" spans="2:426">
      <c r="B100">
        <f ca="1">SUM(B99,BT99,AL99,DD99,EM99,FW99,HF99,IP99,JZ99,LI99,MS99,OB99)</f>
        <v>0</v>
      </c>
      <c r="C100" s="100"/>
      <c r="D100" s="75" t="s">
        <v>1</v>
      </c>
      <c r="E100" s="83"/>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4"/>
      <c r="AJ100" s="77">
        <f t="shared" si="398"/>
        <v>0</v>
      </c>
      <c r="AM100" s="100"/>
      <c r="AN100" s="75" t="s">
        <v>1</v>
      </c>
      <c r="AO100" s="83"/>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4"/>
      <c r="BR100" s="77">
        <f t="shared" si="275"/>
        <v>0</v>
      </c>
      <c r="BU100" s="100"/>
      <c r="BV100" s="75" t="s">
        <v>1</v>
      </c>
      <c r="BW100" s="83"/>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4"/>
      <c r="DB100" s="77">
        <f t="shared" si="399"/>
        <v>0</v>
      </c>
      <c r="DE100" s="100"/>
      <c r="DF100" s="75" t="s">
        <v>1</v>
      </c>
      <c r="DG100" s="83"/>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4"/>
      <c r="EK100" s="77">
        <f t="shared" si="400"/>
        <v>0</v>
      </c>
      <c r="EN100" s="100"/>
      <c r="EO100" s="75" t="s">
        <v>1</v>
      </c>
      <c r="EP100" s="83"/>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4"/>
      <c r="FU100" s="77">
        <f t="shared" si="401"/>
        <v>0</v>
      </c>
      <c r="FX100" s="100"/>
      <c r="FY100" s="75" t="s">
        <v>1</v>
      </c>
      <c r="FZ100" s="83"/>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4"/>
      <c r="HD100" s="77">
        <f t="shared" si="279"/>
        <v>0</v>
      </c>
      <c r="HG100" s="100"/>
      <c r="HH100" s="75" t="s">
        <v>1</v>
      </c>
      <c r="HI100" s="83"/>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4"/>
      <c r="IN100" s="77">
        <f t="shared" si="402"/>
        <v>0</v>
      </c>
      <c r="IQ100" s="100"/>
      <c r="IR100" s="75" t="s">
        <v>1</v>
      </c>
      <c r="IS100" s="83"/>
      <c r="IT100" s="8"/>
      <c r="IU100" s="8"/>
      <c r="IV100" s="8"/>
      <c r="IW100" s="8"/>
      <c r="IX100" s="8"/>
      <c r="IY100" s="8"/>
      <c r="IZ100" s="8"/>
      <c r="JA100" s="8"/>
      <c r="JB100" s="8"/>
      <c r="JC100" s="8"/>
      <c r="JD100" s="8"/>
      <c r="JE100" s="8"/>
      <c r="JF100" s="8"/>
      <c r="JG100" s="8"/>
      <c r="JH100" s="8"/>
      <c r="JI100" s="8"/>
      <c r="JJ100" s="8"/>
      <c r="JK100" s="8"/>
      <c r="JL100" s="8"/>
      <c r="JM100" s="8"/>
      <c r="JN100" s="8"/>
      <c r="JO100" s="8"/>
      <c r="JP100" s="8"/>
      <c r="JQ100" s="8"/>
      <c r="JR100" s="8"/>
      <c r="JS100" s="8"/>
      <c r="JT100" s="8"/>
      <c r="JU100" s="8"/>
      <c r="JV100" s="8"/>
      <c r="JW100" s="84"/>
      <c r="JX100" s="77">
        <f t="shared" si="403"/>
        <v>0</v>
      </c>
      <c r="KA100" s="100"/>
      <c r="KB100" s="75" t="s">
        <v>1</v>
      </c>
      <c r="KC100" s="83"/>
      <c r="KD100" s="8"/>
      <c r="KE100" s="8"/>
      <c r="KF100" s="8"/>
      <c r="KG100" s="8"/>
      <c r="KH100" s="8"/>
      <c r="KI100" s="8"/>
      <c r="KJ100" s="8"/>
      <c r="KK100" s="8"/>
      <c r="KL100" s="8"/>
      <c r="KM100" s="8"/>
      <c r="KN100" s="8"/>
      <c r="KO100" s="8"/>
      <c r="KP100" s="8"/>
      <c r="KQ100" s="8"/>
      <c r="KR100" s="8"/>
      <c r="KS100" s="8"/>
      <c r="KT100" s="8"/>
      <c r="KU100" s="8"/>
      <c r="KV100" s="8"/>
      <c r="KW100" s="8"/>
      <c r="KX100" s="8"/>
      <c r="KY100" s="8"/>
      <c r="KZ100" s="8"/>
      <c r="LA100" s="8"/>
      <c r="LB100" s="8"/>
      <c r="LC100" s="8"/>
      <c r="LD100" s="8"/>
      <c r="LE100" s="8"/>
      <c r="LF100" s="84"/>
      <c r="LG100" s="77">
        <f t="shared" si="282"/>
        <v>0</v>
      </c>
      <c r="LJ100" s="100"/>
      <c r="LK100" s="75" t="s">
        <v>1</v>
      </c>
      <c r="LL100" s="83"/>
      <c r="LM100" s="8"/>
      <c r="LN100" s="8"/>
      <c r="LO100" s="8"/>
      <c r="LP100" s="8"/>
      <c r="LQ100" s="8"/>
      <c r="LR100" s="8"/>
      <c r="LS100" s="8"/>
      <c r="LT100" s="8"/>
      <c r="LU100" s="8"/>
      <c r="LV100" s="8"/>
      <c r="LW100" s="8"/>
      <c r="LX100" s="8"/>
      <c r="LY100" s="8"/>
      <c r="LZ100" s="8"/>
      <c r="MA100" s="8"/>
      <c r="MB100" s="8"/>
      <c r="MC100" s="8"/>
      <c r="MD100" s="8"/>
      <c r="ME100" s="8"/>
      <c r="MF100" s="8"/>
      <c r="MG100" s="8"/>
      <c r="MH100" s="8"/>
      <c r="MI100" s="8"/>
      <c r="MJ100" s="8"/>
      <c r="MK100" s="8"/>
      <c r="ML100" s="8"/>
      <c r="MM100" s="8"/>
      <c r="MN100" s="8"/>
      <c r="MO100" s="8"/>
      <c r="MP100" s="84"/>
      <c r="MQ100" s="77">
        <f t="shared" si="404"/>
        <v>0</v>
      </c>
      <c r="MT100" s="100"/>
      <c r="MU100" s="75" t="s">
        <v>1</v>
      </c>
      <c r="MV100" s="83"/>
      <c r="MW100" s="8"/>
      <c r="MX100" s="8"/>
      <c r="MY100" s="8"/>
      <c r="MZ100" s="8"/>
      <c r="NA100" s="8"/>
      <c r="NB100" s="8"/>
      <c r="NC100" s="8"/>
      <c r="ND100" s="8"/>
      <c r="NE100" s="8"/>
      <c r="NF100" s="8"/>
      <c r="NG100" s="8"/>
      <c r="NH100" s="8"/>
      <c r="NI100" s="8"/>
      <c r="NJ100" s="8"/>
      <c r="NK100" s="8"/>
      <c r="NL100" s="8"/>
      <c r="NM100" s="8"/>
      <c r="NN100" s="8"/>
      <c r="NO100" s="8"/>
      <c r="NP100" s="8"/>
      <c r="NQ100" s="8"/>
      <c r="NR100" s="8"/>
      <c r="NS100" s="8"/>
      <c r="NT100" s="8"/>
      <c r="NU100" s="8"/>
      <c r="NV100" s="8"/>
      <c r="NW100" s="8"/>
      <c r="NX100" s="8"/>
      <c r="NY100" s="84"/>
      <c r="NZ100" s="77">
        <f t="shared" si="284"/>
        <v>0</v>
      </c>
      <c r="OC100" s="100"/>
      <c r="OD100" s="75" t="s">
        <v>1</v>
      </c>
      <c r="OE100" s="83"/>
      <c r="OF100" s="8"/>
      <c r="OG100" s="8"/>
      <c r="OH100" s="8"/>
      <c r="OI100" s="8"/>
      <c r="OJ100" s="8"/>
      <c r="OK100" s="8"/>
      <c r="OL100" s="8"/>
      <c r="OM100" s="8"/>
      <c r="ON100" s="8"/>
      <c r="OO100" s="8"/>
      <c r="OP100" s="8"/>
      <c r="OQ100" s="8"/>
      <c r="OR100" s="8"/>
      <c r="OS100" s="8"/>
      <c r="OT100" s="8"/>
      <c r="OU100" s="8"/>
      <c r="OV100" s="8"/>
      <c r="OW100" s="8"/>
      <c r="OX100" s="8"/>
      <c r="OY100" s="8"/>
      <c r="OZ100" s="8"/>
      <c r="PA100" s="8"/>
      <c r="PB100" s="8"/>
      <c r="PC100" s="8"/>
      <c r="PD100" s="8"/>
      <c r="PE100" s="8"/>
      <c r="PF100" s="8"/>
      <c r="PG100" s="8"/>
      <c r="PH100" s="8"/>
      <c r="PI100" s="84"/>
      <c r="PJ100" s="77">
        <f t="shared" si="405"/>
        <v>0</v>
      </c>
    </row>
    <row r="101" spans="2:426" ht="15" customHeight="1">
      <c r="B101">
        <f ca="1">SUMIF(E$3:AI$3,"&lt;="&amp;B5,E101:AI101)</f>
        <v>0</v>
      </c>
      <c r="C101" s="98" t="str">
        <f>IF(Summary!$B$62&lt;&gt;"",IF(AND(Summary!$D$62&lt;&gt;"",DATE(YEAR(Summary!$D$62),MONTH(Summary!$D$62),1)&lt;DATE(YEAR(E3),MONTH(E3),1)),"not on board",IF(Summary!$B$62&lt;&gt;"",IF(AND(Summary!$C$62&lt;&gt;"",DATE(YEAR(Summary!$C$62),MONTH(Summary!$C$62),1)&lt;=DATE(YEAR(E3),MONTH(E3),1)),Summary!$B$62,"not on board"),"")),"")</f>
        <v/>
      </c>
      <c r="D101" s="74" t="s">
        <v>17</v>
      </c>
      <c r="E101" s="85"/>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86"/>
      <c r="AJ101" s="76">
        <f t="shared" ref="AJ101:AJ102" si="406">SUM(E101:AI101)</f>
        <v>0</v>
      </c>
      <c r="AL101">
        <f ca="1">SUMIF(AO$3:BQ$3,"&lt;="&amp;B5,AO101:BQ101)</f>
        <v>0</v>
      </c>
      <c r="AM101" s="98" t="str">
        <f>IF(Summary!$B$62&lt;&gt;"",IF(AND(Summary!$D$62&lt;&gt;"",DATE(YEAR(Summary!$D$62),MONTH(Summary!$D$62),1)&lt;DATE(YEAR(AO3),MONTH(AO3),1)),"not on board",IF(Summary!$B$62&lt;&gt;"",IF(AND(Summary!$C$62&lt;&gt;"",DATE(YEAR(Summary!$C$62),MONTH(Summary!$C$62),1)&lt;=DATE(YEAR(AO3),MONTH(AO3),1)),Summary!$B$62,"not on board"),"")),"")</f>
        <v/>
      </c>
      <c r="AN101" s="74" t="s">
        <v>17</v>
      </c>
      <c r="AO101" s="85"/>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86"/>
      <c r="BR101" s="76">
        <f t="shared" ref="BR101:BR124" si="407">SUM(AO101:BQ101)</f>
        <v>0</v>
      </c>
      <c r="BT101">
        <f ca="1">SUMIF(BW$3:DA$3,"&lt;="&amp;B5,BW101:DA101)</f>
        <v>0</v>
      </c>
      <c r="BU101" s="98" t="str">
        <f>IF(Summary!$B$62&lt;&gt;"",IF(AND(Summary!$D$62&lt;&gt;"",DATE(YEAR(Summary!$D$62),MONTH(Summary!$D$62),1)&lt;DATE(YEAR(BW3),MONTH(BW3),1)),"not on board",IF(Summary!$B$62&lt;&gt;"",IF(AND(Summary!$C$62&lt;&gt;"",DATE(YEAR(Summary!$C$62),MONTH(Summary!$C$62),1)&lt;=DATE(YEAR(BW3),MONTH(BW3),1)),Summary!$B$62,"not on board"),"")),"")</f>
        <v/>
      </c>
      <c r="BV101" s="74" t="s">
        <v>17</v>
      </c>
      <c r="BW101" s="85"/>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86"/>
      <c r="DB101" s="76">
        <f t="shared" ref="DB101:DB102" si="408">SUM(BW101:DA101)</f>
        <v>0</v>
      </c>
      <c r="DD101">
        <f ca="1">SUMIF(DG$3:EJ$3,"&lt;="&amp;B5,DG101:EJ101)</f>
        <v>0</v>
      </c>
      <c r="DE101" s="98" t="str">
        <f>IF(Summary!$B$62&lt;&gt;"",IF(AND(Summary!$D$62&lt;&gt;"",DATE(YEAR(Summary!$D$62),MONTH(Summary!$D$62),1)&lt;DATE(YEAR(DG3),MONTH(DG3),1)),"not on board",IF(Summary!$B$62&lt;&gt;"",IF(AND(Summary!$C$62&lt;&gt;"",DATE(YEAR(Summary!$C$62),MONTH(Summary!$C$62),1)&lt;=DATE(YEAR(DG3),MONTH(DG3),1)),Summary!$B$62,"not on board"),"")),"")</f>
        <v/>
      </c>
      <c r="DF101" s="74" t="s">
        <v>17</v>
      </c>
      <c r="DG101" s="85"/>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86"/>
      <c r="EK101" s="76">
        <f t="shared" ref="EK101:EK102" si="409">SUM(DG101:EJ101)</f>
        <v>0</v>
      </c>
      <c r="EM101">
        <f ca="1">SUMIF(EP$3:FT$3,"&lt;="&amp;B5,EP101:FT101)</f>
        <v>0</v>
      </c>
      <c r="EN101" s="98" t="str">
        <f>IF(Summary!$B$62&lt;&gt;"",IF(AND(Summary!$D$62&lt;&gt;"",DATE(YEAR(Summary!$D$62),MONTH(Summary!$D$62),1)&lt;DATE(YEAR(EP3),MONTH(EP3),1)),"not on board",IF(Summary!$B$62&lt;&gt;"",IF(AND(Summary!$C$62&lt;&gt;"",DATE(YEAR(Summary!$C$62),MONTH(Summary!$C$62),1)&lt;=DATE(YEAR(EP3),MONTH(EP3),1)),Summary!$B$62,"not on board"),"")),"")</f>
        <v/>
      </c>
      <c r="EO101" s="74" t="s">
        <v>17</v>
      </c>
      <c r="EP101" s="85"/>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86"/>
      <c r="FU101" s="76">
        <f t="shared" ref="FU101:FU102" si="410">SUM(EP101:FT101)</f>
        <v>0</v>
      </c>
      <c r="FW101">
        <f ca="1">SUMIF(FZ$3:HC$3,"&lt;="&amp;B5,FZ101:HC101)</f>
        <v>0</v>
      </c>
      <c r="FX101" s="98" t="str">
        <f>IF(Summary!$B$62&lt;&gt;"",IF(AND(Summary!$D$62&lt;&gt;"",DATE(YEAR(Summary!$D$62),MONTH(Summary!$D$62),1)&lt;DATE(YEAR(FZ3),MONTH(FZ3),1)),"not on board",IF(Summary!$B$62&lt;&gt;"",IF(AND(Summary!$C$62&lt;&gt;"",DATE(YEAR(Summary!$C$62),MONTH(Summary!$C$62),1)&lt;=DATE(YEAR(FZ3),MONTH(FZ3),1)),Summary!$B$62,"not on board"),"")),"")</f>
        <v/>
      </c>
      <c r="FY101" s="74" t="s">
        <v>17</v>
      </c>
      <c r="FZ101" s="85"/>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86"/>
      <c r="HD101" s="76">
        <f t="shared" ref="HD101:HD124" si="411">SUM(FZ101:HC101)</f>
        <v>0</v>
      </c>
      <c r="HF101">
        <f ca="1">SUMIF(HI$3:IM$3,"&lt;="&amp;B5,HI101:IM101)</f>
        <v>0</v>
      </c>
      <c r="HG101" s="98" t="str">
        <f>IF(Summary!$B$62&lt;&gt;"",IF(AND(Summary!$D$62&lt;&gt;"",DATE(YEAR(Summary!$D$62),MONTH(Summary!$D$62),1)&lt;DATE(YEAR(HI3),MONTH(HI3),1)),"not on board",IF(Summary!$B$62&lt;&gt;"",IF(AND(Summary!$C$62&lt;&gt;"",DATE(YEAR(Summary!$C$62),MONTH(Summary!$C$62),1)&lt;=DATE(YEAR(HI3),MONTH(HI3),1)),Summary!$B$62,"not on board"),"")),"")</f>
        <v/>
      </c>
      <c r="HH101" s="74" t="s">
        <v>17</v>
      </c>
      <c r="HI101" s="85"/>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86"/>
      <c r="IN101" s="76">
        <f t="shared" ref="IN101:IN102" si="412">SUM(HI101:IM101)</f>
        <v>0</v>
      </c>
      <c r="IP101">
        <f ca="1">SUMIF(IS$3:JW$3,"&lt;="&amp;B5,IS101:JW101)</f>
        <v>0</v>
      </c>
      <c r="IQ101" s="98" t="str">
        <f>IF(Summary!$B$62&lt;&gt;"",IF(AND(Summary!$D$62&lt;&gt;"",DATE(YEAR(Summary!$D$62),MONTH(Summary!$D$62),1)&lt;DATE(YEAR(IS3),MONTH(IS3),1)),"not on board",IF(Summary!$B$62&lt;&gt;"",IF(AND(Summary!$C$62&lt;&gt;"",DATE(YEAR(Summary!$C$62),MONTH(Summary!$C$62),1)&lt;=DATE(YEAR(IS3),MONTH(IS3),1)),Summary!$B$62,"not on board"),"")),"")</f>
        <v/>
      </c>
      <c r="IR101" s="74" t="s">
        <v>17</v>
      </c>
      <c r="IS101" s="85"/>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86"/>
      <c r="JX101" s="76">
        <f t="shared" ref="JX101:JX102" si="413">SUM(IS101:JW101)</f>
        <v>0</v>
      </c>
      <c r="JZ101">
        <f ca="1">SUMIF(KC$3:LF$3,"&lt;="&amp;B5,KC101:LF101)</f>
        <v>0</v>
      </c>
      <c r="KA101" s="98" t="str">
        <f>IF(Summary!$B$62&lt;&gt;"",IF(AND(Summary!$D$62&lt;&gt;"",DATE(YEAR(Summary!$D$62),MONTH(Summary!$D$62),1)&lt;DATE(YEAR(KC3),MONTH(KC3),1)),"not on board",IF(Summary!$B$62&lt;&gt;"",IF(AND(Summary!$C$62&lt;&gt;"",DATE(YEAR(Summary!$C$62),MONTH(Summary!$C$62),1)&lt;=DATE(YEAR(KC3),MONTH(KC3),1)),Summary!$B$62,"not on board"),"")),"")</f>
        <v/>
      </c>
      <c r="KB101" s="74" t="s">
        <v>17</v>
      </c>
      <c r="KC101" s="85"/>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86"/>
      <c r="LG101" s="76">
        <f t="shared" ref="LG101:LG124" si="414">SUM(KC101:LF101)</f>
        <v>0</v>
      </c>
      <c r="LI101">
        <f ca="1">SUMIF(LL$3:MP$3,"&lt;="&amp;B5,LL101:MP101)</f>
        <v>0</v>
      </c>
      <c r="LJ101" s="98" t="str">
        <f>IF(Summary!$B$62&lt;&gt;"",IF(AND(Summary!$D$62&lt;&gt;"",DATE(YEAR(Summary!$D$62),MONTH(Summary!$D$62),1)&lt;DATE(YEAR(LL3),MONTH(LL3),1)),"not on board",IF(Summary!$B$62&lt;&gt;"",IF(AND(Summary!$C$62&lt;&gt;"",DATE(YEAR(Summary!$C$62),MONTH(Summary!$C$62),1)&lt;=DATE(YEAR(LL3),MONTH(LL3),1)),Summary!$B$62,"not on board"),"")),"")</f>
        <v/>
      </c>
      <c r="LK101" s="74" t="s">
        <v>17</v>
      </c>
      <c r="LL101" s="85"/>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86"/>
      <c r="MQ101" s="76">
        <f t="shared" ref="MQ101:MQ102" si="415">SUM(LL101:MP101)</f>
        <v>0</v>
      </c>
      <c r="MS101">
        <f ca="1">SUMIF(MV$3:NY$3,"&lt;="&amp;B5,MV101:NY101)</f>
        <v>0</v>
      </c>
      <c r="MT101" s="98" t="str">
        <f>IF(Summary!$B$62&lt;&gt;"",IF(AND(Summary!$D$62&lt;&gt;"",DATE(YEAR(Summary!$D$62),MONTH(Summary!$D$62),1)&lt;DATE(YEAR(MV3),MONTH(MV3),1)),"not on board",IF(Summary!$B$62&lt;&gt;"",IF(AND(Summary!$C$62&lt;&gt;"",DATE(YEAR(Summary!$C$62),MONTH(Summary!$C$62),1)&lt;=DATE(YEAR(MV3),MONTH(MV3),1)),Summary!$B$62,"not on board"),"")),"")</f>
        <v/>
      </c>
      <c r="MU101" s="74" t="s">
        <v>17</v>
      </c>
      <c r="MV101" s="85"/>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86"/>
      <c r="NZ101" s="76">
        <f t="shared" ref="NZ101:NZ124" si="416">SUM(MV101:NY101)</f>
        <v>0</v>
      </c>
      <c r="OB101">
        <f ca="1">SUMIF(OE$3:PI$3,"&lt;="&amp;B5,OE101:PI101)</f>
        <v>0</v>
      </c>
      <c r="OC101" s="98" t="str">
        <f>IF(Summary!$B$62&lt;&gt;"",IF(AND(Summary!$D$62&lt;&gt;"",DATE(YEAR(Summary!$D$62),MONTH(Summary!$D$62),1)&lt;DATE(YEAR(OE3),MONTH(OE3),1)),"not on board",IF(Summary!$B$62&lt;&gt;"",IF(AND(Summary!$C$62&lt;&gt;"",DATE(YEAR(Summary!$C$62),MONTH(Summary!$C$62),1)&lt;=DATE(YEAR(OE3),MONTH(OE3),1)),Summary!$B$62,"not on board"),"")),"")</f>
        <v/>
      </c>
      <c r="OD101" s="74" t="s">
        <v>17</v>
      </c>
      <c r="OE101" s="85"/>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86"/>
      <c r="PJ101" s="76">
        <f t="shared" ref="PJ101:PJ102" si="417">SUM(OE101:PI101)</f>
        <v>0</v>
      </c>
    </row>
    <row r="102" spans="2:426">
      <c r="B102">
        <f ca="1">SUM(B101,BT101,AL101,DD101,EM101,FW101,HF101,IP101,JZ101,LI101,MS101,OB101)</f>
        <v>0</v>
      </c>
      <c r="C102" s="100"/>
      <c r="D102" s="75" t="s">
        <v>1</v>
      </c>
      <c r="E102" s="83"/>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4"/>
      <c r="AJ102" s="77">
        <f t="shared" si="406"/>
        <v>0</v>
      </c>
      <c r="AM102" s="100"/>
      <c r="AN102" s="75" t="s">
        <v>1</v>
      </c>
      <c r="AO102" s="83"/>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4"/>
      <c r="BR102" s="77">
        <f t="shared" si="407"/>
        <v>0</v>
      </c>
      <c r="BU102" s="100"/>
      <c r="BV102" s="75" t="s">
        <v>1</v>
      </c>
      <c r="BW102" s="83"/>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4"/>
      <c r="DB102" s="77">
        <f t="shared" si="408"/>
        <v>0</v>
      </c>
      <c r="DE102" s="100"/>
      <c r="DF102" s="75" t="s">
        <v>1</v>
      </c>
      <c r="DG102" s="83"/>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4"/>
      <c r="EK102" s="77">
        <f t="shared" si="409"/>
        <v>0</v>
      </c>
      <c r="EN102" s="100"/>
      <c r="EO102" s="75" t="s">
        <v>1</v>
      </c>
      <c r="EP102" s="83"/>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4"/>
      <c r="FU102" s="77">
        <f t="shared" si="410"/>
        <v>0</v>
      </c>
      <c r="FX102" s="100"/>
      <c r="FY102" s="75" t="s">
        <v>1</v>
      </c>
      <c r="FZ102" s="83"/>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4"/>
      <c r="HD102" s="77">
        <f t="shared" si="411"/>
        <v>0</v>
      </c>
      <c r="HG102" s="100"/>
      <c r="HH102" s="75" t="s">
        <v>1</v>
      </c>
      <c r="HI102" s="83"/>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4"/>
      <c r="IN102" s="77">
        <f t="shared" si="412"/>
        <v>0</v>
      </c>
      <c r="IQ102" s="100"/>
      <c r="IR102" s="75" t="s">
        <v>1</v>
      </c>
      <c r="IS102" s="83"/>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4"/>
      <c r="JX102" s="77">
        <f t="shared" si="413"/>
        <v>0</v>
      </c>
      <c r="KA102" s="100"/>
      <c r="KB102" s="75" t="s">
        <v>1</v>
      </c>
      <c r="KC102" s="83"/>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
      <c r="LF102" s="84"/>
      <c r="LG102" s="77">
        <f t="shared" si="414"/>
        <v>0</v>
      </c>
      <c r="LJ102" s="100"/>
      <c r="LK102" s="75" t="s">
        <v>1</v>
      </c>
      <c r="LL102" s="83"/>
      <c r="LM102" s="8"/>
      <c r="LN102" s="8"/>
      <c r="LO102" s="8"/>
      <c r="LP102" s="8"/>
      <c r="LQ102" s="8"/>
      <c r="LR102" s="8"/>
      <c r="LS102" s="8"/>
      <c r="LT102" s="8"/>
      <c r="LU102" s="8"/>
      <c r="LV102" s="8"/>
      <c r="LW102" s="8"/>
      <c r="LX102" s="8"/>
      <c r="LY102" s="8"/>
      <c r="LZ102" s="8"/>
      <c r="MA102" s="8"/>
      <c r="MB102" s="8"/>
      <c r="MC102" s="8"/>
      <c r="MD102" s="8"/>
      <c r="ME102" s="8"/>
      <c r="MF102" s="8"/>
      <c r="MG102" s="8"/>
      <c r="MH102" s="8"/>
      <c r="MI102" s="8"/>
      <c r="MJ102" s="8"/>
      <c r="MK102" s="8"/>
      <c r="ML102" s="8"/>
      <c r="MM102" s="8"/>
      <c r="MN102" s="8"/>
      <c r="MO102" s="8"/>
      <c r="MP102" s="84"/>
      <c r="MQ102" s="77">
        <f t="shared" si="415"/>
        <v>0</v>
      </c>
      <c r="MT102" s="100"/>
      <c r="MU102" s="75" t="s">
        <v>1</v>
      </c>
      <c r="MV102" s="83"/>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
      <c r="NY102" s="84"/>
      <c r="NZ102" s="77">
        <f t="shared" si="416"/>
        <v>0</v>
      </c>
      <c r="OC102" s="100"/>
      <c r="OD102" s="75" t="s">
        <v>1</v>
      </c>
      <c r="OE102" s="83"/>
      <c r="OF102" s="8"/>
      <c r="OG102" s="8"/>
      <c r="OH102" s="8"/>
      <c r="OI102" s="8"/>
      <c r="OJ102" s="8"/>
      <c r="OK102" s="8"/>
      <c r="OL102" s="8"/>
      <c r="OM102" s="8"/>
      <c r="ON102" s="8"/>
      <c r="OO102" s="8"/>
      <c r="OP102" s="8"/>
      <c r="OQ102" s="8"/>
      <c r="OR102" s="8"/>
      <c r="OS102" s="8"/>
      <c r="OT102" s="8"/>
      <c r="OU102" s="8"/>
      <c r="OV102" s="8"/>
      <c r="OW102" s="8"/>
      <c r="OX102" s="8"/>
      <c r="OY102" s="8"/>
      <c r="OZ102" s="8"/>
      <c r="PA102" s="8"/>
      <c r="PB102" s="8"/>
      <c r="PC102" s="8"/>
      <c r="PD102" s="8"/>
      <c r="PE102" s="8"/>
      <c r="PF102" s="8"/>
      <c r="PG102" s="8"/>
      <c r="PH102" s="8"/>
      <c r="PI102" s="84"/>
      <c r="PJ102" s="77">
        <f t="shared" si="417"/>
        <v>0</v>
      </c>
    </row>
    <row r="103" spans="2:426" ht="15" customHeight="1">
      <c r="B103">
        <f ca="1">SUMIF(E$3:AI$3,"&lt;="&amp;B5,E103:AI103)</f>
        <v>0</v>
      </c>
      <c r="C103" s="98" t="str">
        <f>IF(Summary!$B$63&lt;&gt;"",IF(AND(Summary!$D$63&lt;&gt;"",DATE(YEAR(Summary!$D$63),MONTH(Summary!$D$63),1)&lt;DATE(YEAR(E3),MONTH(E3),1)),"not on board",IF(Summary!$B$63&lt;&gt;"",IF(AND(Summary!$C$63&lt;&gt;"",DATE(YEAR(Summary!$C$63),MONTH(Summary!$C$63),1)&lt;=DATE(YEAR(E3),MONTH(E3),1)),Summary!$B$63,"not on board"),"")),"")</f>
        <v/>
      </c>
      <c r="D103" s="74" t="s">
        <v>17</v>
      </c>
      <c r="E103" s="85"/>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86"/>
      <c r="AJ103" s="76">
        <f t="shared" ref="AJ103:AJ104" si="418">SUM(E103:AI103)</f>
        <v>0</v>
      </c>
      <c r="AL103">
        <f ca="1">SUMIF(AO$3:BQ$3,"&lt;="&amp;B5,AO103:BQ103)</f>
        <v>0</v>
      </c>
      <c r="AM103" s="98" t="str">
        <f>IF(Summary!$B$63&lt;&gt;"",IF(AND(Summary!$D$63&lt;&gt;"",DATE(YEAR(Summary!$D$63),MONTH(Summary!$D$63),1)&lt;DATE(YEAR(AO3),MONTH(AO3),1)),"not on board",IF(Summary!$B$63&lt;&gt;"",IF(AND(Summary!$C$63&lt;&gt;"",DATE(YEAR(Summary!$C$63),MONTH(Summary!$C$63),1)&lt;=DATE(YEAR(AO3),MONTH(AO3),1)),Summary!$B$63,"not on board"),"")),"")</f>
        <v/>
      </c>
      <c r="AN103" s="74" t="s">
        <v>17</v>
      </c>
      <c r="AO103" s="85"/>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86"/>
      <c r="BR103" s="76">
        <f t="shared" si="407"/>
        <v>0</v>
      </c>
      <c r="BT103">
        <f ca="1">SUMIF(BW$3:DA$3,"&lt;="&amp;B5,BW103:DA103)</f>
        <v>0</v>
      </c>
      <c r="BU103" s="98" t="str">
        <f>IF(Summary!$B$63&lt;&gt;"",IF(AND(Summary!$D$63&lt;&gt;"",DATE(YEAR(Summary!$D$63),MONTH(Summary!$D$63),1)&lt;DATE(YEAR(BW3),MONTH(BW3),1)),"not on board",IF(Summary!$B$63&lt;&gt;"",IF(AND(Summary!$C$63&lt;&gt;"",DATE(YEAR(Summary!$C$63),MONTH(Summary!$C$63),1)&lt;=DATE(YEAR(BW3),MONTH(BW3),1)),Summary!$B$63,"not on board"),"")),"")</f>
        <v/>
      </c>
      <c r="BV103" s="74" t="s">
        <v>17</v>
      </c>
      <c r="BW103" s="85"/>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86"/>
      <c r="DB103" s="76">
        <f t="shared" ref="DB103:DB104" si="419">SUM(BW103:DA103)</f>
        <v>0</v>
      </c>
      <c r="DD103">
        <f ca="1">SUMIF(DG$3:EJ$3,"&lt;="&amp;B5,DG103:EJ103)</f>
        <v>0</v>
      </c>
      <c r="DE103" s="98" t="str">
        <f>IF(Summary!$B$63&lt;&gt;"",IF(AND(Summary!$D$63&lt;&gt;"",DATE(YEAR(Summary!$D$63),MONTH(Summary!$D$63),1)&lt;DATE(YEAR(DG3),MONTH(DG3),1)),"not on board",IF(Summary!$B$63&lt;&gt;"",IF(AND(Summary!$C$63&lt;&gt;"",DATE(YEAR(Summary!$C$63),MONTH(Summary!$C$63),1)&lt;=DATE(YEAR(DG3),MONTH(DG3),1)),Summary!$B$63,"not on board"),"")),"")</f>
        <v/>
      </c>
      <c r="DF103" s="74" t="s">
        <v>17</v>
      </c>
      <c r="DG103" s="85"/>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86"/>
      <c r="EK103" s="76">
        <f t="shared" ref="EK103:EK104" si="420">SUM(DG103:EJ103)</f>
        <v>0</v>
      </c>
      <c r="EM103">
        <f ca="1">SUMIF(EP$3:FT$3,"&lt;="&amp;B5,EP103:FT103)</f>
        <v>0</v>
      </c>
      <c r="EN103" s="98" t="str">
        <f>IF(Summary!$B$63&lt;&gt;"",IF(AND(Summary!$D$63&lt;&gt;"",DATE(YEAR(Summary!$D$63),MONTH(Summary!$D$63),1)&lt;DATE(YEAR(EP3),MONTH(EP3),1)),"not on board",IF(Summary!$B$63&lt;&gt;"",IF(AND(Summary!$C$63&lt;&gt;"",DATE(YEAR(Summary!$C$63),MONTH(Summary!$C$63),1)&lt;=DATE(YEAR(EP3),MONTH(EP3),1)),Summary!$B$63,"not on board"),"")),"")</f>
        <v/>
      </c>
      <c r="EO103" s="74" t="s">
        <v>17</v>
      </c>
      <c r="EP103" s="85"/>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86"/>
      <c r="FU103" s="76">
        <f t="shared" ref="FU103:FU104" si="421">SUM(EP103:FT103)</f>
        <v>0</v>
      </c>
      <c r="FW103">
        <f ca="1">SUMIF(FZ$3:HC$3,"&lt;="&amp;B5,FZ103:HC103)</f>
        <v>0</v>
      </c>
      <c r="FX103" s="98" t="str">
        <f>IF(Summary!$B$63&lt;&gt;"",IF(AND(Summary!$D$63&lt;&gt;"",DATE(YEAR(Summary!$D$63),MONTH(Summary!$D$63),1)&lt;DATE(YEAR(FZ3),MONTH(FZ3),1)),"not on board",IF(Summary!$B$63&lt;&gt;"",IF(AND(Summary!$C$63&lt;&gt;"",DATE(YEAR(Summary!$C$63),MONTH(Summary!$C$63),1)&lt;=DATE(YEAR(FZ3),MONTH(FZ3),1)),Summary!$B$63,"not on board"),"")),"")</f>
        <v/>
      </c>
      <c r="FY103" s="74" t="s">
        <v>17</v>
      </c>
      <c r="FZ103" s="85"/>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86"/>
      <c r="HD103" s="76">
        <f t="shared" si="411"/>
        <v>0</v>
      </c>
      <c r="HF103">
        <f ca="1">SUMIF(HI$3:IM$3,"&lt;="&amp;B5,HI103:IM103)</f>
        <v>0</v>
      </c>
      <c r="HG103" s="98" t="str">
        <f>IF(Summary!$B$63&lt;&gt;"",IF(AND(Summary!$D$63&lt;&gt;"",DATE(YEAR(Summary!$D$63),MONTH(Summary!$D$63),1)&lt;DATE(YEAR(HI3),MONTH(HI3),1)),"not on board",IF(Summary!$B$63&lt;&gt;"",IF(AND(Summary!$C$63&lt;&gt;"",DATE(YEAR(Summary!$C$63),MONTH(Summary!$C$63),1)&lt;=DATE(YEAR(HI3),MONTH(HI3),1)),Summary!$B$63,"not on board"),"")),"")</f>
        <v/>
      </c>
      <c r="HH103" s="74" t="s">
        <v>17</v>
      </c>
      <c r="HI103" s="85"/>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86"/>
      <c r="IN103" s="76">
        <f t="shared" ref="IN103:IN104" si="422">SUM(HI103:IM103)</f>
        <v>0</v>
      </c>
      <c r="IP103">
        <f ca="1">SUMIF(IS$3:JW$3,"&lt;="&amp;B5,IS103:JW103)</f>
        <v>0</v>
      </c>
      <c r="IQ103" s="98" t="str">
        <f>IF(Summary!$B$63&lt;&gt;"",IF(AND(Summary!$D$63&lt;&gt;"",DATE(YEAR(Summary!$D$63),MONTH(Summary!$D$63),1)&lt;DATE(YEAR(IS3),MONTH(IS3),1)),"not on board",IF(Summary!$B$63&lt;&gt;"",IF(AND(Summary!$C$63&lt;&gt;"",DATE(YEAR(Summary!$C$63),MONTH(Summary!$C$63),1)&lt;=DATE(YEAR(IS3),MONTH(IS3),1)),Summary!$B$63,"not on board"),"")),"")</f>
        <v/>
      </c>
      <c r="IR103" s="74" t="s">
        <v>17</v>
      </c>
      <c r="IS103" s="85"/>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86"/>
      <c r="JX103" s="76">
        <f t="shared" ref="JX103:JX104" si="423">SUM(IS103:JW103)</f>
        <v>0</v>
      </c>
      <c r="JZ103">
        <f ca="1">SUMIF(KC$3:LF$3,"&lt;="&amp;B5,KC103:LF103)</f>
        <v>0</v>
      </c>
      <c r="KA103" s="98" t="str">
        <f>IF(Summary!$B$63&lt;&gt;"",IF(AND(Summary!$D$63&lt;&gt;"",DATE(YEAR(Summary!$D$63),MONTH(Summary!$D$63),1)&lt;DATE(YEAR(KC3),MONTH(KC3),1)),"not on board",IF(Summary!$B$63&lt;&gt;"",IF(AND(Summary!$C$63&lt;&gt;"",DATE(YEAR(Summary!$C$63),MONTH(Summary!$C$63),1)&lt;=DATE(YEAR(KC3),MONTH(KC3),1)),Summary!$B$63,"not on board"),"")),"")</f>
        <v/>
      </c>
      <c r="KB103" s="74" t="s">
        <v>17</v>
      </c>
      <c r="KC103" s="85"/>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86"/>
      <c r="LG103" s="76">
        <f t="shared" si="414"/>
        <v>0</v>
      </c>
      <c r="LI103">
        <f ca="1">SUMIF(LL$3:MP$3,"&lt;="&amp;B5,LL103:MP103)</f>
        <v>0</v>
      </c>
      <c r="LJ103" s="98" t="str">
        <f>IF(Summary!$B$63&lt;&gt;"",IF(AND(Summary!$D$63&lt;&gt;"",DATE(YEAR(Summary!$D$63),MONTH(Summary!$D$63),1)&lt;DATE(YEAR(LL3),MONTH(LL3),1)),"not on board",IF(Summary!$B$63&lt;&gt;"",IF(AND(Summary!$C$63&lt;&gt;"",DATE(YEAR(Summary!$C$63),MONTH(Summary!$C$63),1)&lt;=DATE(YEAR(LL3),MONTH(LL3),1)),Summary!$B$63,"not on board"),"")),"")</f>
        <v/>
      </c>
      <c r="LK103" s="74" t="s">
        <v>17</v>
      </c>
      <c r="LL103" s="85"/>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86"/>
      <c r="MQ103" s="76">
        <f t="shared" ref="MQ103:MQ104" si="424">SUM(LL103:MP103)</f>
        <v>0</v>
      </c>
      <c r="MS103">
        <f ca="1">SUMIF(MV$3:NY$3,"&lt;="&amp;B5,MV103:NY103)</f>
        <v>0</v>
      </c>
      <c r="MT103" s="98" t="str">
        <f>IF(Summary!$B$63&lt;&gt;"",IF(AND(Summary!$D$63&lt;&gt;"",DATE(YEAR(Summary!$D$63),MONTH(Summary!$D$63),1)&lt;DATE(YEAR(MV3),MONTH(MV3),1)),"not on board",IF(Summary!$B$63&lt;&gt;"",IF(AND(Summary!$C$63&lt;&gt;"",DATE(YEAR(Summary!$C$63),MONTH(Summary!$C$63),1)&lt;=DATE(YEAR(MV3),MONTH(MV3),1)),Summary!$B$63,"not on board"),"")),"")</f>
        <v/>
      </c>
      <c r="MU103" s="74" t="s">
        <v>17</v>
      </c>
      <c r="MV103" s="85"/>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86"/>
      <c r="NZ103" s="76">
        <f t="shared" si="416"/>
        <v>0</v>
      </c>
      <c r="OB103">
        <f ca="1">SUMIF(OE$3:PI$3,"&lt;="&amp;B5,OE103:PI103)</f>
        <v>0</v>
      </c>
      <c r="OC103" s="98" t="str">
        <f>IF(Summary!$B$63&lt;&gt;"",IF(AND(Summary!$D$63&lt;&gt;"",DATE(YEAR(Summary!$D$63),MONTH(Summary!$D$63),1)&lt;DATE(YEAR(OE3),MONTH(OE3),1)),"not on board",IF(Summary!$B$63&lt;&gt;"",IF(AND(Summary!$C$63&lt;&gt;"",DATE(YEAR(Summary!$C$63),MONTH(Summary!$C$63),1)&lt;=DATE(YEAR(OE3),MONTH(OE3),1)),Summary!$B$63,"not on board"),"")),"")</f>
        <v/>
      </c>
      <c r="OD103" s="74" t="s">
        <v>17</v>
      </c>
      <c r="OE103" s="85"/>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86"/>
      <c r="PJ103" s="76">
        <f t="shared" ref="PJ103:PJ104" si="425">SUM(OE103:PI103)</f>
        <v>0</v>
      </c>
    </row>
    <row r="104" spans="2:426">
      <c r="B104">
        <f ca="1">SUM(B103,BT103,AL103,DD103,EM103,FW103,HF103,IP103,JZ103,LI103,MS103,OB103)</f>
        <v>0</v>
      </c>
      <c r="C104" s="100"/>
      <c r="D104" s="75" t="s">
        <v>1</v>
      </c>
      <c r="E104" s="83"/>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4"/>
      <c r="AJ104" s="77">
        <f t="shared" si="418"/>
        <v>0</v>
      </c>
      <c r="AM104" s="100"/>
      <c r="AN104" s="75" t="s">
        <v>1</v>
      </c>
      <c r="AO104" s="83"/>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4"/>
      <c r="BR104" s="77">
        <f t="shared" si="407"/>
        <v>0</v>
      </c>
      <c r="BU104" s="100"/>
      <c r="BV104" s="75" t="s">
        <v>1</v>
      </c>
      <c r="BW104" s="83"/>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4"/>
      <c r="DB104" s="77">
        <f t="shared" si="419"/>
        <v>0</v>
      </c>
      <c r="DE104" s="100"/>
      <c r="DF104" s="75" t="s">
        <v>1</v>
      </c>
      <c r="DG104" s="83"/>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4"/>
      <c r="EK104" s="77">
        <f t="shared" si="420"/>
        <v>0</v>
      </c>
      <c r="EN104" s="100"/>
      <c r="EO104" s="75" t="s">
        <v>1</v>
      </c>
      <c r="EP104" s="83"/>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4"/>
      <c r="FU104" s="77">
        <f t="shared" si="421"/>
        <v>0</v>
      </c>
      <c r="FX104" s="100"/>
      <c r="FY104" s="75" t="s">
        <v>1</v>
      </c>
      <c r="FZ104" s="83"/>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4"/>
      <c r="HD104" s="77">
        <f t="shared" si="411"/>
        <v>0</v>
      </c>
      <c r="HG104" s="100"/>
      <c r="HH104" s="75" t="s">
        <v>1</v>
      </c>
      <c r="HI104" s="83"/>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4"/>
      <c r="IN104" s="77">
        <f t="shared" si="422"/>
        <v>0</v>
      </c>
      <c r="IQ104" s="100"/>
      <c r="IR104" s="75" t="s">
        <v>1</v>
      </c>
      <c r="IS104" s="83"/>
      <c r="IT104" s="8"/>
      <c r="IU104" s="8"/>
      <c r="IV104" s="8"/>
      <c r="IW104" s="8"/>
      <c r="IX104" s="8"/>
      <c r="IY104" s="8"/>
      <c r="IZ104" s="8"/>
      <c r="JA104" s="8"/>
      <c r="JB104" s="8"/>
      <c r="JC104" s="8"/>
      <c r="JD104" s="8"/>
      <c r="JE104" s="8"/>
      <c r="JF104" s="8"/>
      <c r="JG104" s="8"/>
      <c r="JH104" s="8"/>
      <c r="JI104" s="8"/>
      <c r="JJ104" s="8"/>
      <c r="JK104" s="8"/>
      <c r="JL104" s="8"/>
      <c r="JM104" s="8"/>
      <c r="JN104" s="8"/>
      <c r="JO104" s="8"/>
      <c r="JP104" s="8"/>
      <c r="JQ104" s="8"/>
      <c r="JR104" s="8"/>
      <c r="JS104" s="8"/>
      <c r="JT104" s="8"/>
      <c r="JU104" s="8"/>
      <c r="JV104" s="8"/>
      <c r="JW104" s="84"/>
      <c r="JX104" s="77">
        <f t="shared" si="423"/>
        <v>0</v>
      </c>
      <c r="KA104" s="100"/>
      <c r="KB104" s="75" t="s">
        <v>1</v>
      </c>
      <c r="KC104" s="83"/>
      <c r="KD104" s="8"/>
      <c r="KE104" s="8"/>
      <c r="KF104" s="8"/>
      <c r="KG104" s="8"/>
      <c r="KH104" s="8"/>
      <c r="KI104" s="8"/>
      <c r="KJ104" s="8"/>
      <c r="KK104" s="8"/>
      <c r="KL104" s="8"/>
      <c r="KM104" s="8"/>
      <c r="KN104" s="8"/>
      <c r="KO104" s="8"/>
      <c r="KP104" s="8"/>
      <c r="KQ104" s="8"/>
      <c r="KR104" s="8"/>
      <c r="KS104" s="8"/>
      <c r="KT104" s="8"/>
      <c r="KU104" s="8"/>
      <c r="KV104" s="8"/>
      <c r="KW104" s="8"/>
      <c r="KX104" s="8"/>
      <c r="KY104" s="8"/>
      <c r="KZ104" s="8"/>
      <c r="LA104" s="8"/>
      <c r="LB104" s="8"/>
      <c r="LC104" s="8"/>
      <c r="LD104" s="8"/>
      <c r="LE104" s="8"/>
      <c r="LF104" s="84"/>
      <c r="LG104" s="77">
        <f t="shared" si="414"/>
        <v>0</v>
      </c>
      <c r="LJ104" s="100"/>
      <c r="LK104" s="75" t="s">
        <v>1</v>
      </c>
      <c r="LL104" s="83"/>
      <c r="LM104" s="8"/>
      <c r="LN104" s="8"/>
      <c r="LO104" s="8"/>
      <c r="LP104" s="8"/>
      <c r="LQ104" s="8"/>
      <c r="LR104" s="8"/>
      <c r="LS104" s="8"/>
      <c r="LT104" s="8"/>
      <c r="LU104" s="8"/>
      <c r="LV104" s="8"/>
      <c r="LW104" s="8"/>
      <c r="LX104" s="8"/>
      <c r="LY104" s="8"/>
      <c r="LZ104" s="8"/>
      <c r="MA104" s="8"/>
      <c r="MB104" s="8"/>
      <c r="MC104" s="8"/>
      <c r="MD104" s="8"/>
      <c r="ME104" s="8"/>
      <c r="MF104" s="8"/>
      <c r="MG104" s="8"/>
      <c r="MH104" s="8"/>
      <c r="MI104" s="8"/>
      <c r="MJ104" s="8"/>
      <c r="MK104" s="8"/>
      <c r="ML104" s="8"/>
      <c r="MM104" s="8"/>
      <c r="MN104" s="8"/>
      <c r="MO104" s="8"/>
      <c r="MP104" s="84"/>
      <c r="MQ104" s="77">
        <f t="shared" si="424"/>
        <v>0</v>
      </c>
      <c r="MT104" s="100"/>
      <c r="MU104" s="75" t="s">
        <v>1</v>
      </c>
      <c r="MV104" s="83"/>
      <c r="MW104" s="8"/>
      <c r="MX104" s="8"/>
      <c r="MY104" s="8"/>
      <c r="MZ104" s="8"/>
      <c r="NA104" s="8"/>
      <c r="NB104" s="8"/>
      <c r="NC104" s="8"/>
      <c r="ND104" s="8"/>
      <c r="NE104" s="8"/>
      <c r="NF104" s="8"/>
      <c r="NG104" s="8"/>
      <c r="NH104" s="8"/>
      <c r="NI104" s="8"/>
      <c r="NJ104" s="8"/>
      <c r="NK104" s="8"/>
      <c r="NL104" s="8"/>
      <c r="NM104" s="8"/>
      <c r="NN104" s="8"/>
      <c r="NO104" s="8"/>
      <c r="NP104" s="8"/>
      <c r="NQ104" s="8"/>
      <c r="NR104" s="8"/>
      <c r="NS104" s="8"/>
      <c r="NT104" s="8"/>
      <c r="NU104" s="8"/>
      <c r="NV104" s="8"/>
      <c r="NW104" s="8"/>
      <c r="NX104" s="8"/>
      <c r="NY104" s="84"/>
      <c r="NZ104" s="77">
        <f t="shared" si="416"/>
        <v>0</v>
      </c>
      <c r="OC104" s="100"/>
      <c r="OD104" s="75" t="s">
        <v>1</v>
      </c>
      <c r="OE104" s="83"/>
      <c r="OF104" s="8"/>
      <c r="OG104" s="8"/>
      <c r="OH104" s="8"/>
      <c r="OI104" s="8"/>
      <c r="OJ104" s="8"/>
      <c r="OK104" s="8"/>
      <c r="OL104" s="8"/>
      <c r="OM104" s="8"/>
      <c r="ON104" s="8"/>
      <c r="OO104" s="8"/>
      <c r="OP104" s="8"/>
      <c r="OQ104" s="8"/>
      <c r="OR104" s="8"/>
      <c r="OS104" s="8"/>
      <c r="OT104" s="8"/>
      <c r="OU104" s="8"/>
      <c r="OV104" s="8"/>
      <c r="OW104" s="8"/>
      <c r="OX104" s="8"/>
      <c r="OY104" s="8"/>
      <c r="OZ104" s="8"/>
      <c r="PA104" s="8"/>
      <c r="PB104" s="8"/>
      <c r="PC104" s="8"/>
      <c r="PD104" s="8"/>
      <c r="PE104" s="8"/>
      <c r="PF104" s="8"/>
      <c r="PG104" s="8"/>
      <c r="PH104" s="8"/>
      <c r="PI104" s="84"/>
      <c r="PJ104" s="77">
        <f t="shared" si="425"/>
        <v>0</v>
      </c>
    </row>
    <row r="105" spans="2:426" ht="15" customHeight="1">
      <c r="B105">
        <f ca="1">SUMIF(E$3:AI$3,"&lt;="&amp;B5,E105:AI105)</f>
        <v>0</v>
      </c>
      <c r="C105" s="98" t="str">
        <f>IF(Summary!$B$64&lt;&gt;"",IF(AND(Summary!$D$64&lt;&gt;"",DATE(YEAR(Summary!$D$64),MONTH(Summary!$D$64),1)&lt;DATE(YEAR(E3),MONTH(E3),1)),"not on board",IF(Summary!$B$64&lt;&gt;"",IF(AND(Summary!$C$64&lt;&gt;"",DATE(YEAR(Summary!$C$64),MONTH(Summary!$C$64),1)&lt;=DATE(YEAR(E3),MONTH(E3),1)),Summary!$B$64,"not on board"),"")),"")</f>
        <v/>
      </c>
      <c r="D105" s="74" t="s">
        <v>17</v>
      </c>
      <c r="E105" s="85"/>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86"/>
      <c r="AJ105" s="76">
        <f t="shared" ref="AJ105:AJ106" si="426">SUM(E105:AI105)</f>
        <v>0</v>
      </c>
      <c r="AL105">
        <f ca="1">SUMIF(AO$3:BQ$3,"&lt;="&amp;B5,AO105:BQ105)</f>
        <v>0</v>
      </c>
      <c r="AM105" s="98" t="str">
        <f>IF(Summary!$B$64&lt;&gt;"",IF(AND(Summary!$D$64&lt;&gt;"",DATE(YEAR(Summary!$D$64),MONTH(Summary!$D$64),1)&lt;DATE(YEAR(AO3),MONTH(AO3),1)),"not on board",IF(Summary!$B$64&lt;&gt;"",IF(AND(Summary!$C$64&lt;&gt;"",DATE(YEAR(Summary!$C$64),MONTH(Summary!$C$64),1)&lt;=DATE(YEAR(AO3),MONTH(AO3),1)),Summary!$B$64,"not on board"),"")),"")</f>
        <v/>
      </c>
      <c r="AN105" s="74" t="s">
        <v>17</v>
      </c>
      <c r="AO105" s="85"/>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86"/>
      <c r="BR105" s="76">
        <f t="shared" si="407"/>
        <v>0</v>
      </c>
      <c r="BT105">
        <f ca="1">SUMIF(BW$3:DA$3,"&lt;="&amp;B5,BW105:DA105)</f>
        <v>0</v>
      </c>
      <c r="BU105" s="98" t="str">
        <f>IF(Summary!$B$64&lt;&gt;"",IF(AND(Summary!$D$64&lt;&gt;"",DATE(YEAR(Summary!$D$64),MONTH(Summary!$D$64),1)&lt;DATE(YEAR(BW3),MONTH(BW3),1)),"not on board",IF(Summary!$B$64&lt;&gt;"",IF(AND(Summary!$C$64&lt;&gt;"",DATE(YEAR(Summary!$C$64),MONTH(Summary!$C$64),1)&lt;=DATE(YEAR(BW3),MONTH(BW3),1)),Summary!$B$64,"not on board"),"")),"")</f>
        <v/>
      </c>
      <c r="BV105" s="74" t="s">
        <v>17</v>
      </c>
      <c r="BW105" s="85"/>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86"/>
      <c r="DB105" s="76">
        <f t="shared" ref="DB105:DB106" si="427">SUM(BW105:DA105)</f>
        <v>0</v>
      </c>
      <c r="DD105">
        <f ca="1">SUMIF(DG$3:EJ$3,"&lt;="&amp;B5,DG105:EJ105)</f>
        <v>0</v>
      </c>
      <c r="DE105" s="98" t="str">
        <f>IF(Summary!$B$64&lt;&gt;"",IF(AND(Summary!$D$64&lt;&gt;"",DATE(YEAR(Summary!$D$64),MONTH(Summary!$D$64),1)&lt;DATE(YEAR(DG3),MONTH(DG3),1)),"not on board",IF(Summary!$B$64&lt;&gt;"",IF(AND(Summary!$C$64&lt;&gt;"",DATE(YEAR(Summary!$C$64),MONTH(Summary!$C$64),1)&lt;=DATE(YEAR(DG3),MONTH(DG3),1)),Summary!$B$64,"not on board"),"")),"")</f>
        <v/>
      </c>
      <c r="DF105" s="74" t="s">
        <v>17</v>
      </c>
      <c r="DG105" s="85"/>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86"/>
      <c r="EK105" s="76">
        <f t="shared" ref="EK105:EK106" si="428">SUM(DG105:EJ105)</f>
        <v>0</v>
      </c>
      <c r="EM105">
        <f ca="1">SUMIF(EP$3:FT$3,"&lt;="&amp;B5,EP105:FT105)</f>
        <v>0</v>
      </c>
      <c r="EN105" s="98" t="str">
        <f>IF(Summary!$B$64&lt;&gt;"",IF(AND(Summary!$D$64&lt;&gt;"",DATE(YEAR(Summary!$D$64),MONTH(Summary!$D$64),1)&lt;DATE(YEAR(EP3),MONTH(EP3),1)),"not on board",IF(Summary!$B$64&lt;&gt;"",IF(AND(Summary!$C$64&lt;&gt;"",DATE(YEAR(Summary!$C$64),MONTH(Summary!$C$64),1)&lt;=DATE(YEAR(EP3),MONTH(EP3),1)),Summary!$B$64,"not on board"),"")),"")</f>
        <v/>
      </c>
      <c r="EO105" s="74" t="s">
        <v>17</v>
      </c>
      <c r="EP105" s="85"/>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86"/>
      <c r="FU105" s="76">
        <f t="shared" ref="FU105:FU106" si="429">SUM(EP105:FT105)</f>
        <v>0</v>
      </c>
      <c r="FW105">
        <f ca="1">SUMIF(FZ$3:HC$3,"&lt;="&amp;B5,FZ105:HC105)</f>
        <v>0</v>
      </c>
      <c r="FX105" s="98" t="str">
        <f>IF(Summary!$B$64&lt;&gt;"",IF(AND(Summary!$D$64&lt;&gt;"",DATE(YEAR(Summary!$D$64),MONTH(Summary!$D$64),1)&lt;DATE(YEAR(FZ3),MONTH(FZ3),1)),"not on board",IF(Summary!$B$64&lt;&gt;"",IF(AND(Summary!$C$64&lt;&gt;"",DATE(YEAR(Summary!$C$64),MONTH(Summary!$C$64),1)&lt;=DATE(YEAR(FZ3),MONTH(FZ3),1)),Summary!$B$64,"not on board"),"")),"")</f>
        <v/>
      </c>
      <c r="FY105" s="74" t="s">
        <v>17</v>
      </c>
      <c r="FZ105" s="85"/>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86"/>
      <c r="HD105" s="76">
        <f t="shared" si="411"/>
        <v>0</v>
      </c>
      <c r="HF105">
        <f ca="1">SUMIF(HI$3:IM$3,"&lt;="&amp;B5,HI105:IM105)</f>
        <v>0</v>
      </c>
      <c r="HG105" s="98" t="str">
        <f>IF(Summary!$B$64&lt;&gt;"",IF(AND(Summary!$D$64&lt;&gt;"",DATE(YEAR(Summary!$D$64),MONTH(Summary!$D$64),1)&lt;DATE(YEAR(HI3),MONTH(HI3),1)),"not on board",IF(Summary!$B$64&lt;&gt;"",IF(AND(Summary!$C$64&lt;&gt;"",DATE(YEAR(Summary!$C$64),MONTH(Summary!$C$64),1)&lt;=DATE(YEAR(HI3),MONTH(HI3),1)),Summary!$B$64,"not on board"),"")),"")</f>
        <v/>
      </c>
      <c r="HH105" s="74" t="s">
        <v>17</v>
      </c>
      <c r="HI105" s="85"/>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86"/>
      <c r="IN105" s="76">
        <f t="shared" ref="IN105:IN106" si="430">SUM(HI105:IM105)</f>
        <v>0</v>
      </c>
      <c r="IP105">
        <f ca="1">SUMIF(IS$3:JW$3,"&lt;="&amp;B5,IS105:JW105)</f>
        <v>0</v>
      </c>
      <c r="IQ105" s="98" t="str">
        <f>IF(Summary!$B$64&lt;&gt;"",IF(AND(Summary!$D$64&lt;&gt;"",DATE(YEAR(Summary!$D$64),MONTH(Summary!$D$64),1)&lt;DATE(YEAR(IS3),MONTH(IS3),1)),"not on board",IF(Summary!$B$64&lt;&gt;"",IF(AND(Summary!$C$64&lt;&gt;"",DATE(YEAR(Summary!$C$64),MONTH(Summary!$C$64),1)&lt;=DATE(YEAR(IS3),MONTH(IS3),1)),Summary!$B$64,"not on board"),"")),"")</f>
        <v/>
      </c>
      <c r="IR105" s="74" t="s">
        <v>17</v>
      </c>
      <c r="IS105" s="85"/>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86"/>
      <c r="JX105" s="76">
        <f t="shared" ref="JX105:JX106" si="431">SUM(IS105:JW105)</f>
        <v>0</v>
      </c>
      <c r="JZ105">
        <f ca="1">SUMIF(KC$3:LF$3,"&lt;="&amp;B5,KC105:LF105)</f>
        <v>0</v>
      </c>
      <c r="KA105" s="98" t="str">
        <f>IF(Summary!$B$64&lt;&gt;"",IF(AND(Summary!$D$64&lt;&gt;"",DATE(YEAR(Summary!$D$64),MONTH(Summary!$D$64),1)&lt;DATE(YEAR(KC3),MONTH(KC3),1)),"not on board",IF(Summary!$B$64&lt;&gt;"",IF(AND(Summary!$C$64&lt;&gt;"",DATE(YEAR(Summary!$C$64),MONTH(Summary!$C$64),1)&lt;=DATE(YEAR(KC3),MONTH(KC3),1)),Summary!$B$64,"not on board"),"")),"")</f>
        <v/>
      </c>
      <c r="KB105" s="74" t="s">
        <v>17</v>
      </c>
      <c r="KC105" s="85"/>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86"/>
      <c r="LG105" s="76">
        <f t="shared" si="414"/>
        <v>0</v>
      </c>
      <c r="LI105">
        <f ca="1">SUMIF(LL$3:MP$3,"&lt;="&amp;B5,LL105:MP105)</f>
        <v>0</v>
      </c>
      <c r="LJ105" s="98" t="str">
        <f>IF(Summary!$B$64&lt;&gt;"",IF(AND(Summary!$D$64&lt;&gt;"",DATE(YEAR(Summary!$D$64),MONTH(Summary!$D$64),1)&lt;DATE(YEAR(LL3),MONTH(LL3),1)),"not on board",IF(Summary!$B$64&lt;&gt;"",IF(AND(Summary!$C$64&lt;&gt;"",DATE(YEAR(Summary!$C$64),MONTH(Summary!$C$64),1)&lt;=DATE(YEAR(LL3),MONTH(LL3),1)),Summary!$B$64,"not on board"),"")),"")</f>
        <v/>
      </c>
      <c r="LK105" s="74" t="s">
        <v>17</v>
      </c>
      <c r="LL105" s="85"/>
      <c r="LM105" s="9"/>
      <c r="LN105" s="9"/>
      <c r="LO105" s="9"/>
      <c r="LP105" s="9"/>
      <c r="LQ105" s="9"/>
      <c r="LR105" s="9"/>
      <c r="LS105" s="9"/>
      <c r="LT105" s="9"/>
      <c r="LU105" s="9"/>
      <c r="LV105" s="9"/>
      <c r="LW105" s="9"/>
      <c r="LX105" s="9"/>
      <c r="LY105" s="9"/>
      <c r="LZ105" s="9"/>
      <c r="MA105" s="9"/>
      <c r="MB105" s="9"/>
      <c r="MC105" s="9"/>
      <c r="MD105" s="9"/>
      <c r="ME105" s="9"/>
      <c r="MF105" s="9"/>
      <c r="MG105" s="9"/>
      <c r="MH105" s="9"/>
      <c r="MI105" s="9"/>
      <c r="MJ105" s="9"/>
      <c r="MK105" s="9"/>
      <c r="ML105" s="9"/>
      <c r="MM105" s="9"/>
      <c r="MN105" s="9"/>
      <c r="MO105" s="9"/>
      <c r="MP105" s="86"/>
      <c r="MQ105" s="76">
        <f t="shared" ref="MQ105:MQ106" si="432">SUM(LL105:MP105)</f>
        <v>0</v>
      </c>
      <c r="MS105">
        <f ca="1">SUMIF(MV$3:NY$3,"&lt;="&amp;B5,MV105:NY105)</f>
        <v>0</v>
      </c>
      <c r="MT105" s="98" t="str">
        <f>IF(Summary!$B$64&lt;&gt;"",IF(AND(Summary!$D$64&lt;&gt;"",DATE(YEAR(Summary!$D$64),MONTH(Summary!$D$64),1)&lt;DATE(YEAR(MV3),MONTH(MV3),1)),"not on board",IF(Summary!$B$64&lt;&gt;"",IF(AND(Summary!$C$64&lt;&gt;"",DATE(YEAR(Summary!$C$64),MONTH(Summary!$C$64),1)&lt;=DATE(YEAR(MV3),MONTH(MV3),1)),Summary!$B$64,"not on board"),"")),"")</f>
        <v/>
      </c>
      <c r="MU105" s="74" t="s">
        <v>17</v>
      </c>
      <c r="MV105" s="85"/>
      <c r="MW105" s="9"/>
      <c r="MX105" s="9"/>
      <c r="MY105" s="9"/>
      <c r="MZ105" s="9"/>
      <c r="NA105" s="9"/>
      <c r="NB105" s="9"/>
      <c r="NC105" s="9"/>
      <c r="ND105" s="9"/>
      <c r="NE105" s="9"/>
      <c r="NF105" s="9"/>
      <c r="NG105" s="9"/>
      <c r="NH105" s="9"/>
      <c r="NI105" s="9"/>
      <c r="NJ105" s="9"/>
      <c r="NK105" s="9"/>
      <c r="NL105" s="9"/>
      <c r="NM105" s="9"/>
      <c r="NN105" s="9"/>
      <c r="NO105" s="9"/>
      <c r="NP105" s="9"/>
      <c r="NQ105" s="9"/>
      <c r="NR105" s="9"/>
      <c r="NS105" s="9"/>
      <c r="NT105" s="9"/>
      <c r="NU105" s="9"/>
      <c r="NV105" s="9"/>
      <c r="NW105" s="9"/>
      <c r="NX105" s="9"/>
      <c r="NY105" s="86"/>
      <c r="NZ105" s="76">
        <f t="shared" si="416"/>
        <v>0</v>
      </c>
      <c r="OB105">
        <f ca="1">SUMIF(OE$3:PI$3,"&lt;="&amp;B5,OE105:PI105)</f>
        <v>0</v>
      </c>
      <c r="OC105" s="98" t="str">
        <f>IF(Summary!$B$64&lt;&gt;"",IF(AND(Summary!$D$64&lt;&gt;"",DATE(YEAR(Summary!$D$64),MONTH(Summary!$D$64),1)&lt;DATE(YEAR(OE3),MONTH(OE3),1)),"not on board",IF(Summary!$B$64&lt;&gt;"",IF(AND(Summary!$C$64&lt;&gt;"",DATE(YEAR(Summary!$C$64),MONTH(Summary!$C$64),1)&lt;=DATE(YEAR(OE3),MONTH(OE3),1)),Summary!$B$64,"not on board"),"")),"")</f>
        <v/>
      </c>
      <c r="OD105" s="74" t="s">
        <v>17</v>
      </c>
      <c r="OE105" s="85"/>
      <c r="OF105" s="9"/>
      <c r="OG105" s="9"/>
      <c r="OH105" s="9"/>
      <c r="OI105" s="9"/>
      <c r="OJ105" s="9"/>
      <c r="OK105" s="9"/>
      <c r="OL105" s="9"/>
      <c r="OM105" s="9"/>
      <c r="ON105" s="9"/>
      <c r="OO105" s="9"/>
      <c r="OP105" s="9"/>
      <c r="OQ105" s="9"/>
      <c r="OR105" s="9"/>
      <c r="OS105" s="9"/>
      <c r="OT105" s="9"/>
      <c r="OU105" s="9"/>
      <c r="OV105" s="9"/>
      <c r="OW105" s="9"/>
      <c r="OX105" s="9"/>
      <c r="OY105" s="9"/>
      <c r="OZ105" s="9"/>
      <c r="PA105" s="9"/>
      <c r="PB105" s="9"/>
      <c r="PC105" s="9"/>
      <c r="PD105" s="9"/>
      <c r="PE105" s="9"/>
      <c r="PF105" s="9"/>
      <c r="PG105" s="9"/>
      <c r="PH105" s="9"/>
      <c r="PI105" s="86"/>
      <c r="PJ105" s="76">
        <f t="shared" ref="PJ105:PJ106" si="433">SUM(OE105:PI105)</f>
        <v>0</v>
      </c>
    </row>
    <row r="106" spans="2:426">
      <c r="B106">
        <f ca="1">SUM(B105,BT105,AL105,DD105,EM105,FW105,HF105,IP105,JZ105,LI105,MS105,OB105)</f>
        <v>0</v>
      </c>
      <c r="C106" s="100"/>
      <c r="D106" s="75" t="s">
        <v>1</v>
      </c>
      <c r="E106" s="83"/>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4"/>
      <c r="AJ106" s="77">
        <f t="shared" si="426"/>
        <v>0</v>
      </c>
      <c r="AM106" s="100"/>
      <c r="AN106" s="75" t="s">
        <v>1</v>
      </c>
      <c r="AO106" s="83"/>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4"/>
      <c r="BR106" s="77">
        <f t="shared" si="407"/>
        <v>0</v>
      </c>
      <c r="BU106" s="100"/>
      <c r="BV106" s="75" t="s">
        <v>1</v>
      </c>
      <c r="BW106" s="83"/>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4"/>
      <c r="DB106" s="77">
        <f t="shared" si="427"/>
        <v>0</v>
      </c>
      <c r="DE106" s="100"/>
      <c r="DF106" s="75" t="s">
        <v>1</v>
      </c>
      <c r="DG106" s="83"/>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4"/>
      <c r="EK106" s="77">
        <f t="shared" si="428"/>
        <v>0</v>
      </c>
      <c r="EN106" s="100"/>
      <c r="EO106" s="75" t="s">
        <v>1</v>
      </c>
      <c r="EP106" s="83"/>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4"/>
      <c r="FU106" s="77">
        <f t="shared" si="429"/>
        <v>0</v>
      </c>
      <c r="FX106" s="100"/>
      <c r="FY106" s="75" t="s">
        <v>1</v>
      </c>
      <c r="FZ106" s="83"/>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4"/>
      <c r="HD106" s="77">
        <f t="shared" si="411"/>
        <v>0</v>
      </c>
      <c r="HG106" s="100"/>
      <c r="HH106" s="75" t="s">
        <v>1</v>
      </c>
      <c r="HI106" s="83"/>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4"/>
      <c r="IN106" s="77">
        <f t="shared" si="430"/>
        <v>0</v>
      </c>
      <c r="IQ106" s="100"/>
      <c r="IR106" s="75" t="s">
        <v>1</v>
      </c>
      <c r="IS106" s="83"/>
      <c r="IT106" s="8"/>
      <c r="IU106" s="8"/>
      <c r="IV106" s="8"/>
      <c r="IW106" s="8"/>
      <c r="IX106" s="8"/>
      <c r="IY106" s="8"/>
      <c r="IZ106" s="8"/>
      <c r="JA106" s="8"/>
      <c r="JB106" s="8"/>
      <c r="JC106" s="8"/>
      <c r="JD106" s="8"/>
      <c r="JE106" s="8"/>
      <c r="JF106" s="8"/>
      <c r="JG106" s="8"/>
      <c r="JH106" s="8"/>
      <c r="JI106" s="8"/>
      <c r="JJ106" s="8"/>
      <c r="JK106" s="8"/>
      <c r="JL106" s="8"/>
      <c r="JM106" s="8"/>
      <c r="JN106" s="8"/>
      <c r="JO106" s="8"/>
      <c r="JP106" s="8"/>
      <c r="JQ106" s="8"/>
      <c r="JR106" s="8"/>
      <c r="JS106" s="8"/>
      <c r="JT106" s="8"/>
      <c r="JU106" s="8"/>
      <c r="JV106" s="8"/>
      <c r="JW106" s="84"/>
      <c r="JX106" s="77">
        <f t="shared" si="431"/>
        <v>0</v>
      </c>
      <c r="KA106" s="100"/>
      <c r="KB106" s="75" t="s">
        <v>1</v>
      </c>
      <c r="KC106" s="83"/>
      <c r="KD106" s="8"/>
      <c r="KE106" s="8"/>
      <c r="KF106" s="8"/>
      <c r="KG106" s="8"/>
      <c r="KH106" s="8"/>
      <c r="KI106" s="8"/>
      <c r="KJ106" s="8"/>
      <c r="KK106" s="8"/>
      <c r="KL106" s="8"/>
      <c r="KM106" s="8"/>
      <c r="KN106" s="8"/>
      <c r="KO106" s="8"/>
      <c r="KP106" s="8"/>
      <c r="KQ106" s="8"/>
      <c r="KR106" s="8"/>
      <c r="KS106" s="8"/>
      <c r="KT106" s="8"/>
      <c r="KU106" s="8"/>
      <c r="KV106" s="8"/>
      <c r="KW106" s="8"/>
      <c r="KX106" s="8"/>
      <c r="KY106" s="8"/>
      <c r="KZ106" s="8"/>
      <c r="LA106" s="8"/>
      <c r="LB106" s="8"/>
      <c r="LC106" s="8"/>
      <c r="LD106" s="8"/>
      <c r="LE106" s="8"/>
      <c r="LF106" s="84"/>
      <c r="LG106" s="77">
        <f t="shared" si="414"/>
        <v>0</v>
      </c>
      <c r="LJ106" s="100"/>
      <c r="LK106" s="75" t="s">
        <v>1</v>
      </c>
      <c r="LL106" s="83"/>
      <c r="LM106" s="8"/>
      <c r="LN106" s="8"/>
      <c r="LO106" s="8"/>
      <c r="LP106" s="8"/>
      <c r="LQ106" s="8"/>
      <c r="LR106" s="8"/>
      <c r="LS106" s="8"/>
      <c r="LT106" s="8"/>
      <c r="LU106" s="8"/>
      <c r="LV106" s="8"/>
      <c r="LW106" s="8"/>
      <c r="LX106" s="8"/>
      <c r="LY106" s="8"/>
      <c r="LZ106" s="8"/>
      <c r="MA106" s="8"/>
      <c r="MB106" s="8"/>
      <c r="MC106" s="8"/>
      <c r="MD106" s="8"/>
      <c r="ME106" s="8"/>
      <c r="MF106" s="8"/>
      <c r="MG106" s="8"/>
      <c r="MH106" s="8"/>
      <c r="MI106" s="8"/>
      <c r="MJ106" s="8"/>
      <c r="MK106" s="8"/>
      <c r="ML106" s="8"/>
      <c r="MM106" s="8"/>
      <c r="MN106" s="8"/>
      <c r="MO106" s="8"/>
      <c r="MP106" s="84"/>
      <c r="MQ106" s="77">
        <f t="shared" si="432"/>
        <v>0</v>
      </c>
      <c r="MT106" s="100"/>
      <c r="MU106" s="75" t="s">
        <v>1</v>
      </c>
      <c r="MV106" s="83"/>
      <c r="MW106" s="8"/>
      <c r="MX106" s="8"/>
      <c r="MY106" s="8"/>
      <c r="MZ106" s="8"/>
      <c r="NA106" s="8"/>
      <c r="NB106" s="8"/>
      <c r="NC106" s="8"/>
      <c r="ND106" s="8"/>
      <c r="NE106" s="8"/>
      <c r="NF106" s="8"/>
      <c r="NG106" s="8"/>
      <c r="NH106" s="8"/>
      <c r="NI106" s="8"/>
      <c r="NJ106" s="8"/>
      <c r="NK106" s="8"/>
      <c r="NL106" s="8"/>
      <c r="NM106" s="8"/>
      <c r="NN106" s="8"/>
      <c r="NO106" s="8"/>
      <c r="NP106" s="8"/>
      <c r="NQ106" s="8"/>
      <c r="NR106" s="8"/>
      <c r="NS106" s="8"/>
      <c r="NT106" s="8"/>
      <c r="NU106" s="8"/>
      <c r="NV106" s="8"/>
      <c r="NW106" s="8"/>
      <c r="NX106" s="8"/>
      <c r="NY106" s="84"/>
      <c r="NZ106" s="77">
        <f t="shared" si="416"/>
        <v>0</v>
      </c>
      <c r="OC106" s="100"/>
      <c r="OD106" s="75" t="s">
        <v>1</v>
      </c>
      <c r="OE106" s="83"/>
      <c r="OF106" s="8"/>
      <c r="OG106" s="8"/>
      <c r="OH106" s="8"/>
      <c r="OI106" s="8"/>
      <c r="OJ106" s="8"/>
      <c r="OK106" s="8"/>
      <c r="OL106" s="8"/>
      <c r="OM106" s="8"/>
      <c r="ON106" s="8"/>
      <c r="OO106" s="8"/>
      <c r="OP106" s="8"/>
      <c r="OQ106" s="8"/>
      <c r="OR106" s="8"/>
      <c r="OS106" s="8"/>
      <c r="OT106" s="8"/>
      <c r="OU106" s="8"/>
      <c r="OV106" s="8"/>
      <c r="OW106" s="8"/>
      <c r="OX106" s="8"/>
      <c r="OY106" s="8"/>
      <c r="OZ106" s="8"/>
      <c r="PA106" s="8"/>
      <c r="PB106" s="8"/>
      <c r="PC106" s="8"/>
      <c r="PD106" s="8"/>
      <c r="PE106" s="8"/>
      <c r="PF106" s="8"/>
      <c r="PG106" s="8"/>
      <c r="PH106" s="8"/>
      <c r="PI106" s="84"/>
      <c r="PJ106" s="77">
        <f t="shared" si="433"/>
        <v>0</v>
      </c>
    </row>
    <row r="107" spans="2:426" ht="15" customHeight="1">
      <c r="B107">
        <f ca="1">SUMIF(E$3:AI$3,"&lt;="&amp;B5,E107:AI107)</f>
        <v>0</v>
      </c>
      <c r="C107" s="98" t="str">
        <f>IF(Summary!$B$65&lt;&gt;"",IF(AND(Summary!$D$65&lt;&gt;"",DATE(YEAR(Summary!$D$65),MONTH(Summary!$D$65),1)&lt;DATE(YEAR(E3),MONTH(E3),1)),"not on board",IF(Summary!$B$65&lt;&gt;"",IF(AND(Summary!$C$65&lt;&gt;"",DATE(YEAR(Summary!$C$65),MONTH(Summary!$C$65),1)&lt;=DATE(YEAR(E3),MONTH(E3),1)),Summary!$B$65,"not on board"),"")),"")</f>
        <v/>
      </c>
      <c r="D107" s="74" t="s">
        <v>17</v>
      </c>
      <c r="E107" s="85"/>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86"/>
      <c r="AJ107" s="76">
        <f t="shared" ref="AJ107:AJ108" si="434">SUM(E107:AI107)</f>
        <v>0</v>
      </c>
      <c r="AL107">
        <f ca="1">SUMIF(AO$3:BQ$3,"&lt;="&amp;B5,AO107:BQ107)</f>
        <v>0</v>
      </c>
      <c r="AM107" s="98" t="str">
        <f>IF(Summary!$B$65&lt;&gt;"",IF(AND(Summary!$D$65&lt;&gt;"",DATE(YEAR(Summary!$D$65),MONTH(Summary!$D$65),1)&lt;DATE(YEAR(AO3),MONTH(AO3),1)),"not on board",IF(Summary!$B$65&lt;&gt;"",IF(AND(Summary!$C$65&lt;&gt;"",DATE(YEAR(Summary!$C$65),MONTH(Summary!$C$65),1)&lt;=DATE(YEAR(AO3),MONTH(AO3),1)),Summary!$B$65,"not on board"),"")),"")</f>
        <v/>
      </c>
      <c r="AN107" s="74" t="s">
        <v>17</v>
      </c>
      <c r="AO107" s="85"/>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86"/>
      <c r="BR107" s="76">
        <f t="shared" si="407"/>
        <v>0</v>
      </c>
      <c r="BT107">
        <f ca="1">SUMIF(BW$3:DA$3,"&lt;="&amp;B5,BW107:DA107)</f>
        <v>0</v>
      </c>
      <c r="BU107" s="98" t="str">
        <f>IF(Summary!$B$65&lt;&gt;"",IF(AND(Summary!$D$65&lt;&gt;"",DATE(YEAR(Summary!$D$65),MONTH(Summary!$D$65),1)&lt;DATE(YEAR(BW3),MONTH(BW3),1)),"not on board",IF(Summary!$B$65&lt;&gt;"",IF(AND(Summary!$C$65&lt;&gt;"",DATE(YEAR(Summary!$C$65),MONTH(Summary!$C$65),1)&lt;=DATE(YEAR(BW3),MONTH(BW3),1)),Summary!$B$65,"not on board"),"")),"")</f>
        <v/>
      </c>
      <c r="BV107" s="74" t="s">
        <v>17</v>
      </c>
      <c r="BW107" s="85"/>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86"/>
      <c r="DB107" s="76">
        <f t="shared" ref="DB107:DB108" si="435">SUM(BW107:DA107)</f>
        <v>0</v>
      </c>
      <c r="DD107">
        <f ca="1">SUMIF(DG$3:EJ$3,"&lt;="&amp;B5,DG107:EJ107)</f>
        <v>0</v>
      </c>
      <c r="DE107" s="98" t="str">
        <f>IF(Summary!$B$65&lt;&gt;"",IF(AND(Summary!$D$65&lt;&gt;"",DATE(YEAR(Summary!$D$65),MONTH(Summary!$D$65),1)&lt;DATE(YEAR(DG3),MONTH(DG3),1)),"not on board",IF(Summary!$B$65&lt;&gt;"",IF(AND(Summary!$C$65&lt;&gt;"",DATE(YEAR(Summary!$C$65),MONTH(Summary!$C$65),1)&lt;=DATE(YEAR(DG3),MONTH(DG3),1)),Summary!$B$65,"not on board"),"")),"")</f>
        <v/>
      </c>
      <c r="DF107" s="74" t="s">
        <v>17</v>
      </c>
      <c r="DG107" s="85"/>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86"/>
      <c r="EK107" s="76">
        <f t="shared" ref="EK107:EK108" si="436">SUM(DG107:EJ107)</f>
        <v>0</v>
      </c>
      <c r="EM107">
        <f ca="1">SUMIF(EP$3:FT$3,"&lt;="&amp;B5,EP107:FT107)</f>
        <v>0</v>
      </c>
      <c r="EN107" s="98" t="str">
        <f>IF(Summary!$B$65&lt;&gt;"",IF(AND(Summary!$D$65&lt;&gt;"",DATE(YEAR(Summary!$D$65),MONTH(Summary!$D$65),1)&lt;DATE(YEAR(EP3),MONTH(EP3),1)),"not on board",IF(Summary!$B$65&lt;&gt;"",IF(AND(Summary!$C$65&lt;&gt;"",DATE(YEAR(Summary!$C$65),MONTH(Summary!$C$65),1)&lt;=DATE(YEAR(EP3),MONTH(EP3),1)),Summary!$B$65,"not on board"),"")),"")</f>
        <v/>
      </c>
      <c r="EO107" s="74" t="s">
        <v>17</v>
      </c>
      <c r="EP107" s="85"/>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86"/>
      <c r="FU107" s="76">
        <f t="shared" ref="FU107:FU108" si="437">SUM(EP107:FT107)</f>
        <v>0</v>
      </c>
      <c r="FW107">
        <f ca="1">SUMIF(FZ$3:HC$3,"&lt;="&amp;B5,FZ107:HC107)</f>
        <v>0</v>
      </c>
      <c r="FX107" s="98" t="str">
        <f>IF(Summary!$B$65&lt;&gt;"",IF(AND(Summary!$D$65&lt;&gt;"",DATE(YEAR(Summary!$D$65),MONTH(Summary!$D$65),1)&lt;DATE(YEAR(FZ3),MONTH(FZ3),1)),"not on board",IF(Summary!$B$65&lt;&gt;"",IF(AND(Summary!$C$65&lt;&gt;"",DATE(YEAR(Summary!$C$65),MONTH(Summary!$C$65),1)&lt;=DATE(YEAR(FZ3),MONTH(FZ3),1)),Summary!$B$65,"not on board"),"")),"")</f>
        <v/>
      </c>
      <c r="FY107" s="74" t="s">
        <v>17</v>
      </c>
      <c r="FZ107" s="85"/>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86"/>
      <c r="HD107" s="76">
        <f t="shared" si="411"/>
        <v>0</v>
      </c>
      <c r="HF107">
        <f ca="1">SUMIF(HI$3:IM$3,"&lt;="&amp;B5,HI107:IM107)</f>
        <v>0</v>
      </c>
      <c r="HG107" s="98" t="str">
        <f>IF(Summary!$B$65&lt;&gt;"",IF(AND(Summary!$D$65&lt;&gt;"",DATE(YEAR(Summary!$D$65),MONTH(Summary!$D$65),1)&lt;DATE(YEAR(HI3),MONTH(HI3),1)),"not on board",IF(Summary!$B$65&lt;&gt;"",IF(AND(Summary!$C$65&lt;&gt;"",DATE(YEAR(Summary!$C$65),MONTH(Summary!$C$65),1)&lt;=DATE(YEAR(HI3),MONTH(HI3),1)),Summary!$B$65,"not on board"),"")),"")</f>
        <v/>
      </c>
      <c r="HH107" s="74" t="s">
        <v>17</v>
      </c>
      <c r="HI107" s="85"/>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86"/>
      <c r="IN107" s="76">
        <f t="shared" ref="IN107:IN108" si="438">SUM(HI107:IM107)</f>
        <v>0</v>
      </c>
      <c r="IP107">
        <f ca="1">SUMIF(IS$3:JW$3,"&lt;="&amp;B5,IS107:JW107)</f>
        <v>0</v>
      </c>
      <c r="IQ107" s="98" t="str">
        <f>IF(Summary!$B$65&lt;&gt;"",IF(AND(Summary!$D$65&lt;&gt;"",DATE(YEAR(Summary!$D$65),MONTH(Summary!$D$65),1)&lt;DATE(YEAR(IS3),MONTH(IS3),1)),"not on board",IF(Summary!$B$65&lt;&gt;"",IF(AND(Summary!$C$65&lt;&gt;"",DATE(YEAR(Summary!$C$65),MONTH(Summary!$C$65),1)&lt;=DATE(YEAR(IS3),MONTH(IS3),1)),Summary!$B$65,"not on board"),"")),"")</f>
        <v/>
      </c>
      <c r="IR107" s="74" t="s">
        <v>17</v>
      </c>
      <c r="IS107" s="85"/>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86"/>
      <c r="JX107" s="76">
        <f t="shared" ref="JX107:JX108" si="439">SUM(IS107:JW107)</f>
        <v>0</v>
      </c>
      <c r="JZ107">
        <f ca="1">SUMIF(KC$3:LF$3,"&lt;="&amp;B5,KC107:LF107)</f>
        <v>0</v>
      </c>
      <c r="KA107" s="98" t="str">
        <f>IF(Summary!$B$65&lt;&gt;"",IF(AND(Summary!$D$65&lt;&gt;"",DATE(YEAR(Summary!$D$65),MONTH(Summary!$D$65),1)&lt;DATE(YEAR(KC3),MONTH(KC3),1)),"not on board",IF(Summary!$B$65&lt;&gt;"",IF(AND(Summary!$C$65&lt;&gt;"",DATE(YEAR(Summary!$C$65),MONTH(Summary!$C$65),1)&lt;=DATE(YEAR(KC3),MONTH(KC3),1)),Summary!$B$65,"not on board"),"")),"")</f>
        <v/>
      </c>
      <c r="KB107" s="74" t="s">
        <v>17</v>
      </c>
      <c r="KC107" s="85"/>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86"/>
      <c r="LG107" s="76">
        <f t="shared" si="414"/>
        <v>0</v>
      </c>
      <c r="LI107">
        <f ca="1">SUMIF(LL$3:MP$3,"&lt;="&amp;B5,LL107:MP107)</f>
        <v>0</v>
      </c>
      <c r="LJ107" s="98" t="str">
        <f>IF(Summary!$B$65&lt;&gt;"",IF(AND(Summary!$D$65&lt;&gt;"",DATE(YEAR(Summary!$D$65),MONTH(Summary!$D$65),1)&lt;DATE(YEAR(LL3),MONTH(LL3),1)),"not on board",IF(Summary!$B$65&lt;&gt;"",IF(AND(Summary!$C$65&lt;&gt;"",DATE(YEAR(Summary!$C$65),MONTH(Summary!$C$65),1)&lt;=DATE(YEAR(LL3),MONTH(LL3),1)),Summary!$B$65,"not on board"),"")),"")</f>
        <v/>
      </c>
      <c r="LK107" s="74" t="s">
        <v>17</v>
      </c>
      <c r="LL107" s="85"/>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9"/>
      <c r="MP107" s="86"/>
      <c r="MQ107" s="76">
        <f t="shared" ref="MQ107:MQ108" si="440">SUM(LL107:MP107)</f>
        <v>0</v>
      </c>
      <c r="MS107">
        <f ca="1">SUMIF(MV$3:NY$3,"&lt;="&amp;B5,MV107:NY107)</f>
        <v>0</v>
      </c>
      <c r="MT107" s="98" t="str">
        <f>IF(Summary!$B$65&lt;&gt;"",IF(AND(Summary!$D$65&lt;&gt;"",DATE(YEAR(Summary!$D$65),MONTH(Summary!$D$65),1)&lt;DATE(YEAR(MV3),MONTH(MV3),1)),"not on board",IF(Summary!$B$65&lt;&gt;"",IF(AND(Summary!$C$65&lt;&gt;"",DATE(YEAR(Summary!$C$65),MONTH(Summary!$C$65),1)&lt;=DATE(YEAR(MV3),MONTH(MV3),1)),Summary!$B$65,"not on board"),"")),"")</f>
        <v/>
      </c>
      <c r="MU107" s="74" t="s">
        <v>17</v>
      </c>
      <c r="MV107" s="85"/>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9"/>
      <c r="NY107" s="86"/>
      <c r="NZ107" s="76">
        <f t="shared" si="416"/>
        <v>0</v>
      </c>
      <c r="OB107">
        <f ca="1">SUMIF(OE$3:PI$3,"&lt;="&amp;B5,OE107:PI107)</f>
        <v>0</v>
      </c>
      <c r="OC107" s="98" t="str">
        <f>IF(Summary!$B$65&lt;&gt;"",IF(AND(Summary!$D$65&lt;&gt;"",DATE(YEAR(Summary!$D$65),MONTH(Summary!$D$65),1)&lt;DATE(YEAR(OE3),MONTH(OE3),1)),"not on board",IF(Summary!$B$65&lt;&gt;"",IF(AND(Summary!$C$65&lt;&gt;"",DATE(YEAR(Summary!$C$65),MONTH(Summary!$C$65),1)&lt;=DATE(YEAR(OE3),MONTH(OE3),1)),Summary!$B$65,"not on board"),"")),"")</f>
        <v/>
      </c>
      <c r="OD107" s="74" t="s">
        <v>17</v>
      </c>
      <c r="OE107" s="85"/>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9"/>
      <c r="PI107" s="86"/>
      <c r="PJ107" s="76">
        <f t="shared" ref="PJ107:PJ108" si="441">SUM(OE107:PI107)</f>
        <v>0</v>
      </c>
    </row>
    <row r="108" spans="2:426">
      <c r="B108">
        <f ca="1">SUM(B107,BT107,AL107,DD107,EM107,FW107,HF107,IP107,JZ107,LI107,MS107,OB107)</f>
        <v>0</v>
      </c>
      <c r="C108" s="100"/>
      <c r="D108" s="75" t="s">
        <v>1</v>
      </c>
      <c r="E108" s="83"/>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4"/>
      <c r="AJ108" s="77">
        <f t="shared" si="434"/>
        <v>0</v>
      </c>
      <c r="AM108" s="100"/>
      <c r="AN108" s="75" t="s">
        <v>1</v>
      </c>
      <c r="AO108" s="83"/>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4"/>
      <c r="BR108" s="77">
        <f t="shared" si="407"/>
        <v>0</v>
      </c>
      <c r="BU108" s="100"/>
      <c r="BV108" s="75" t="s">
        <v>1</v>
      </c>
      <c r="BW108" s="83"/>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4"/>
      <c r="DB108" s="77">
        <f t="shared" si="435"/>
        <v>0</v>
      </c>
      <c r="DE108" s="100"/>
      <c r="DF108" s="75" t="s">
        <v>1</v>
      </c>
      <c r="DG108" s="83"/>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4"/>
      <c r="EK108" s="77">
        <f t="shared" si="436"/>
        <v>0</v>
      </c>
      <c r="EN108" s="100"/>
      <c r="EO108" s="75" t="s">
        <v>1</v>
      </c>
      <c r="EP108" s="83"/>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4"/>
      <c r="FU108" s="77">
        <f t="shared" si="437"/>
        <v>0</v>
      </c>
      <c r="FX108" s="100"/>
      <c r="FY108" s="75" t="s">
        <v>1</v>
      </c>
      <c r="FZ108" s="83"/>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4"/>
      <c r="HD108" s="77">
        <f t="shared" si="411"/>
        <v>0</v>
      </c>
      <c r="HG108" s="100"/>
      <c r="HH108" s="75" t="s">
        <v>1</v>
      </c>
      <c r="HI108" s="83"/>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4"/>
      <c r="IN108" s="77">
        <f t="shared" si="438"/>
        <v>0</v>
      </c>
      <c r="IQ108" s="100"/>
      <c r="IR108" s="75" t="s">
        <v>1</v>
      </c>
      <c r="IS108" s="83"/>
      <c r="IT108" s="8"/>
      <c r="IU108" s="8"/>
      <c r="IV108" s="8"/>
      <c r="IW108" s="8"/>
      <c r="IX108" s="8"/>
      <c r="IY108" s="8"/>
      <c r="IZ108" s="8"/>
      <c r="JA108" s="8"/>
      <c r="JB108" s="8"/>
      <c r="JC108" s="8"/>
      <c r="JD108" s="8"/>
      <c r="JE108" s="8"/>
      <c r="JF108" s="8"/>
      <c r="JG108" s="8"/>
      <c r="JH108" s="8"/>
      <c r="JI108" s="8"/>
      <c r="JJ108" s="8"/>
      <c r="JK108" s="8"/>
      <c r="JL108" s="8"/>
      <c r="JM108" s="8"/>
      <c r="JN108" s="8"/>
      <c r="JO108" s="8"/>
      <c r="JP108" s="8"/>
      <c r="JQ108" s="8"/>
      <c r="JR108" s="8"/>
      <c r="JS108" s="8"/>
      <c r="JT108" s="8"/>
      <c r="JU108" s="8"/>
      <c r="JV108" s="8"/>
      <c r="JW108" s="84"/>
      <c r="JX108" s="77">
        <f t="shared" si="439"/>
        <v>0</v>
      </c>
      <c r="KA108" s="100"/>
      <c r="KB108" s="75" t="s">
        <v>1</v>
      </c>
      <c r="KC108" s="83"/>
      <c r="KD108" s="8"/>
      <c r="KE108" s="8"/>
      <c r="KF108" s="8"/>
      <c r="KG108" s="8"/>
      <c r="KH108" s="8"/>
      <c r="KI108" s="8"/>
      <c r="KJ108" s="8"/>
      <c r="KK108" s="8"/>
      <c r="KL108" s="8"/>
      <c r="KM108" s="8"/>
      <c r="KN108" s="8"/>
      <c r="KO108" s="8"/>
      <c r="KP108" s="8"/>
      <c r="KQ108" s="8"/>
      <c r="KR108" s="8"/>
      <c r="KS108" s="8"/>
      <c r="KT108" s="8"/>
      <c r="KU108" s="8"/>
      <c r="KV108" s="8"/>
      <c r="KW108" s="8"/>
      <c r="KX108" s="8"/>
      <c r="KY108" s="8"/>
      <c r="KZ108" s="8"/>
      <c r="LA108" s="8"/>
      <c r="LB108" s="8"/>
      <c r="LC108" s="8"/>
      <c r="LD108" s="8"/>
      <c r="LE108" s="8"/>
      <c r="LF108" s="84"/>
      <c r="LG108" s="77">
        <f t="shared" si="414"/>
        <v>0</v>
      </c>
      <c r="LJ108" s="100"/>
      <c r="LK108" s="75" t="s">
        <v>1</v>
      </c>
      <c r="LL108" s="83"/>
      <c r="LM108" s="8"/>
      <c r="LN108" s="8"/>
      <c r="LO108" s="8"/>
      <c r="LP108" s="8"/>
      <c r="LQ108" s="8"/>
      <c r="LR108" s="8"/>
      <c r="LS108" s="8"/>
      <c r="LT108" s="8"/>
      <c r="LU108" s="8"/>
      <c r="LV108" s="8"/>
      <c r="LW108" s="8"/>
      <c r="LX108" s="8"/>
      <c r="LY108" s="8"/>
      <c r="LZ108" s="8"/>
      <c r="MA108" s="8"/>
      <c r="MB108" s="8"/>
      <c r="MC108" s="8"/>
      <c r="MD108" s="8"/>
      <c r="ME108" s="8"/>
      <c r="MF108" s="8"/>
      <c r="MG108" s="8"/>
      <c r="MH108" s="8"/>
      <c r="MI108" s="8"/>
      <c r="MJ108" s="8"/>
      <c r="MK108" s="8"/>
      <c r="ML108" s="8"/>
      <c r="MM108" s="8"/>
      <c r="MN108" s="8"/>
      <c r="MO108" s="8"/>
      <c r="MP108" s="84"/>
      <c r="MQ108" s="77">
        <f t="shared" si="440"/>
        <v>0</v>
      </c>
      <c r="MT108" s="100"/>
      <c r="MU108" s="75" t="s">
        <v>1</v>
      </c>
      <c r="MV108" s="83"/>
      <c r="MW108" s="8"/>
      <c r="MX108" s="8"/>
      <c r="MY108" s="8"/>
      <c r="MZ108" s="8"/>
      <c r="NA108" s="8"/>
      <c r="NB108" s="8"/>
      <c r="NC108" s="8"/>
      <c r="ND108" s="8"/>
      <c r="NE108" s="8"/>
      <c r="NF108" s="8"/>
      <c r="NG108" s="8"/>
      <c r="NH108" s="8"/>
      <c r="NI108" s="8"/>
      <c r="NJ108" s="8"/>
      <c r="NK108" s="8"/>
      <c r="NL108" s="8"/>
      <c r="NM108" s="8"/>
      <c r="NN108" s="8"/>
      <c r="NO108" s="8"/>
      <c r="NP108" s="8"/>
      <c r="NQ108" s="8"/>
      <c r="NR108" s="8"/>
      <c r="NS108" s="8"/>
      <c r="NT108" s="8"/>
      <c r="NU108" s="8"/>
      <c r="NV108" s="8"/>
      <c r="NW108" s="8"/>
      <c r="NX108" s="8"/>
      <c r="NY108" s="84"/>
      <c r="NZ108" s="77">
        <f t="shared" si="416"/>
        <v>0</v>
      </c>
      <c r="OC108" s="100"/>
      <c r="OD108" s="75" t="s">
        <v>1</v>
      </c>
      <c r="OE108" s="83"/>
      <c r="OF108" s="8"/>
      <c r="OG108" s="8"/>
      <c r="OH108" s="8"/>
      <c r="OI108" s="8"/>
      <c r="OJ108" s="8"/>
      <c r="OK108" s="8"/>
      <c r="OL108" s="8"/>
      <c r="OM108" s="8"/>
      <c r="ON108" s="8"/>
      <c r="OO108" s="8"/>
      <c r="OP108" s="8"/>
      <c r="OQ108" s="8"/>
      <c r="OR108" s="8"/>
      <c r="OS108" s="8"/>
      <c r="OT108" s="8"/>
      <c r="OU108" s="8"/>
      <c r="OV108" s="8"/>
      <c r="OW108" s="8"/>
      <c r="OX108" s="8"/>
      <c r="OY108" s="8"/>
      <c r="OZ108" s="8"/>
      <c r="PA108" s="8"/>
      <c r="PB108" s="8"/>
      <c r="PC108" s="8"/>
      <c r="PD108" s="8"/>
      <c r="PE108" s="8"/>
      <c r="PF108" s="8"/>
      <c r="PG108" s="8"/>
      <c r="PH108" s="8"/>
      <c r="PI108" s="84"/>
      <c r="PJ108" s="77">
        <f t="shared" si="441"/>
        <v>0</v>
      </c>
    </row>
    <row r="109" spans="2:426" ht="15" customHeight="1">
      <c r="B109">
        <f ca="1">SUMIF(E$3:AI$3,"&lt;="&amp;B5,E109:AI109)</f>
        <v>0</v>
      </c>
      <c r="C109" s="98" t="str">
        <f>IF(Summary!$B$66&lt;&gt;"",IF(AND(Summary!$D$66&lt;&gt;"",DATE(YEAR(Summary!$D$66),MONTH(Summary!$D$66),1)&lt;DATE(YEAR(E3),MONTH(E3),1)),"not on board",IF(Summary!$B$66&lt;&gt;"",IF(AND(Summary!$C$66&lt;&gt;"",DATE(YEAR(Summary!$C$66),MONTH(Summary!$C$66),1)&lt;=DATE(YEAR(E3),MONTH(E3),1)),Summary!$B$66,"not on board"),"")),"")</f>
        <v/>
      </c>
      <c r="D109" s="74" t="s">
        <v>17</v>
      </c>
      <c r="E109" s="85"/>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86"/>
      <c r="AJ109" s="76">
        <f t="shared" ref="AJ109:AJ110" si="442">SUM(E109:AI109)</f>
        <v>0</v>
      </c>
      <c r="AL109">
        <f ca="1">SUMIF(AO$3:BQ$3,"&lt;="&amp;B5,AO109:BQ109)</f>
        <v>0</v>
      </c>
      <c r="AM109" s="98" t="str">
        <f>IF(Summary!$B$66&lt;&gt;"",IF(AND(Summary!$D$66&lt;&gt;"",DATE(YEAR(Summary!$D$66),MONTH(Summary!$D$66),1)&lt;DATE(YEAR(AO3),MONTH(AO3),1)),"not on board",IF(Summary!$B$66&lt;&gt;"",IF(AND(Summary!$C$66&lt;&gt;"",DATE(YEAR(Summary!$C$66),MONTH(Summary!$C$66),1)&lt;=DATE(YEAR(AO3),MONTH(AO3),1)),Summary!$B$66,"not on board"),"")),"")</f>
        <v/>
      </c>
      <c r="AN109" s="74" t="s">
        <v>17</v>
      </c>
      <c r="AO109" s="85"/>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86"/>
      <c r="BR109" s="76">
        <f t="shared" si="407"/>
        <v>0</v>
      </c>
      <c r="BT109">
        <f ca="1">SUMIF(BW$3:DA$3,"&lt;="&amp;B5,BW109:DA109)</f>
        <v>0</v>
      </c>
      <c r="BU109" s="98" t="str">
        <f>IF(Summary!$B$66&lt;&gt;"",IF(AND(Summary!$D$66&lt;&gt;"",DATE(YEAR(Summary!$D$66),MONTH(Summary!$D$66),1)&lt;DATE(YEAR(BW3),MONTH(BW3),1)),"not on board",IF(Summary!$B$66&lt;&gt;"",IF(AND(Summary!$C$66&lt;&gt;"",DATE(YEAR(Summary!$C$66),MONTH(Summary!$C$66),1)&lt;=DATE(YEAR(BW3),MONTH(BW3),1)),Summary!$B$66,"not on board"),"")),"")</f>
        <v/>
      </c>
      <c r="BV109" s="74" t="s">
        <v>17</v>
      </c>
      <c r="BW109" s="85"/>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86"/>
      <c r="DB109" s="76">
        <f t="shared" ref="DB109:DB110" si="443">SUM(BW109:DA109)</f>
        <v>0</v>
      </c>
      <c r="DD109">
        <f ca="1">SUMIF(DG$3:EJ$3,"&lt;="&amp;B5,DG109:EJ109)</f>
        <v>0</v>
      </c>
      <c r="DE109" s="98" t="str">
        <f>IF(Summary!$B$66&lt;&gt;"",IF(AND(Summary!$D$66&lt;&gt;"",DATE(YEAR(Summary!$D$66),MONTH(Summary!$D$66),1)&lt;DATE(YEAR(DG3),MONTH(DG3),1)),"not on board",IF(Summary!$B$66&lt;&gt;"",IF(AND(Summary!$C$66&lt;&gt;"",DATE(YEAR(Summary!$C$66),MONTH(Summary!$C$66),1)&lt;=DATE(YEAR(DG3),MONTH(DG3),1)),Summary!$B$66,"not on board"),"")),"")</f>
        <v/>
      </c>
      <c r="DF109" s="74" t="s">
        <v>17</v>
      </c>
      <c r="DG109" s="85"/>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86"/>
      <c r="EK109" s="76">
        <f t="shared" ref="EK109:EK110" si="444">SUM(DG109:EJ109)</f>
        <v>0</v>
      </c>
      <c r="EM109">
        <f ca="1">SUMIF(EP$3:FT$3,"&lt;="&amp;B5,EP109:FT109)</f>
        <v>0</v>
      </c>
      <c r="EN109" s="98" t="str">
        <f>IF(Summary!$B$66&lt;&gt;"",IF(AND(Summary!$D$66&lt;&gt;"",DATE(YEAR(Summary!$D$66),MONTH(Summary!$D$66),1)&lt;DATE(YEAR(EP3),MONTH(EP3),1)),"not on board",IF(Summary!$B$66&lt;&gt;"",IF(AND(Summary!$C$66&lt;&gt;"",DATE(YEAR(Summary!$C$66),MONTH(Summary!$C$66),1)&lt;=DATE(YEAR(EP3),MONTH(EP3),1)),Summary!$B$66,"not on board"),"")),"")</f>
        <v/>
      </c>
      <c r="EO109" s="74" t="s">
        <v>17</v>
      </c>
      <c r="EP109" s="85"/>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86"/>
      <c r="FU109" s="76">
        <f t="shared" ref="FU109:FU110" si="445">SUM(EP109:FT109)</f>
        <v>0</v>
      </c>
      <c r="FW109">
        <f ca="1">SUMIF(FZ$3:HC$3,"&lt;="&amp;B5,FZ109:HC109)</f>
        <v>0</v>
      </c>
      <c r="FX109" s="98" t="str">
        <f>IF(Summary!$B$66&lt;&gt;"",IF(AND(Summary!$D$66&lt;&gt;"",DATE(YEAR(Summary!$D$66),MONTH(Summary!$D$66),1)&lt;DATE(YEAR(FZ3),MONTH(FZ3),1)),"not on board",IF(Summary!$B$66&lt;&gt;"",IF(AND(Summary!$C$66&lt;&gt;"",DATE(YEAR(Summary!$C$66),MONTH(Summary!$C$66),1)&lt;=DATE(YEAR(FZ3),MONTH(FZ3),1)),Summary!$B$66,"not on board"),"")),"")</f>
        <v/>
      </c>
      <c r="FY109" s="74" t="s">
        <v>17</v>
      </c>
      <c r="FZ109" s="85"/>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86"/>
      <c r="HD109" s="76">
        <f t="shared" si="411"/>
        <v>0</v>
      </c>
      <c r="HF109">
        <f ca="1">SUMIF(HI$3:IM$3,"&lt;="&amp;B5,HI109:IM109)</f>
        <v>0</v>
      </c>
      <c r="HG109" s="98" t="str">
        <f>IF(Summary!$B$66&lt;&gt;"",IF(AND(Summary!$D$66&lt;&gt;"",DATE(YEAR(Summary!$D$66),MONTH(Summary!$D$66),1)&lt;DATE(YEAR(HI3),MONTH(HI3),1)),"not on board",IF(Summary!$B$66&lt;&gt;"",IF(AND(Summary!$C$66&lt;&gt;"",DATE(YEAR(Summary!$C$66),MONTH(Summary!$C$66),1)&lt;=DATE(YEAR(HI3),MONTH(HI3),1)),Summary!$B$66,"not on board"),"")),"")</f>
        <v/>
      </c>
      <c r="HH109" s="74" t="s">
        <v>17</v>
      </c>
      <c r="HI109" s="85"/>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86"/>
      <c r="IN109" s="76">
        <f t="shared" ref="IN109:IN110" si="446">SUM(HI109:IM109)</f>
        <v>0</v>
      </c>
      <c r="IP109">
        <f ca="1">SUMIF(IS$3:JW$3,"&lt;="&amp;B5,IS109:JW109)</f>
        <v>0</v>
      </c>
      <c r="IQ109" s="98" t="str">
        <f>IF(Summary!$B$66&lt;&gt;"",IF(AND(Summary!$D$66&lt;&gt;"",DATE(YEAR(Summary!$D$66),MONTH(Summary!$D$66),1)&lt;DATE(YEAR(IS3),MONTH(IS3),1)),"not on board",IF(Summary!$B$66&lt;&gt;"",IF(AND(Summary!$C$66&lt;&gt;"",DATE(YEAR(Summary!$C$66),MONTH(Summary!$C$66),1)&lt;=DATE(YEAR(IS3),MONTH(IS3),1)),Summary!$B$66,"not on board"),"")),"")</f>
        <v/>
      </c>
      <c r="IR109" s="74" t="s">
        <v>17</v>
      </c>
      <c r="IS109" s="85"/>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86"/>
      <c r="JX109" s="76">
        <f t="shared" ref="JX109:JX110" si="447">SUM(IS109:JW109)</f>
        <v>0</v>
      </c>
      <c r="JZ109">
        <f ca="1">SUMIF(KC$3:LF$3,"&lt;="&amp;B5,KC109:LF109)</f>
        <v>0</v>
      </c>
      <c r="KA109" s="98" t="str">
        <f>IF(Summary!$B$66&lt;&gt;"",IF(AND(Summary!$D$66&lt;&gt;"",DATE(YEAR(Summary!$D$66),MONTH(Summary!$D$66),1)&lt;DATE(YEAR(KC3),MONTH(KC3),1)),"not on board",IF(Summary!$B$66&lt;&gt;"",IF(AND(Summary!$C$66&lt;&gt;"",DATE(YEAR(Summary!$C$66),MONTH(Summary!$C$66),1)&lt;=DATE(YEAR(KC3),MONTH(KC3),1)),Summary!$B$66,"not on board"),"")),"")</f>
        <v/>
      </c>
      <c r="KB109" s="74" t="s">
        <v>17</v>
      </c>
      <c r="KC109" s="85"/>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86"/>
      <c r="LG109" s="76">
        <f t="shared" si="414"/>
        <v>0</v>
      </c>
      <c r="LI109">
        <f ca="1">SUMIF(LL$3:MP$3,"&lt;="&amp;B5,LL109:MP109)</f>
        <v>0</v>
      </c>
      <c r="LJ109" s="98" t="str">
        <f>IF(Summary!$B$66&lt;&gt;"",IF(AND(Summary!$D$66&lt;&gt;"",DATE(YEAR(Summary!$D$66),MONTH(Summary!$D$66),1)&lt;DATE(YEAR(LL3),MONTH(LL3),1)),"not on board",IF(Summary!$B$66&lt;&gt;"",IF(AND(Summary!$C$66&lt;&gt;"",DATE(YEAR(Summary!$C$66),MONTH(Summary!$C$66),1)&lt;=DATE(YEAR(LL3),MONTH(LL3),1)),Summary!$B$66,"not on board"),"")),"")</f>
        <v/>
      </c>
      <c r="LK109" s="74" t="s">
        <v>17</v>
      </c>
      <c r="LL109" s="85"/>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86"/>
      <c r="MQ109" s="76">
        <f t="shared" ref="MQ109:MQ110" si="448">SUM(LL109:MP109)</f>
        <v>0</v>
      </c>
      <c r="MS109">
        <f ca="1">SUMIF(MV$3:NY$3,"&lt;="&amp;B5,MV109:NY109)</f>
        <v>0</v>
      </c>
      <c r="MT109" s="98" t="str">
        <f>IF(Summary!$B$66&lt;&gt;"",IF(AND(Summary!$D$66&lt;&gt;"",DATE(YEAR(Summary!$D$66),MONTH(Summary!$D$66),1)&lt;DATE(YEAR(MV3),MONTH(MV3),1)),"not on board",IF(Summary!$B$66&lt;&gt;"",IF(AND(Summary!$C$66&lt;&gt;"",DATE(YEAR(Summary!$C$66),MONTH(Summary!$C$66),1)&lt;=DATE(YEAR(MV3),MONTH(MV3),1)),Summary!$B$66,"not on board"),"")),"")</f>
        <v/>
      </c>
      <c r="MU109" s="74" t="s">
        <v>17</v>
      </c>
      <c r="MV109" s="85"/>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86"/>
      <c r="NZ109" s="76">
        <f t="shared" si="416"/>
        <v>0</v>
      </c>
      <c r="OB109">
        <f ca="1">SUMIF(OE$3:PI$3,"&lt;="&amp;B5,OE109:PI109)</f>
        <v>0</v>
      </c>
      <c r="OC109" s="98" t="str">
        <f>IF(Summary!$B$66&lt;&gt;"",IF(AND(Summary!$D$66&lt;&gt;"",DATE(YEAR(Summary!$D$66),MONTH(Summary!$D$66),1)&lt;DATE(YEAR(OE3),MONTH(OE3),1)),"not on board",IF(Summary!$B$66&lt;&gt;"",IF(AND(Summary!$C$66&lt;&gt;"",DATE(YEAR(Summary!$C$66),MONTH(Summary!$C$66),1)&lt;=DATE(YEAR(OE3),MONTH(OE3),1)),Summary!$B$66,"not on board"),"")),"")</f>
        <v/>
      </c>
      <c r="OD109" s="74" t="s">
        <v>17</v>
      </c>
      <c r="OE109" s="85"/>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86"/>
      <c r="PJ109" s="76">
        <f t="shared" ref="PJ109:PJ110" si="449">SUM(OE109:PI109)</f>
        <v>0</v>
      </c>
    </row>
    <row r="110" spans="2:426">
      <c r="B110">
        <f ca="1">SUM(B109,BT109,AL109,DD109,EM109,FW109,HF109,IP109,JZ109,LI109,MS109,OB109)</f>
        <v>0</v>
      </c>
      <c r="C110" s="100"/>
      <c r="D110" s="75" t="s">
        <v>1</v>
      </c>
      <c r="E110" s="83"/>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4"/>
      <c r="AJ110" s="77">
        <f t="shared" si="442"/>
        <v>0</v>
      </c>
      <c r="AM110" s="100"/>
      <c r="AN110" s="75" t="s">
        <v>1</v>
      </c>
      <c r="AO110" s="83"/>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4"/>
      <c r="BR110" s="77">
        <f t="shared" si="407"/>
        <v>0</v>
      </c>
      <c r="BU110" s="100"/>
      <c r="BV110" s="75" t="s">
        <v>1</v>
      </c>
      <c r="BW110" s="83"/>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4"/>
      <c r="DB110" s="77">
        <f t="shared" si="443"/>
        <v>0</v>
      </c>
      <c r="DE110" s="100"/>
      <c r="DF110" s="75" t="s">
        <v>1</v>
      </c>
      <c r="DG110" s="83"/>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4"/>
      <c r="EK110" s="77">
        <f t="shared" si="444"/>
        <v>0</v>
      </c>
      <c r="EN110" s="100"/>
      <c r="EO110" s="75" t="s">
        <v>1</v>
      </c>
      <c r="EP110" s="83"/>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4"/>
      <c r="FU110" s="77">
        <f t="shared" si="445"/>
        <v>0</v>
      </c>
      <c r="FX110" s="100"/>
      <c r="FY110" s="75" t="s">
        <v>1</v>
      </c>
      <c r="FZ110" s="83"/>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4"/>
      <c r="HD110" s="77">
        <f t="shared" si="411"/>
        <v>0</v>
      </c>
      <c r="HG110" s="100"/>
      <c r="HH110" s="75" t="s">
        <v>1</v>
      </c>
      <c r="HI110" s="83"/>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4"/>
      <c r="IN110" s="77">
        <f t="shared" si="446"/>
        <v>0</v>
      </c>
      <c r="IQ110" s="100"/>
      <c r="IR110" s="75" t="s">
        <v>1</v>
      </c>
      <c r="IS110" s="83"/>
      <c r="IT110" s="8"/>
      <c r="IU110" s="8"/>
      <c r="IV110" s="8"/>
      <c r="IW110" s="8"/>
      <c r="IX110" s="8"/>
      <c r="IY110" s="8"/>
      <c r="IZ110" s="8"/>
      <c r="JA110" s="8"/>
      <c r="JB110" s="8"/>
      <c r="JC110" s="8"/>
      <c r="JD110" s="8"/>
      <c r="JE110" s="8"/>
      <c r="JF110" s="8"/>
      <c r="JG110" s="8"/>
      <c r="JH110" s="8"/>
      <c r="JI110" s="8"/>
      <c r="JJ110" s="8"/>
      <c r="JK110" s="8"/>
      <c r="JL110" s="8"/>
      <c r="JM110" s="8"/>
      <c r="JN110" s="8"/>
      <c r="JO110" s="8"/>
      <c r="JP110" s="8"/>
      <c r="JQ110" s="8"/>
      <c r="JR110" s="8"/>
      <c r="JS110" s="8"/>
      <c r="JT110" s="8"/>
      <c r="JU110" s="8"/>
      <c r="JV110" s="8"/>
      <c r="JW110" s="84"/>
      <c r="JX110" s="77">
        <f t="shared" si="447"/>
        <v>0</v>
      </c>
      <c r="KA110" s="100"/>
      <c r="KB110" s="75" t="s">
        <v>1</v>
      </c>
      <c r="KC110" s="83"/>
      <c r="KD110" s="8"/>
      <c r="KE110" s="8"/>
      <c r="KF110" s="8"/>
      <c r="KG110" s="8"/>
      <c r="KH110" s="8"/>
      <c r="KI110" s="8"/>
      <c r="KJ110" s="8"/>
      <c r="KK110" s="8"/>
      <c r="KL110" s="8"/>
      <c r="KM110" s="8"/>
      <c r="KN110" s="8"/>
      <c r="KO110" s="8"/>
      <c r="KP110" s="8"/>
      <c r="KQ110" s="8"/>
      <c r="KR110" s="8"/>
      <c r="KS110" s="8"/>
      <c r="KT110" s="8"/>
      <c r="KU110" s="8"/>
      <c r="KV110" s="8"/>
      <c r="KW110" s="8"/>
      <c r="KX110" s="8"/>
      <c r="KY110" s="8"/>
      <c r="KZ110" s="8"/>
      <c r="LA110" s="8"/>
      <c r="LB110" s="8"/>
      <c r="LC110" s="8"/>
      <c r="LD110" s="8"/>
      <c r="LE110" s="8"/>
      <c r="LF110" s="84"/>
      <c r="LG110" s="77">
        <f t="shared" si="414"/>
        <v>0</v>
      </c>
      <c r="LJ110" s="100"/>
      <c r="LK110" s="75" t="s">
        <v>1</v>
      </c>
      <c r="LL110" s="83"/>
      <c r="LM110" s="8"/>
      <c r="LN110" s="8"/>
      <c r="LO110" s="8"/>
      <c r="LP110" s="8"/>
      <c r="LQ110" s="8"/>
      <c r="LR110" s="8"/>
      <c r="LS110" s="8"/>
      <c r="LT110" s="8"/>
      <c r="LU110" s="8"/>
      <c r="LV110" s="8"/>
      <c r="LW110" s="8"/>
      <c r="LX110" s="8"/>
      <c r="LY110" s="8"/>
      <c r="LZ110" s="8"/>
      <c r="MA110" s="8"/>
      <c r="MB110" s="8"/>
      <c r="MC110" s="8"/>
      <c r="MD110" s="8"/>
      <c r="ME110" s="8"/>
      <c r="MF110" s="8"/>
      <c r="MG110" s="8"/>
      <c r="MH110" s="8"/>
      <c r="MI110" s="8"/>
      <c r="MJ110" s="8"/>
      <c r="MK110" s="8"/>
      <c r="ML110" s="8"/>
      <c r="MM110" s="8"/>
      <c r="MN110" s="8"/>
      <c r="MO110" s="8"/>
      <c r="MP110" s="84"/>
      <c r="MQ110" s="77">
        <f t="shared" si="448"/>
        <v>0</v>
      </c>
      <c r="MT110" s="100"/>
      <c r="MU110" s="75" t="s">
        <v>1</v>
      </c>
      <c r="MV110" s="83"/>
      <c r="MW110" s="8"/>
      <c r="MX110" s="8"/>
      <c r="MY110" s="8"/>
      <c r="MZ110" s="8"/>
      <c r="NA110" s="8"/>
      <c r="NB110" s="8"/>
      <c r="NC110" s="8"/>
      <c r="ND110" s="8"/>
      <c r="NE110" s="8"/>
      <c r="NF110" s="8"/>
      <c r="NG110" s="8"/>
      <c r="NH110" s="8"/>
      <c r="NI110" s="8"/>
      <c r="NJ110" s="8"/>
      <c r="NK110" s="8"/>
      <c r="NL110" s="8"/>
      <c r="NM110" s="8"/>
      <c r="NN110" s="8"/>
      <c r="NO110" s="8"/>
      <c r="NP110" s="8"/>
      <c r="NQ110" s="8"/>
      <c r="NR110" s="8"/>
      <c r="NS110" s="8"/>
      <c r="NT110" s="8"/>
      <c r="NU110" s="8"/>
      <c r="NV110" s="8"/>
      <c r="NW110" s="8"/>
      <c r="NX110" s="8"/>
      <c r="NY110" s="84"/>
      <c r="NZ110" s="77">
        <f t="shared" si="416"/>
        <v>0</v>
      </c>
      <c r="OC110" s="100"/>
      <c r="OD110" s="75" t="s">
        <v>1</v>
      </c>
      <c r="OE110" s="83"/>
      <c r="OF110" s="8"/>
      <c r="OG110" s="8"/>
      <c r="OH110" s="8"/>
      <c r="OI110" s="8"/>
      <c r="OJ110" s="8"/>
      <c r="OK110" s="8"/>
      <c r="OL110" s="8"/>
      <c r="OM110" s="8"/>
      <c r="ON110" s="8"/>
      <c r="OO110" s="8"/>
      <c r="OP110" s="8"/>
      <c r="OQ110" s="8"/>
      <c r="OR110" s="8"/>
      <c r="OS110" s="8"/>
      <c r="OT110" s="8"/>
      <c r="OU110" s="8"/>
      <c r="OV110" s="8"/>
      <c r="OW110" s="8"/>
      <c r="OX110" s="8"/>
      <c r="OY110" s="8"/>
      <c r="OZ110" s="8"/>
      <c r="PA110" s="8"/>
      <c r="PB110" s="8"/>
      <c r="PC110" s="8"/>
      <c r="PD110" s="8"/>
      <c r="PE110" s="8"/>
      <c r="PF110" s="8"/>
      <c r="PG110" s="8"/>
      <c r="PH110" s="8"/>
      <c r="PI110" s="84"/>
      <c r="PJ110" s="77">
        <f t="shared" si="449"/>
        <v>0</v>
      </c>
    </row>
    <row r="111" spans="2:426" ht="15" customHeight="1">
      <c r="B111">
        <f ca="1">SUMIF(E$3:AI$3,"&lt;="&amp;B5,E111:AI111)</f>
        <v>0</v>
      </c>
      <c r="C111" s="98" t="str">
        <f>IF(Summary!$B$67&lt;&gt;"",IF(AND(Summary!$D$67&lt;&gt;"",DATE(YEAR(Summary!$D$67),MONTH(Summary!$D$67),1)&lt;DATE(YEAR(E3),MONTH(E3),1)),"not on board",IF(Summary!$B$67&lt;&gt;"",IF(AND(Summary!$C$67&lt;&gt;"",DATE(YEAR(Summary!$C$67),MONTH(Summary!$C$67),1)&lt;=DATE(YEAR(E3),MONTH(E3),1)),Summary!$B$67,"not on board"),"")),"")</f>
        <v/>
      </c>
      <c r="D111" s="74" t="s">
        <v>17</v>
      </c>
      <c r="E111" s="85"/>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86"/>
      <c r="AJ111" s="76">
        <f t="shared" ref="AJ111:AJ112" si="450">SUM(E111:AI111)</f>
        <v>0</v>
      </c>
      <c r="AL111">
        <f ca="1">SUMIF(AO$3:BQ$3,"&lt;="&amp;B5,AO111:BQ111)</f>
        <v>0</v>
      </c>
      <c r="AM111" s="98" t="str">
        <f>IF(Summary!$B$67&lt;&gt;"",IF(AND(Summary!$D$67&lt;&gt;"",DATE(YEAR(Summary!$D$67),MONTH(Summary!$D$67),1)&lt;DATE(YEAR(AO3),MONTH(AO3),1)),"not on board",IF(Summary!$B$67&lt;&gt;"",IF(AND(Summary!$C$67&lt;&gt;"",DATE(YEAR(Summary!$C$67),MONTH(Summary!$C$67),1)&lt;=DATE(YEAR(AO3),MONTH(AO3),1)),Summary!$B$67,"not on board"),"")),"")</f>
        <v/>
      </c>
      <c r="AN111" s="74" t="s">
        <v>17</v>
      </c>
      <c r="AO111" s="85"/>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86"/>
      <c r="BR111" s="76">
        <f t="shared" si="407"/>
        <v>0</v>
      </c>
      <c r="BT111">
        <f ca="1">SUMIF(BW$3:DA$3,"&lt;="&amp;B5,BW111:DA111)</f>
        <v>0</v>
      </c>
      <c r="BU111" s="98" t="str">
        <f>IF(Summary!$B$67&lt;&gt;"",IF(AND(Summary!$D$67&lt;&gt;"",DATE(YEAR(Summary!$D$67),MONTH(Summary!$D$67),1)&lt;DATE(YEAR(BW3),MONTH(BW3),1)),"not on board",IF(Summary!$B$67&lt;&gt;"",IF(AND(Summary!$C$67&lt;&gt;"",DATE(YEAR(Summary!$C$67),MONTH(Summary!$C$67),1)&lt;=DATE(YEAR(BW3),MONTH(BW3),1)),Summary!$B$67,"not on board"),"")),"")</f>
        <v/>
      </c>
      <c r="BV111" s="74" t="s">
        <v>17</v>
      </c>
      <c r="BW111" s="85"/>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86"/>
      <c r="DB111" s="76">
        <f t="shared" ref="DB111:DB112" si="451">SUM(BW111:DA111)</f>
        <v>0</v>
      </c>
      <c r="DD111">
        <f ca="1">SUMIF(DG$3:EJ$3,"&lt;="&amp;B5,DG111:EJ111)</f>
        <v>0</v>
      </c>
      <c r="DE111" s="98" t="str">
        <f>IF(Summary!$B$67&lt;&gt;"",IF(AND(Summary!$D$67&lt;&gt;"",DATE(YEAR(Summary!$D$67),MONTH(Summary!$D$67),1)&lt;DATE(YEAR(DG3),MONTH(DG3),1)),"not on board",IF(Summary!$B$67&lt;&gt;"",IF(AND(Summary!$C$67&lt;&gt;"",DATE(YEAR(Summary!$C$67),MONTH(Summary!$C$67),1)&lt;=DATE(YEAR(DG3),MONTH(DG3),1)),Summary!$B$67,"not on board"),"")),"")</f>
        <v/>
      </c>
      <c r="DF111" s="74" t="s">
        <v>17</v>
      </c>
      <c r="DG111" s="85"/>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86"/>
      <c r="EK111" s="76">
        <f t="shared" ref="EK111:EK112" si="452">SUM(DG111:EJ111)</f>
        <v>0</v>
      </c>
      <c r="EM111">
        <f ca="1">SUMIF(EP$3:FT$3,"&lt;="&amp;B5,EP111:FT111)</f>
        <v>0</v>
      </c>
      <c r="EN111" s="98" t="str">
        <f>IF(Summary!$B$67&lt;&gt;"",IF(AND(Summary!$D$67&lt;&gt;"",DATE(YEAR(Summary!$D$67),MONTH(Summary!$D$67),1)&lt;DATE(YEAR(EP3),MONTH(EP3),1)),"not on board",IF(Summary!$B$67&lt;&gt;"",IF(AND(Summary!$C$67&lt;&gt;"",DATE(YEAR(Summary!$C$67),MONTH(Summary!$C$67),1)&lt;=DATE(YEAR(EP3),MONTH(EP3),1)),Summary!$B$67,"not on board"),"")),"")</f>
        <v/>
      </c>
      <c r="EO111" s="74" t="s">
        <v>17</v>
      </c>
      <c r="EP111" s="85"/>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86"/>
      <c r="FU111" s="76">
        <f t="shared" ref="FU111:FU112" si="453">SUM(EP111:FT111)</f>
        <v>0</v>
      </c>
      <c r="FW111">
        <f ca="1">SUMIF(FZ$3:HC$3,"&lt;="&amp;B5,FZ111:HC111)</f>
        <v>0</v>
      </c>
      <c r="FX111" s="98" t="str">
        <f>IF(Summary!$B$67&lt;&gt;"",IF(AND(Summary!$D$67&lt;&gt;"",DATE(YEAR(Summary!$D$67),MONTH(Summary!$D$67),1)&lt;DATE(YEAR(FZ3),MONTH(FZ3),1)),"not on board",IF(Summary!$B$67&lt;&gt;"",IF(AND(Summary!$C$67&lt;&gt;"",DATE(YEAR(Summary!$C$67),MONTH(Summary!$C$67),1)&lt;=DATE(YEAR(FZ3),MONTH(FZ3),1)),Summary!$B$67,"not on board"),"")),"")</f>
        <v/>
      </c>
      <c r="FY111" s="74" t="s">
        <v>17</v>
      </c>
      <c r="FZ111" s="85"/>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86"/>
      <c r="HD111" s="76">
        <f t="shared" si="411"/>
        <v>0</v>
      </c>
      <c r="HF111">
        <f ca="1">SUMIF(HI$3:IM$3,"&lt;="&amp;B5,HI111:IM111)</f>
        <v>0</v>
      </c>
      <c r="HG111" s="98" t="str">
        <f>IF(Summary!$B$67&lt;&gt;"",IF(AND(Summary!$D$67&lt;&gt;"",DATE(YEAR(Summary!$D$67),MONTH(Summary!$D$67),1)&lt;DATE(YEAR(HI3),MONTH(HI3),1)),"not on board",IF(Summary!$B$67&lt;&gt;"",IF(AND(Summary!$C$67&lt;&gt;"",DATE(YEAR(Summary!$C$67),MONTH(Summary!$C$67),1)&lt;=DATE(YEAR(HI3),MONTH(HI3),1)),Summary!$B$67,"not on board"),"")),"")</f>
        <v/>
      </c>
      <c r="HH111" s="74" t="s">
        <v>17</v>
      </c>
      <c r="HI111" s="85"/>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86"/>
      <c r="IN111" s="76">
        <f t="shared" ref="IN111:IN112" si="454">SUM(HI111:IM111)</f>
        <v>0</v>
      </c>
      <c r="IP111">
        <f ca="1">SUMIF(IS$3:JW$3,"&lt;="&amp;B5,IS111:JW111)</f>
        <v>0</v>
      </c>
      <c r="IQ111" s="98" t="str">
        <f>IF(Summary!$B$67&lt;&gt;"",IF(AND(Summary!$D$67&lt;&gt;"",DATE(YEAR(Summary!$D$67),MONTH(Summary!$D$67),1)&lt;DATE(YEAR(IS3),MONTH(IS3),1)),"not on board",IF(Summary!$B$67&lt;&gt;"",IF(AND(Summary!$C$67&lt;&gt;"",DATE(YEAR(Summary!$C$67),MONTH(Summary!$C$67),1)&lt;=DATE(YEAR(IS3),MONTH(IS3),1)),Summary!$B$67,"not on board"),"")),"")</f>
        <v/>
      </c>
      <c r="IR111" s="74" t="s">
        <v>17</v>
      </c>
      <c r="IS111" s="85"/>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86"/>
      <c r="JX111" s="76">
        <f t="shared" ref="JX111:JX112" si="455">SUM(IS111:JW111)</f>
        <v>0</v>
      </c>
      <c r="JZ111">
        <f ca="1">SUMIF(KC$3:LF$3,"&lt;="&amp;B5,KC111:LF111)</f>
        <v>0</v>
      </c>
      <c r="KA111" s="98" t="str">
        <f>IF(Summary!$B$67&lt;&gt;"",IF(AND(Summary!$D$67&lt;&gt;"",DATE(YEAR(Summary!$D$67),MONTH(Summary!$D$67),1)&lt;DATE(YEAR(KC3),MONTH(KC3),1)),"not on board",IF(Summary!$B$67&lt;&gt;"",IF(AND(Summary!$C$67&lt;&gt;"",DATE(YEAR(Summary!$C$67),MONTH(Summary!$C$67),1)&lt;=DATE(YEAR(KC3),MONTH(KC3),1)),Summary!$B$67,"not on board"),"")),"")</f>
        <v/>
      </c>
      <c r="KB111" s="74" t="s">
        <v>17</v>
      </c>
      <c r="KC111" s="85"/>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86"/>
      <c r="LG111" s="76">
        <f t="shared" si="414"/>
        <v>0</v>
      </c>
      <c r="LI111">
        <f ca="1">SUMIF(LL$3:MP$3,"&lt;="&amp;B5,LL111:MP111)</f>
        <v>0</v>
      </c>
      <c r="LJ111" s="98" t="str">
        <f>IF(Summary!$B$67&lt;&gt;"",IF(AND(Summary!$D$67&lt;&gt;"",DATE(YEAR(Summary!$D$67),MONTH(Summary!$D$67),1)&lt;DATE(YEAR(LL3),MONTH(LL3),1)),"not on board",IF(Summary!$B$67&lt;&gt;"",IF(AND(Summary!$C$67&lt;&gt;"",DATE(YEAR(Summary!$C$67),MONTH(Summary!$C$67),1)&lt;=DATE(YEAR(LL3),MONTH(LL3),1)),Summary!$B$67,"not on board"),"")),"")</f>
        <v/>
      </c>
      <c r="LK111" s="74" t="s">
        <v>17</v>
      </c>
      <c r="LL111" s="85"/>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86"/>
      <c r="MQ111" s="76">
        <f t="shared" ref="MQ111:MQ112" si="456">SUM(LL111:MP111)</f>
        <v>0</v>
      </c>
      <c r="MS111">
        <f ca="1">SUMIF(MV$3:NY$3,"&lt;="&amp;B5,MV111:NY111)</f>
        <v>0</v>
      </c>
      <c r="MT111" s="98" t="str">
        <f>IF(Summary!$B$67&lt;&gt;"",IF(AND(Summary!$D$67&lt;&gt;"",DATE(YEAR(Summary!$D$67),MONTH(Summary!$D$67),1)&lt;DATE(YEAR(MV3),MONTH(MV3),1)),"not on board",IF(Summary!$B$67&lt;&gt;"",IF(AND(Summary!$C$67&lt;&gt;"",DATE(YEAR(Summary!$C$67),MONTH(Summary!$C$67),1)&lt;=DATE(YEAR(MV3),MONTH(MV3),1)),Summary!$B$67,"not on board"),"")),"")</f>
        <v/>
      </c>
      <c r="MU111" s="74" t="s">
        <v>17</v>
      </c>
      <c r="MV111" s="85"/>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86"/>
      <c r="NZ111" s="76">
        <f t="shared" si="416"/>
        <v>0</v>
      </c>
      <c r="OB111">
        <f ca="1">SUMIF(OE$3:PI$3,"&lt;="&amp;B5,OE111:PI111)</f>
        <v>0</v>
      </c>
      <c r="OC111" s="98" t="str">
        <f>IF(Summary!$B$67&lt;&gt;"",IF(AND(Summary!$D$67&lt;&gt;"",DATE(YEAR(Summary!$D$67),MONTH(Summary!$D$67),1)&lt;DATE(YEAR(OE3),MONTH(OE3),1)),"not on board",IF(Summary!$B$67&lt;&gt;"",IF(AND(Summary!$C$67&lt;&gt;"",DATE(YEAR(Summary!$C$67),MONTH(Summary!$C$67),1)&lt;=DATE(YEAR(OE3),MONTH(OE3),1)),Summary!$B$67,"not on board"),"")),"")</f>
        <v/>
      </c>
      <c r="OD111" s="74" t="s">
        <v>17</v>
      </c>
      <c r="OE111" s="85"/>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86"/>
      <c r="PJ111" s="76">
        <f t="shared" ref="PJ111:PJ112" si="457">SUM(OE111:PI111)</f>
        <v>0</v>
      </c>
    </row>
    <row r="112" spans="2:426">
      <c r="B112">
        <f ca="1">SUM(B111,BT111,AL111,DD111,EM111,FW111,HF111,IP111,JZ111,LI111,MS111,OB111)</f>
        <v>0</v>
      </c>
      <c r="C112" s="100"/>
      <c r="D112" s="75" t="s">
        <v>1</v>
      </c>
      <c r="E112" s="83"/>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4"/>
      <c r="AJ112" s="77">
        <f t="shared" si="450"/>
        <v>0</v>
      </c>
      <c r="AM112" s="100"/>
      <c r="AN112" s="75" t="s">
        <v>1</v>
      </c>
      <c r="AO112" s="83"/>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4"/>
      <c r="BR112" s="77">
        <f t="shared" si="407"/>
        <v>0</v>
      </c>
      <c r="BU112" s="100"/>
      <c r="BV112" s="75" t="s">
        <v>1</v>
      </c>
      <c r="BW112" s="83"/>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4"/>
      <c r="DB112" s="77">
        <f t="shared" si="451"/>
        <v>0</v>
      </c>
      <c r="DE112" s="100"/>
      <c r="DF112" s="75" t="s">
        <v>1</v>
      </c>
      <c r="DG112" s="83"/>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4"/>
      <c r="EK112" s="77">
        <f t="shared" si="452"/>
        <v>0</v>
      </c>
      <c r="EN112" s="100"/>
      <c r="EO112" s="75" t="s">
        <v>1</v>
      </c>
      <c r="EP112" s="83"/>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4"/>
      <c r="FU112" s="77">
        <f t="shared" si="453"/>
        <v>0</v>
      </c>
      <c r="FX112" s="100"/>
      <c r="FY112" s="75" t="s">
        <v>1</v>
      </c>
      <c r="FZ112" s="83"/>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4"/>
      <c r="HD112" s="77">
        <f t="shared" si="411"/>
        <v>0</v>
      </c>
      <c r="HG112" s="100"/>
      <c r="HH112" s="75" t="s">
        <v>1</v>
      </c>
      <c r="HI112" s="83"/>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4"/>
      <c r="IN112" s="77">
        <f t="shared" si="454"/>
        <v>0</v>
      </c>
      <c r="IQ112" s="100"/>
      <c r="IR112" s="75" t="s">
        <v>1</v>
      </c>
      <c r="IS112" s="83"/>
      <c r="IT112" s="8"/>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
      <c r="JW112" s="84"/>
      <c r="JX112" s="77">
        <f t="shared" si="455"/>
        <v>0</v>
      </c>
      <c r="KA112" s="100"/>
      <c r="KB112" s="75" t="s">
        <v>1</v>
      </c>
      <c r="KC112" s="83"/>
      <c r="KD112" s="8"/>
      <c r="KE112" s="8"/>
      <c r="KF112" s="8"/>
      <c r="KG112" s="8"/>
      <c r="KH112" s="8"/>
      <c r="KI112" s="8"/>
      <c r="KJ112" s="8"/>
      <c r="KK112" s="8"/>
      <c r="KL112" s="8"/>
      <c r="KM112" s="8"/>
      <c r="KN112" s="8"/>
      <c r="KO112" s="8"/>
      <c r="KP112" s="8"/>
      <c r="KQ112" s="8"/>
      <c r="KR112" s="8"/>
      <c r="KS112" s="8"/>
      <c r="KT112" s="8"/>
      <c r="KU112" s="8"/>
      <c r="KV112" s="8"/>
      <c r="KW112" s="8"/>
      <c r="KX112" s="8"/>
      <c r="KY112" s="8"/>
      <c r="KZ112" s="8"/>
      <c r="LA112" s="8"/>
      <c r="LB112" s="8"/>
      <c r="LC112" s="8"/>
      <c r="LD112" s="8"/>
      <c r="LE112" s="8"/>
      <c r="LF112" s="84"/>
      <c r="LG112" s="77">
        <f t="shared" si="414"/>
        <v>0</v>
      </c>
      <c r="LJ112" s="100"/>
      <c r="LK112" s="75" t="s">
        <v>1</v>
      </c>
      <c r="LL112" s="83"/>
      <c r="LM112" s="8"/>
      <c r="LN112" s="8"/>
      <c r="LO112" s="8"/>
      <c r="LP112" s="8"/>
      <c r="LQ112" s="8"/>
      <c r="LR112" s="8"/>
      <c r="LS112" s="8"/>
      <c r="LT112" s="8"/>
      <c r="LU112" s="8"/>
      <c r="LV112" s="8"/>
      <c r="LW112" s="8"/>
      <c r="LX112" s="8"/>
      <c r="LY112" s="8"/>
      <c r="LZ112" s="8"/>
      <c r="MA112" s="8"/>
      <c r="MB112" s="8"/>
      <c r="MC112" s="8"/>
      <c r="MD112" s="8"/>
      <c r="ME112" s="8"/>
      <c r="MF112" s="8"/>
      <c r="MG112" s="8"/>
      <c r="MH112" s="8"/>
      <c r="MI112" s="8"/>
      <c r="MJ112" s="8"/>
      <c r="MK112" s="8"/>
      <c r="ML112" s="8"/>
      <c r="MM112" s="8"/>
      <c r="MN112" s="8"/>
      <c r="MO112" s="8"/>
      <c r="MP112" s="84"/>
      <c r="MQ112" s="77">
        <f t="shared" si="456"/>
        <v>0</v>
      </c>
      <c r="MT112" s="100"/>
      <c r="MU112" s="75" t="s">
        <v>1</v>
      </c>
      <c r="MV112" s="83"/>
      <c r="MW112" s="8"/>
      <c r="MX112" s="8"/>
      <c r="MY112" s="8"/>
      <c r="MZ112" s="8"/>
      <c r="NA112" s="8"/>
      <c r="NB112" s="8"/>
      <c r="NC112" s="8"/>
      <c r="ND112" s="8"/>
      <c r="NE112" s="8"/>
      <c r="NF112" s="8"/>
      <c r="NG112" s="8"/>
      <c r="NH112" s="8"/>
      <c r="NI112" s="8"/>
      <c r="NJ112" s="8"/>
      <c r="NK112" s="8"/>
      <c r="NL112" s="8"/>
      <c r="NM112" s="8"/>
      <c r="NN112" s="8"/>
      <c r="NO112" s="8"/>
      <c r="NP112" s="8"/>
      <c r="NQ112" s="8"/>
      <c r="NR112" s="8"/>
      <c r="NS112" s="8"/>
      <c r="NT112" s="8"/>
      <c r="NU112" s="8"/>
      <c r="NV112" s="8"/>
      <c r="NW112" s="8"/>
      <c r="NX112" s="8"/>
      <c r="NY112" s="84"/>
      <c r="NZ112" s="77">
        <f t="shared" si="416"/>
        <v>0</v>
      </c>
      <c r="OC112" s="100"/>
      <c r="OD112" s="75" t="s">
        <v>1</v>
      </c>
      <c r="OE112" s="83"/>
      <c r="OF112" s="8"/>
      <c r="OG112" s="8"/>
      <c r="OH112" s="8"/>
      <c r="OI112" s="8"/>
      <c r="OJ112" s="8"/>
      <c r="OK112" s="8"/>
      <c r="OL112" s="8"/>
      <c r="OM112" s="8"/>
      <c r="ON112" s="8"/>
      <c r="OO112" s="8"/>
      <c r="OP112" s="8"/>
      <c r="OQ112" s="8"/>
      <c r="OR112" s="8"/>
      <c r="OS112" s="8"/>
      <c r="OT112" s="8"/>
      <c r="OU112" s="8"/>
      <c r="OV112" s="8"/>
      <c r="OW112" s="8"/>
      <c r="OX112" s="8"/>
      <c r="OY112" s="8"/>
      <c r="OZ112" s="8"/>
      <c r="PA112" s="8"/>
      <c r="PB112" s="8"/>
      <c r="PC112" s="8"/>
      <c r="PD112" s="8"/>
      <c r="PE112" s="8"/>
      <c r="PF112" s="8"/>
      <c r="PG112" s="8"/>
      <c r="PH112" s="8"/>
      <c r="PI112" s="84"/>
      <c r="PJ112" s="77">
        <f t="shared" si="457"/>
        <v>0</v>
      </c>
    </row>
    <row r="113" spans="2:426" ht="15" customHeight="1">
      <c r="B113">
        <f ca="1">SUMIF(E$3:AI$3,"&lt;="&amp;B5,E113:AI113)</f>
        <v>0</v>
      </c>
      <c r="C113" s="98" t="str">
        <f>IF(Summary!$B$68&lt;&gt;"",IF(AND(Summary!$D$68&lt;&gt;"",DATE(YEAR(Summary!$D$68),MONTH(Summary!$D$68),1)&lt;DATE(YEAR(E3),MONTH(E3),1)),"not on board",IF(Summary!$B$68&lt;&gt;"",IF(AND(Summary!$C$68&lt;&gt;"",DATE(YEAR(Summary!$C$68),MONTH(Summary!$C$68),1)&lt;=DATE(YEAR(E3),MONTH(E3),1)),Summary!$B$68,"not on board"),"")),"")</f>
        <v/>
      </c>
      <c r="D113" s="74" t="s">
        <v>17</v>
      </c>
      <c r="E113" s="85"/>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86"/>
      <c r="AJ113" s="76">
        <f t="shared" ref="AJ113:AJ114" si="458">SUM(E113:AI113)</f>
        <v>0</v>
      </c>
      <c r="AL113">
        <f ca="1">SUMIF(AO$3:BQ$3,"&lt;="&amp;B5,AO113:BQ113)</f>
        <v>0</v>
      </c>
      <c r="AM113" s="98" t="str">
        <f>IF(Summary!$B$68&lt;&gt;"",IF(AND(Summary!$D$68&lt;&gt;"",DATE(YEAR(Summary!$D$68),MONTH(Summary!$D$68),1)&lt;DATE(YEAR(AO3),MONTH(AO3),1)),"not on board",IF(Summary!$B$68&lt;&gt;"",IF(AND(Summary!$C$68&lt;&gt;"",DATE(YEAR(Summary!$C$68),MONTH(Summary!$C$68),1)&lt;=DATE(YEAR(AO3),MONTH(AO3),1)),Summary!$B$68,"not on board"),"")),"")</f>
        <v/>
      </c>
      <c r="AN113" s="74" t="s">
        <v>17</v>
      </c>
      <c r="AO113" s="85"/>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86"/>
      <c r="BR113" s="76">
        <f t="shared" si="407"/>
        <v>0</v>
      </c>
      <c r="BT113">
        <f ca="1">SUMIF(BW$3:DA$3,"&lt;="&amp;B5,BW113:DA113)</f>
        <v>0</v>
      </c>
      <c r="BU113" s="98" t="str">
        <f>IF(Summary!$B$68&lt;&gt;"",IF(AND(Summary!$D$68&lt;&gt;"",DATE(YEAR(Summary!$D$68),MONTH(Summary!$D$68),1)&lt;DATE(YEAR(BW3),MONTH(BW3),1)),"not on board",IF(Summary!$B$68&lt;&gt;"",IF(AND(Summary!$C$68&lt;&gt;"",DATE(YEAR(Summary!$C$68),MONTH(Summary!$C$68),1)&lt;=DATE(YEAR(BW3),MONTH(BW3),1)),Summary!$B$68,"not on board"),"")),"")</f>
        <v/>
      </c>
      <c r="BV113" s="74" t="s">
        <v>17</v>
      </c>
      <c r="BW113" s="85"/>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86"/>
      <c r="DB113" s="76">
        <f t="shared" ref="DB113:DB114" si="459">SUM(BW113:DA113)</f>
        <v>0</v>
      </c>
      <c r="DD113">
        <f ca="1">SUMIF(DG$3:EJ$3,"&lt;="&amp;B5,DG113:EJ113)</f>
        <v>0</v>
      </c>
      <c r="DE113" s="98" t="str">
        <f>IF(Summary!$B$68&lt;&gt;"",IF(AND(Summary!$D$68&lt;&gt;"",DATE(YEAR(Summary!$D$68),MONTH(Summary!$D$68),1)&lt;DATE(YEAR(DG3),MONTH(DG3),1)),"not on board",IF(Summary!$B$68&lt;&gt;"",IF(AND(Summary!$C$68&lt;&gt;"",DATE(YEAR(Summary!$C$68),MONTH(Summary!$C$68),1)&lt;=DATE(YEAR(DG3),MONTH(DG3),1)),Summary!$B$68,"not on board"),"")),"")</f>
        <v/>
      </c>
      <c r="DF113" s="74" t="s">
        <v>17</v>
      </c>
      <c r="DG113" s="85"/>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86"/>
      <c r="EK113" s="76">
        <f t="shared" ref="EK113:EK114" si="460">SUM(DG113:EJ113)</f>
        <v>0</v>
      </c>
      <c r="EM113">
        <f ca="1">SUMIF(EP$3:FT$3,"&lt;="&amp;B5,EP113:FT113)</f>
        <v>0</v>
      </c>
      <c r="EN113" s="98" t="str">
        <f>IF(Summary!$B$68&lt;&gt;"",IF(AND(Summary!$D$68&lt;&gt;"",DATE(YEAR(Summary!$D$68),MONTH(Summary!$D$68),1)&lt;DATE(YEAR(EP3),MONTH(EP3),1)),"not on board",IF(Summary!$B$68&lt;&gt;"",IF(AND(Summary!$C$68&lt;&gt;"",DATE(YEAR(Summary!$C$68),MONTH(Summary!$C$68),1)&lt;=DATE(YEAR(EP3),MONTH(EP3),1)),Summary!$B$68,"not on board"),"")),"")</f>
        <v/>
      </c>
      <c r="EO113" s="74" t="s">
        <v>17</v>
      </c>
      <c r="EP113" s="85"/>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86"/>
      <c r="FU113" s="76">
        <f t="shared" ref="FU113:FU114" si="461">SUM(EP113:FT113)</f>
        <v>0</v>
      </c>
      <c r="FW113">
        <f ca="1">SUMIF(FZ$3:HC$3,"&lt;="&amp;B5,FZ113:HC113)</f>
        <v>0</v>
      </c>
      <c r="FX113" s="98" t="str">
        <f>IF(Summary!$B$68&lt;&gt;"",IF(AND(Summary!$D$68&lt;&gt;"",DATE(YEAR(Summary!$D$68),MONTH(Summary!$D$68),1)&lt;DATE(YEAR(FZ3),MONTH(FZ3),1)),"not on board",IF(Summary!$B$68&lt;&gt;"",IF(AND(Summary!$C$68&lt;&gt;"",DATE(YEAR(Summary!$C$68),MONTH(Summary!$C$68),1)&lt;=DATE(YEAR(FZ3),MONTH(FZ3),1)),Summary!$B$68,"not on board"),"")),"")</f>
        <v/>
      </c>
      <c r="FY113" s="74" t="s">
        <v>17</v>
      </c>
      <c r="FZ113" s="85"/>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86"/>
      <c r="HD113" s="76">
        <f t="shared" si="411"/>
        <v>0</v>
      </c>
      <c r="HF113">
        <f ca="1">SUMIF(HI$3:IM$3,"&lt;="&amp;B5,HI113:IM113)</f>
        <v>0</v>
      </c>
      <c r="HG113" s="98" t="str">
        <f>IF(Summary!$B$68&lt;&gt;"",IF(AND(Summary!$D$68&lt;&gt;"",DATE(YEAR(Summary!$D$68),MONTH(Summary!$D$68),1)&lt;DATE(YEAR(HI3),MONTH(HI3),1)),"not on board",IF(Summary!$B$68&lt;&gt;"",IF(AND(Summary!$C$68&lt;&gt;"",DATE(YEAR(Summary!$C$68),MONTH(Summary!$C$68),1)&lt;=DATE(YEAR(HI3),MONTH(HI3),1)),Summary!$B$68,"not on board"),"")),"")</f>
        <v/>
      </c>
      <c r="HH113" s="74" t="s">
        <v>17</v>
      </c>
      <c r="HI113" s="85"/>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86"/>
      <c r="IN113" s="76">
        <f t="shared" ref="IN113:IN114" si="462">SUM(HI113:IM113)</f>
        <v>0</v>
      </c>
      <c r="IP113">
        <f ca="1">SUMIF(IS$3:JW$3,"&lt;="&amp;B5,IS113:JW113)</f>
        <v>0</v>
      </c>
      <c r="IQ113" s="98" t="str">
        <f>IF(Summary!$B$68&lt;&gt;"",IF(AND(Summary!$D$68&lt;&gt;"",DATE(YEAR(Summary!$D$68),MONTH(Summary!$D$68),1)&lt;DATE(YEAR(IS3),MONTH(IS3),1)),"not on board",IF(Summary!$B$68&lt;&gt;"",IF(AND(Summary!$C$68&lt;&gt;"",DATE(YEAR(Summary!$C$68),MONTH(Summary!$C$68),1)&lt;=DATE(YEAR(IS3),MONTH(IS3),1)),Summary!$B$68,"not on board"),"")),"")</f>
        <v/>
      </c>
      <c r="IR113" s="74" t="s">
        <v>17</v>
      </c>
      <c r="IS113" s="85"/>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86"/>
      <c r="JX113" s="76">
        <f t="shared" ref="JX113:JX114" si="463">SUM(IS113:JW113)</f>
        <v>0</v>
      </c>
      <c r="JZ113">
        <f ca="1">SUMIF(KC$3:LF$3,"&lt;="&amp;B5,KC113:LF113)</f>
        <v>0</v>
      </c>
      <c r="KA113" s="98" t="str">
        <f>IF(Summary!$B$68&lt;&gt;"",IF(AND(Summary!$D$68&lt;&gt;"",DATE(YEAR(Summary!$D$68),MONTH(Summary!$D$68),1)&lt;DATE(YEAR(KC3),MONTH(KC3),1)),"not on board",IF(Summary!$B$68&lt;&gt;"",IF(AND(Summary!$C$68&lt;&gt;"",DATE(YEAR(Summary!$C$68),MONTH(Summary!$C$68),1)&lt;=DATE(YEAR(KC3),MONTH(KC3),1)),Summary!$B$68,"not on board"),"")),"")</f>
        <v/>
      </c>
      <c r="KB113" s="74" t="s">
        <v>17</v>
      </c>
      <c r="KC113" s="85"/>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86"/>
      <c r="LG113" s="76">
        <f t="shared" si="414"/>
        <v>0</v>
      </c>
      <c r="LI113">
        <f ca="1">SUMIF(LL$3:MP$3,"&lt;="&amp;B5,LL113:MP113)</f>
        <v>0</v>
      </c>
      <c r="LJ113" s="98" t="str">
        <f>IF(Summary!$B$68&lt;&gt;"",IF(AND(Summary!$D$68&lt;&gt;"",DATE(YEAR(Summary!$D$68),MONTH(Summary!$D$68),1)&lt;DATE(YEAR(LL3),MONTH(LL3),1)),"not on board",IF(Summary!$B$68&lt;&gt;"",IF(AND(Summary!$C$68&lt;&gt;"",DATE(YEAR(Summary!$C$68),MONTH(Summary!$C$68),1)&lt;=DATE(YEAR(LL3),MONTH(LL3),1)),Summary!$B$68,"not on board"),"")),"")</f>
        <v/>
      </c>
      <c r="LK113" s="74" t="s">
        <v>17</v>
      </c>
      <c r="LL113" s="85"/>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86"/>
      <c r="MQ113" s="76">
        <f t="shared" ref="MQ113:MQ114" si="464">SUM(LL113:MP113)</f>
        <v>0</v>
      </c>
      <c r="MS113">
        <f ca="1">SUMIF(MV$3:NY$3,"&lt;="&amp;B5,MV113:NY113)</f>
        <v>0</v>
      </c>
      <c r="MT113" s="98" t="str">
        <f>IF(Summary!$B$68&lt;&gt;"",IF(AND(Summary!$D$68&lt;&gt;"",DATE(YEAR(Summary!$D$68),MONTH(Summary!$D$68),1)&lt;DATE(YEAR(MV3),MONTH(MV3),1)),"not on board",IF(Summary!$B$68&lt;&gt;"",IF(AND(Summary!$C$68&lt;&gt;"",DATE(YEAR(Summary!$C$68),MONTH(Summary!$C$68),1)&lt;=DATE(YEAR(MV3),MONTH(MV3),1)),Summary!$B$68,"not on board"),"")),"")</f>
        <v/>
      </c>
      <c r="MU113" s="74" t="s">
        <v>17</v>
      </c>
      <c r="MV113" s="85"/>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86"/>
      <c r="NZ113" s="76">
        <f t="shared" si="416"/>
        <v>0</v>
      </c>
      <c r="OB113">
        <f ca="1">SUMIF(OE$3:PI$3,"&lt;="&amp;B5,OE113:PI113)</f>
        <v>0</v>
      </c>
      <c r="OC113" s="98" t="str">
        <f>IF(Summary!$B$68&lt;&gt;"",IF(AND(Summary!$D$68&lt;&gt;"",DATE(YEAR(Summary!$D$68),MONTH(Summary!$D$68),1)&lt;DATE(YEAR(OE3),MONTH(OE3),1)),"not on board",IF(Summary!$B$68&lt;&gt;"",IF(AND(Summary!$C$68&lt;&gt;"",DATE(YEAR(Summary!$C$68),MONTH(Summary!$C$68),1)&lt;=DATE(YEAR(OE3),MONTH(OE3),1)),Summary!$B$68,"not on board"),"")),"")</f>
        <v/>
      </c>
      <c r="OD113" s="74" t="s">
        <v>17</v>
      </c>
      <c r="OE113" s="85"/>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86"/>
      <c r="PJ113" s="76">
        <f t="shared" ref="PJ113:PJ114" si="465">SUM(OE113:PI113)</f>
        <v>0</v>
      </c>
    </row>
    <row r="114" spans="2:426">
      <c r="B114">
        <f ca="1">SUM(B113,BT113,AL113,DD113,EM113,FW113,HF113,IP113,JZ113,LI113,MS113,OB113)</f>
        <v>0</v>
      </c>
      <c r="C114" s="100"/>
      <c r="D114" s="75" t="s">
        <v>1</v>
      </c>
      <c r="E114" s="83"/>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4"/>
      <c r="AJ114" s="77">
        <f t="shared" si="458"/>
        <v>0</v>
      </c>
      <c r="AM114" s="100"/>
      <c r="AN114" s="75" t="s">
        <v>1</v>
      </c>
      <c r="AO114" s="83"/>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4"/>
      <c r="BR114" s="77">
        <f t="shared" si="407"/>
        <v>0</v>
      </c>
      <c r="BU114" s="100"/>
      <c r="BV114" s="75" t="s">
        <v>1</v>
      </c>
      <c r="BW114" s="83"/>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4"/>
      <c r="DB114" s="77">
        <f t="shared" si="459"/>
        <v>0</v>
      </c>
      <c r="DE114" s="100"/>
      <c r="DF114" s="75" t="s">
        <v>1</v>
      </c>
      <c r="DG114" s="83"/>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4"/>
      <c r="EK114" s="77">
        <f t="shared" si="460"/>
        <v>0</v>
      </c>
      <c r="EN114" s="100"/>
      <c r="EO114" s="75" t="s">
        <v>1</v>
      </c>
      <c r="EP114" s="83"/>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4"/>
      <c r="FU114" s="77">
        <f t="shared" si="461"/>
        <v>0</v>
      </c>
      <c r="FX114" s="100"/>
      <c r="FY114" s="75" t="s">
        <v>1</v>
      </c>
      <c r="FZ114" s="83"/>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4"/>
      <c r="HD114" s="77">
        <f t="shared" si="411"/>
        <v>0</v>
      </c>
      <c r="HG114" s="100"/>
      <c r="HH114" s="75" t="s">
        <v>1</v>
      </c>
      <c r="HI114" s="83"/>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4"/>
      <c r="IN114" s="77">
        <f t="shared" si="462"/>
        <v>0</v>
      </c>
      <c r="IQ114" s="100"/>
      <c r="IR114" s="75" t="s">
        <v>1</v>
      </c>
      <c r="IS114" s="83"/>
      <c r="IT114" s="8"/>
      <c r="IU114" s="8"/>
      <c r="IV114" s="8"/>
      <c r="IW114" s="8"/>
      <c r="IX114" s="8"/>
      <c r="IY114" s="8"/>
      <c r="IZ114" s="8"/>
      <c r="JA114" s="8"/>
      <c r="JB114" s="8"/>
      <c r="JC114" s="8"/>
      <c r="JD114" s="8"/>
      <c r="JE114" s="8"/>
      <c r="JF114" s="8"/>
      <c r="JG114" s="8"/>
      <c r="JH114" s="8"/>
      <c r="JI114" s="8"/>
      <c r="JJ114" s="8"/>
      <c r="JK114" s="8"/>
      <c r="JL114" s="8"/>
      <c r="JM114" s="8"/>
      <c r="JN114" s="8"/>
      <c r="JO114" s="8"/>
      <c r="JP114" s="8"/>
      <c r="JQ114" s="8"/>
      <c r="JR114" s="8"/>
      <c r="JS114" s="8"/>
      <c r="JT114" s="8"/>
      <c r="JU114" s="8"/>
      <c r="JV114" s="8"/>
      <c r="JW114" s="84"/>
      <c r="JX114" s="77">
        <f t="shared" si="463"/>
        <v>0</v>
      </c>
      <c r="KA114" s="100"/>
      <c r="KB114" s="75" t="s">
        <v>1</v>
      </c>
      <c r="KC114" s="83"/>
      <c r="KD114" s="8"/>
      <c r="KE114" s="8"/>
      <c r="KF114" s="8"/>
      <c r="KG114" s="8"/>
      <c r="KH114" s="8"/>
      <c r="KI114" s="8"/>
      <c r="KJ114" s="8"/>
      <c r="KK114" s="8"/>
      <c r="KL114" s="8"/>
      <c r="KM114" s="8"/>
      <c r="KN114" s="8"/>
      <c r="KO114" s="8"/>
      <c r="KP114" s="8"/>
      <c r="KQ114" s="8"/>
      <c r="KR114" s="8"/>
      <c r="KS114" s="8"/>
      <c r="KT114" s="8"/>
      <c r="KU114" s="8"/>
      <c r="KV114" s="8"/>
      <c r="KW114" s="8"/>
      <c r="KX114" s="8"/>
      <c r="KY114" s="8"/>
      <c r="KZ114" s="8"/>
      <c r="LA114" s="8"/>
      <c r="LB114" s="8"/>
      <c r="LC114" s="8"/>
      <c r="LD114" s="8"/>
      <c r="LE114" s="8"/>
      <c r="LF114" s="84"/>
      <c r="LG114" s="77">
        <f t="shared" si="414"/>
        <v>0</v>
      </c>
      <c r="LJ114" s="100"/>
      <c r="LK114" s="75" t="s">
        <v>1</v>
      </c>
      <c r="LL114" s="83"/>
      <c r="LM114" s="8"/>
      <c r="LN114" s="8"/>
      <c r="LO114" s="8"/>
      <c r="LP114" s="8"/>
      <c r="LQ114" s="8"/>
      <c r="LR114" s="8"/>
      <c r="LS114" s="8"/>
      <c r="LT114" s="8"/>
      <c r="LU114" s="8"/>
      <c r="LV114" s="8"/>
      <c r="LW114" s="8"/>
      <c r="LX114" s="8"/>
      <c r="LY114" s="8"/>
      <c r="LZ114" s="8"/>
      <c r="MA114" s="8"/>
      <c r="MB114" s="8"/>
      <c r="MC114" s="8"/>
      <c r="MD114" s="8"/>
      <c r="ME114" s="8"/>
      <c r="MF114" s="8"/>
      <c r="MG114" s="8"/>
      <c r="MH114" s="8"/>
      <c r="MI114" s="8"/>
      <c r="MJ114" s="8"/>
      <c r="MK114" s="8"/>
      <c r="ML114" s="8"/>
      <c r="MM114" s="8"/>
      <c r="MN114" s="8"/>
      <c r="MO114" s="8"/>
      <c r="MP114" s="84"/>
      <c r="MQ114" s="77">
        <f t="shared" si="464"/>
        <v>0</v>
      </c>
      <c r="MT114" s="100"/>
      <c r="MU114" s="75" t="s">
        <v>1</v>
      </c>
      <c r="MV114" s="83"/>
      <c r="MW114" s="8"/>
      <c r="MX114" s="8"/>
      <c r="MY114" s="8"/>
      <c r="MZ114" s="8"/>
      <c r="NA114" s="8"/>
      <c r="NB114" s="8"/>
      <c r="NC114" s="8"/>
      <c r="ND114" s="8"/>
      <c r="NE114" s="8"/>
      <c r="NF114" s="8"/>
      <c r="NG114" s="8"/>
      <c r="NH114" s="8"/>
      <c r="NI114" s="8"/>
      <c r="NJ114" s="8"/>
      <c r="NK114" s="8"/>
      <c r="NL114" s="8"/>
      <c r="NM114" s="8"/>
      <c r="NN114" s="8"/>
      <c r="NO114" s="8"/>
      <c r="NP114" s="8"/>
      <c r="NQ114" s="8"/>
      <c r="NR114" s="8"/>
      <c r="NS114" s="8"/>
      <c r="NT114" s="8"/>
      <c r="NU114" s="8"/>
      <c r="NV114" s="8"/>
      <c r="NW114" s="8"/>
      <c r="NX114" s="8"/>
      <c r="NY114" s="84"/>
      <c r="NZ114" s="77">
        <f t="shared" si="416"/>
        <v>0</v>
      </c>
      <c r="OC114" s="100"/>
      <c r="OD114" s="75" t="s">
        <v>1</v>
      </c>
      <c r="OE114" s="83"/>
      <c r="OF114" s="8"/>
      <c r="OG114" s="8"/>
      <c r="OH114" s="8"/>
      <c r="OI114" s="8"/>
      <c r="OJ114" s="8"/>
      <c r="OK114" s="8"/>
      <c r="OL114" s="8"/>
      <c r="OM114" s="8"/>
      <c r="ON114" s="8"/>
      <c r="OO114" s="8"/>
      <c r="OP114" s="8"/>
      <c r="OQ114" s="8"/>
      <c r="OR114" s="8"/>
      <c r="OS114" s="8"/>
      <c r="OT114" s="8"/>
      <c r="OU114" s="8"/>
      <c r="OV114" s="8"/>
      <c r="OW114" s="8"/>
      <c r="OX114" s="8"/>
      <c r="OY114" s="8"/>
      <c r="OZ114" s="8"/>
      <c r="PA114" s="8"/>
      <c r="PB114" s="8"/>
      <c r="PC114" s="8"/>
      <c r="PD114" s="8"/>
      <c r="PE114" s="8"/>
      <c r="PF114" s="8"/>
      <c r="PG114" s="8"/>
      <c r="PH114" s="8"/>
      <c r="PI114" s="84"/>
      <c r="PJ114" s="77">
        <f t="shared" si="465"/>
        <v>0</v>
      </c>
    </row>
    <row r="115" spans="2:426" ht="15" customHeight="1">
      <c r="B115">
        <f ca="1">SUMIF(E$3:AI$3,"&lt;="&amp;B5,E115:AI115)</f>
        <v>0</v>
      </c>
      <c r="C115" s="98" t="str">
        <f>IF(Summary!$B$69&lt;&gt;"",IF(AND(Summary!$D$69&lt;&gt;"",DATE(YEAR(Summary!$D$69),MONTH(Summary!$D$69),1)&lt;DATE(YEAR(E3),MONTH(E3),1)),"not on board",IF(Summary!$B$69&lt;&gt;"",IF(AND(Summary!$C$69&lt;&gt;"",DATE(YEAR(Summary!$C$69),MONTH(Summary!$C$69),1)&lt;=DATE(YEAR(E3),MONTH(E3),1)),Summary!$B$69,"not on board"),"")),"")</f>
        <v/>
      </c>
      <c r="D115" s="74" t="s">
        <v>17</v>
      </c>
      <c r="E115" s="85"/>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86"/>
      <c r="AJ115" s="76">
        <f t="shared" ref="AJ115:AJ116" si="466">SUM(E115:AI115)</f>
        <v>0</v>
      </c>
      <c r="AL115">
        <f ca="1">SUMIF(AO$3:BQ$3,"&lt;="&amp;B5,AO115:BQ115)</f>
        <v>0</v>
      </c>
      <c r="AM115" s="98" t="str">
        <f>IF(Summary!$B$69&lt;&gt;"",IF(AND(Summary!$D$69&lt;&gt;"",DATE(YEAR(Summary!$D$69),MONTH(Summary!$D$69),1)&lt;DATE(YEAR(AO3),MONTH(AO3),1)),"not on board",IF(Summary!$B$69&lt;&gt;"",IF(AND(Summary!$C$69&lt;&gt;"",DATE(YEAR(Summary!$C$69),MONTH(Summary!$C$69),1)&lt;=DATE(YEAR(AO3),MONTH(AO3),1)),Summary!$B$69,"not on board"),"")),"")</f>
        <v/>
      </c>
      <c r="AN115" s="74" t="s">
        <v>17</v>
      </c>
      <c r="AO115" s="85"/>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86"/>
      <c r="BR115" s="76">
        <f t="shared" si="407"/>
        <v>0</v>
      </c>
      <c r="BT115">
        <f ca="1">SUMIF(BW$3:DA$3,"&lt;="&amp;B5,BW115:DA115)</f>
        <v>0</v>
      </c>
      <c r="BU115" s="98" t="str">
        <f>IF(Summary!$B$69&lt;&gt;"",IF(AND(Summary!$D$69&lt;&gt;"",DATE(YEAR(Summary!$D$69),MONTH(Summary!$D$69),1)&lt;DATE(YEAR(BW3),MONTH(BW3),1)),"not on board",IF(Summary!$B$69&lt;&gt;"",IF(AND(Summary!$C$69&lt;&gt;"",DATE(YEAR(Summary!$C$69),MONTH(Summary!$C$69),1)&lt;=DATE(YEAR(BW3),MONTH(BW3),1)),Summary!$B$69,"not on board"),"")),"")</f>
        <v/>
      </c>
      <c r="BV115" s="74" t="s">
        <v>17</v>
      </c>
      <c r="BW115" s="85"/>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86"/>
      <c r="DB115" s="76">
        <f t="shared" ref="DB115:DB116" si="467">SUM(BW115:DA115)</f>
        <v>0</v>
      </c>
      <c r="DD115">
        <f ca="1">SUMIF(DG$3:EJ$3,"&lt;="&amp;B5,DG115:EJ115)</f>
        <v>0</v>
      </c>
      <c r="DE115" s="98" t="str">
        <f>IF(Summary!$B$69&lt;&gt;"",IF(AND(Summary!$D$69&lt;&gt;"",DATE(YEAR(Summary!$D$69),MONTH(Summary!$D$69),1)&lt;DATE(YEAR(DG3),MONTH(DG3),1)),"not on board",IF(Summary!$B$69&lt;&gt;"",IF(AND(Summary!$C$69&lt;&gt;"",DATE(YEAR(Summary!$C$69),MONTH(Summary!$C$69),1)&lt;=DATE(YEAR(DG3),MONTH(DG3),1)),Summary!$B$69,"not on board"),"")),"")</f>
        <v/>
      </c>
      <c r="DF115" s="74" t="s">
        <v>17</v>
      </c>
      <c r="DG115" s="85"/>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86"/>
      <c r="EK115" s="76">
        <f t="shared" ref="EK115:EK116" si="468">SUM(DG115:EJ115)</f>
        <v>0</v>
      </c>
      <c r="EM115">
        <f ca="1">SUMIF(EP$3:FT$3,"&lt;="&amp;B5,EP115:FT115)</f>
        <v>0</v>
      </c>
      <c r="EN115" s="98" t="str">
        <f>IF(Summary!$B$69&lt;&gt;"",IF(AND(Summary!$D$69&lt;&gt;"",DATE(YEAR(Summary!$D$69),MONTH(Summary!$D$69),1)&lt;DATE(YEAR(EP3),MONTH(EP3),1)),"not on board",IF(Summary!$B$69&lt;&gt;"",IF(AND(Summary!$C$69&lt;&gt;"",DATE(YEAR(Summary!$C$69),MONTH(Summary!$C$69),1)&lt;=DATE(YEAR(EP3),MONTH(EP3),1)),Summary!$B$69,"not on board"),"")),"")</f>
        <v/>
      </c>
      <c r="EO115" s="74" t="s">
        <v>17</v>
      </c>
      <c r="EP115" s="85"/>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86"/>
      <c r="FU115" s="76">
        <f t="shared" ref="FU115:FU116" si="469">SUM(EP115:FT115)</f>
        <v>0</v>
      </c>
      <c r="FW115">
        <f ca="1">SUMIF(FZ$3:HC$3,"&lt;="&amp;B5,FZ115:HC115)</f>
        <v>0</v>
      </c>
      <c r="FX115" s="98" t="str">
        <f>IF(Summary!$B$69&lt;&gt;"",IF(AND(Summary!$D$69&lt;&gt;"",DATE(YEAR(Summary!$D$69),MONTH(Summary!$D$69),1)&lt;DATE(YEAR(FZ3),MONTH(FZ3),1)),"not on board",IF(Summary!$B$69&lt;&gt;"",IF(AND(Summary!$C$69&lt;&gt;"",DATE(YEAR(Summary!$C$69),MONTH(Summary!$C$69),1)&lt;=DATE(YEAR(FZ3),MONTH(FZ3),1)),Summary!$B$69,"not on board"),"")),"")</f>
        <v/>
      </c>
      <c r="FY115" s="74" t="s">
        <v>17</v>
      </c>
      <c r="FZ115" s="85"/>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86"/>
      <c r="HD115" s="76">
        <f t="shared" si="411"/>
        <v>0</v>
      </c>
      <c r="HF115">
        <f ca="1">SUMIF(HI$3:IM$3,"&lt;="&amp;B5,HI115:IM115)</f>
        <v>0</v>
      </c>
      <c r="HG115" s="98" t="str">
        <f>IF(Summary!$B$69&lt;&gt;"",IF(AND(Summary!$D$69&lt;&gt;"",DATE(YEAR(Summary!$D$69),MONTH(Summary!$D$69),1)&lt;DATE(YEAR(HI3),MONTH(HI3),1)),"not on board",IF(Summary!$B$69&lt;&gt;"",IF(AND(Summary!$C$69&lt;&gt;"",DATE(YEAR(Summary!$C$69),MONTH(Summary!$C$69),1)&lt;=DATE(YEAR(HI3),MONTH(HI3),1)),Summary!$B$69,"not on board"),"")),"")</f>
        <v/>
      </c>
      <c r="HH115" s="74" t="s">
        <v>17</v>
      </c>
      <c r="HI115" s="85"/>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86"/>
      <c r="IN115" s="76">
        <f t="shared" ref="IN115:IN116" si="470">SUM(HI115:IM115)</f>
        <v>0</v>
      </c>
      <c r="IP115">
        <f ca="1">SUMIF(IS$3:JW$3,"&lt;="&amp;B5,IS115:JW115)</f>
        <v>0</v>
      </c>
      <c r="IQ115" s="98" t="str">
        <f>IF(Summary!$B$69&lt;&gt;"",IF(AND(Summary!$D$69&lt;&gt;"",DATE(YEAR(Summary!$D$69),MONTH(Summary!$D$69),1)&lt;DATE(YEAR(IS3),MONTH(IS3),1)),"not on board",IF(Summary!$B$69&lt;&gt;"",IF(AND(Summary!$C$69&lt;&gt;"",DATE(YEAR(Summary!$C$69),MONTH(Summary!$C$69),1)&lt;=DATE(YEAR(IS3),MONTH(IS3),1)),Summary!$B$69,"not on board"),"")),"")</f>
        <v/>
      </c>
      <c r="IR115" s="74" t="s">
        <v>17</v>
      </c>
      <c r="IS115" s="85"/>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86"/>
      <c r="JX115" s="76">
        <f t="shared" ref="JX115:JX116" si="471">SUM(IS115:JW115)</f>
        <v>0</v>
      </c>
      <c r="JZ115">
        <f ca="1">SUMIF(KC$3:LF$3,"&lt;="&amp;B5,KC115:LF115)</f>
        <v>0</v>
      </c>
      <c r="KA115" s="98" t="str">
        <f>IF(Summary!$B$69&lt;&gt;"",IF(AND(Summary!$D$69&lt;&gt;"",DATE(YEAR(Summary!$D$69),MONTH(Summary!$D$69),1)&lt;DATE(YEAR(KC3),MONTH(KC3),1)),"not on board",IF(Summary!$B$69&lt;&gt;"",IF(AND(Summary!$C$69&lt;&gt;"",DATE(YEAR(Summary!$C$69),MONTH(Summary!$C$69),1)&lt;=DATE(YEAR(KC3),MONTH(KC3),1)),Summary!$B$69,"not on board"),"")),"")</f>
        <v/>
      </c>
      <c r="KB115" s="74" t="s">
        <v>17</v>
      </c>
      <c r="KC115" s="85"/>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86"/>
      <c r="LG115" s="76">
        <f t="shared" si="414"/>
        <v>0</v>
      </c>
      <c r="LI115">
        <f ca="1">SUMIF(LL$3:MP$3,"&lt;="&amp;B5,LL115:MP115)</f>
        <v>0</v>
      </c>
      <c r="LJ115" s="98" t="str">
        <f>IF(Summary!$B$69&lt;&gt;"",IF(AND(Summary!$D$69&lt;&gt;"",DATE(YEAR(Summary!$D$69),MONTH(Summary!$D$69),1)&lt;DATE(YEAR(LL3),MONTH(LL3),1)),"not on board",IF(Summary!$B$69&lt;&gt;"",IF(AND(Summary!$C$69&lt;&gt;"",DATE(YEAR(Summary!$C$69),MONTH(Summary!$C$69),1)&lt;=DATE(YEAR(LL3),MONTH(LL3),1)),Summary!$B$69,"not on board"),"")),"")</f>
        <v/>
      </c>
      <c r="LK115" s="74" t="s">
        <v>17</v>
      </c>
      <c r="LL115" s="85"/>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9"/>
      <c r="MP115" s="86"/>
      <c r="MQ115" s="76">
        <f t="shared" ref="MQ115:MQ116" si="472">SUM(LL115:MP115)</f>
        <v>0</v>
      </c>
      <c r="MS115">
        <f ca="1">SUMIF(MV$3:NY$3,"&lt;="&amp;B5,MV115:NY115)</f>
        <v>0</v>
      </c>
      <c r="MT115" s="98" t="str">
        <f>IF(Summary!$B$69&lt;&gt;"",IF(AND(Summary!$D$69&lt;&gt;"",DATE(YEAR(Summary!$D$69),MONTH(Summary!$D$69),1)&lt;DATE(YEAR(MV3),MONTH(MV3),1)),"not on board",IF(Summary!$B$69&lt;&gt;"",IF(AND(Summary!$C$69&lt;&gt;"",DATE(YEAR(Summary!$C$69),MONTH(Summary!$C$69),1)&lt;=DATE(YEAR(MV3),MONTH(MV3),1)),Summary!$B$69,"not on board"),"")),"")</f>
        <v/>
      </c>
      <c r="MU115" s="74" t="s">
        <v>17</v>
      </c>
      <c r="MV115" s="85"/>
      <c r="MW115" s="9"/>
      <c r="MX115" s="9"/>
      <c r="MY115" s="9"/>
      <c r="MZ115" s="9"/>
      <c r="NA115" s="9"/>
      <c r="NB115" s="9"/>
      <c r="NC115" s="9"/>
      <c r="ND115" s="9"/>
      <c r="NE115" s="9"/>
      <c r="NF115" s="9"/>
      <c r="NG115" s="9"/>
      <c r="NH115" s="9"/>
      <c r="NI115" s="9"/>
      <c r="NJ115" s="9"/>
      <c r="NK115" s="9"/>
      <c r="NL115" s="9"/>
      <c r="NM115" s="9"/>
      <c r="NN115" s="9"/>
      <c r="NO115" s="9"/>
      <c r="NP115" s="9"/>
      <c r="NQ115" s="9"/>
      <c r="NR115" s="9"/>
      <c r="NS115" s="9"/>
      <c r="NT115" s="9"/>
      <c r="NU115" s="9"/>
      <c r="NV115" s="9"/>
      <c r="NW115" s="9"/>
      <c r="NX115" s="9"/>
      <c r="NY115" s="86"/>
      <c r="NZ115" s="76">
        <f t="shared" si="416"/>
        <v>0</v>
      </c>
      <c r="OB115">
        <f ca="1">SUMIF(OE$3:PI$3,"&lt;="&amp;B5,OE115:PI115)</f>
        <v>0</v>
      </c>
      <c r="OC115" s="98" t="str">
        <f>IF(Summary!$B$69&lt;&gt;"",IF(AND(Summary!$D$69&lt;&gt;"",DATE(YEAR(Summary!$D$69),MONTH(Summary!$D$69),1)&lt;DATE(YEAR(OE3),MONTH(OE3),1)),"not on board",IF(Summary!$B$69&lt;&gt;"",IF(AND(Summary!$C$69&lt;&gt;"",DATE(YEAR(Summary!$C$69),MONTH(Summary!$C$69),1)&lt;=DATE(YEAR(OE3),MONTH(OE3),1)),Summary!$B$69,"not on board"),"")),"")</f>
        <v/>
      </c>
      <c r="OD115" s="74" t="s">
        <v>17</v>
      </c>
      <c r="OE115" s="85"/>
      <c r="OF115" s="9"/>
      <c r="OG115" s="9"/>
      <c r="OH115" s="9"/>
      <c r="OI115" s="9"/>
      <c r="OJ115" s="9"/>
      <c r="OK115" s="9"/>
      <c r="OL115" s="9"/>
      <c r="OM115" s="9"/>
      <c r="ON115" s="9"/>
      <c r="OO115" s="9"/>
      <c r="OP115" s="9"/>
      <c r="OQ115" s="9"/>
      <c r="OR115" s="9"/>
      <c r="OS115" s="9"/>
      <c r="OT115" s="9"/>
      <c r="OU115" s="9"/>
      <c r="OV115" s="9"/>
      <c r="OW115" s="9"/>
      <c r="OX115" s="9"/>
      <c r="OY115" s="9"/>
      <c r="OZ115" s="9"/>
      <c r="PA115" s="9"/>
      <c r="PB115" s="9"/>
      <c r="PC115" s="9"/>
      <c r="PD115" s="9"/>
      <c r="PE115" s="9"/>
      <c r="PF115" s="9"/>
      <c r="PG115" s="9"/>
      <c r="PH115" s="9"/>
      <c r="PI115" s="86"/>
      <c r="PJ115" s="76">
        <f t="shared" ref="PJ115:PJ116" si="473">SUM(OE115:PI115)</f>
        <v>0</v>
      </c>
    </row>
    <row r="116" spans="2:426">
      <c r="B116">
        <f ca="1">SUM(B115,BT115,AL115,DD115,EM115,FW115,HF115,IP115,JZ115,LI115,MS115,OB115)</f>
        <v>0</v>
      </c>
      <c r="C116" s="100"/>
      <c r="D116" s="75" t="s">
        <v>1</v>
      </c>
      <c r="E116" s="83"/>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4"/>
      <c r="AJ116" s="77">
        <f t="shared" si="466"/>
        <v>0</v>
      </c>
      <c r="AM116" s="100"/>
      <c r="AN116" s="75" t="s">
        <v>1</v>
      </c>
      <c r="AO116" s="83"/>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4"/>
      <c r="BR116" s="77">
        <f t="shared" si="407"/>
        <v>0</v>
      </c>
      <c r="BU116" s="100"/>
      <c r="BV116" s="75" t="s">
        <v>1</v>
      </c>
      <c r="BW116" s="83"/>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4"/>
      <c r="DB116" s="77">
        <f t="shared" si="467"/>
        <v>0</v>
      </c>
      <c r="DE116" s="100"/>
      <c r="DF116" s="75" t="s">
        <v>1</v>
      </c>
      <c r="DG116" s="83"/>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4"/>
      <c r="EK116" s="77">
        <f t="shared" si="468"/>
        <v>0</v>
      </c>
      <c r="EN116" s="100"/>
      <c r="EO116" s="75" t="s">
        <v>1</v>
      </c>
      <c r="EP116" s="83"/>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4"/>
      <c r="FU116" s="77">
        <f t="shared" si="469"/>
        <v>0</v>
      </c>
      <c r="FX116" s="100"/>
      <c r="FY116" s="75" t="s">
        <v>1</v>
      </c>
      <c r="FZ116" s="83"/>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4"/>
      <c r="HD116" s="77">
        <f t="shared" si="411"/>
        <v>0</v>
      </c>
      <c r="HG116" s="100"/>
      <c r="HH116" s="75" t="s">
        <v>1</v>
      </c>
      <c r="HI116" s="83"/>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4"/>
      <c r="IN116" s="77">
        <f t="shared" si="470"/>
        <v>0</v>
      </c>
      <c r="IQ116" s="100"/>
      <c r="IR116" s="75" t="s">
        <v>1</v>
      </c>
      <c r="IS116" s="83"/>
      <c r="IT116" s="8"/>
      <c r="IU116" s="8"/>
      <c r="IV116" s="8"/>
      <c r="IW116" s="8"/>
      <c r="IX116" s="8"/>
      <c r="IY116" s="8"/>
      <c r="IZ116" s="8"/>
      <c r="JA116" s="8"/>
      <c r="JB116" s="8"/>
      <c r="JC116" s="8"/>
      <c r="JD116" s="8"/>
      <c r="JE116" s="8"/>
      <c r="JF116" s="8"/>
      <c r="JG116" s="8"/>
      <c r="JH116" s="8"/>
      <c r="JI116" s="8"/>
      <c r="JJ116" s="8"/>
      <c r="JK116" s="8"/>
      <c r="JL116" s="8"/>
      <c r="JM116" s="8"/>
      <c r="JN116" s="8"/>
      <c r="JO116" s="8"/>
      <c r="JP116" s="8"/>
      <c r="JQ116" s="8"/>
      <c r="JR116" s="8"/>
      <c r="JS116" s="8"/>
      <c r="JT116" s="8"/>
      <c r="JU116" s="8"/>
      <c r="JV116" s="8"/>
      <c r="JW116" s="84"/>
      <c r="JX116" s="77">
        <f t="shared" si="471"/>
        <v>0</v>
      </c>
      <c r="KA116" s="100"/>
      <c r="KB116" s="75" t="s">
        <v>1</v>
      </c>
      <c r="KC116" s="83"/>
      <c r="KD116" s="8"/>
      <c r="KE116" s="8"/>
      <c r="KF116" s="8"/>
      <c r="KG116" s="8"/>
      <c r="KH116" s="8"/>
      <c r="KI116" s="8"/>
      <c r="KJ116" s="8"/>
      <c r="KK116" s="8"/>
      <c r="KL116" s="8"/>
      <c r="KM116" s="8"/>
      <c r="KN116" s="8"/>
      <c r="KO116" s="8"/>
      <c r="KP116" s="8"/>
      <c r="KQ116" s="8"/>
      <c r="KR116" s="8"/>
      <c r="KS116" s="8"/>
      <c r="KT116" s="8"/>
      <c r="KU116" s="8"/>
      <c r="KV116" s="8"/>
      <c r="KW116" s="8"/>
      <c r="KX116" s="8"/>
      <c r="KY116" s="8"/>
      <c r="KZ116" s="8"/>
      <c r="LA116" s="8"/>
      <c r="LB116" s="8"/>
      <c r="LC116" s="8"/>
      <c r="LD116" s="8"/>
      <c r="LE116" s="8"/>
      <c r="LF116" s="84"/>
      <c r="LG116" s="77">
        <f t="shared" si="414"/>
        <v>0</v>
      </c>
      <c r="LJ116" s="100"/>
      <c r="LK116" s="75" t="s">
        <v>1</v>
      </c>
      <c r="LL116" s="83"/>
      <c r="LM116" s="8"/>
      <c r="LN116" s="8"/>
      <c r="LO116" s="8"/>
      <c r="LP116" s="8"/>
      <c r="LQ116" s="8"/>
      <c r="LR116" s="8"/>
      <c r="LS116" s="8"/>
      <c r="LT116" s="8"/>
      <c r="LU116" s="8"/>
      <c r="LV116" s="8"/>
      <c r="LW116" s="8"/>
      <c r="LX116" s="8"/>
      <c r="LY116" s="8"/>
      <c r="LZ116" s="8"/>
      <c r="MA116" s="8"/>
      <c r="MB116" s="8"/>
      <c r="MC116" s="8"/>
      <c r="MD116" s="8"/>
      <c r="ME116" s="8"/>
      <c r="MF116" s="8"/>
      <c r="MG116" s="8"/>
      <c r="MH116" s="8"/>
      <c r="MI116" s="8"/>
      <c r="MJ116" s="8"/>
      <c r="MK116" s="8"/>
      <c r="ML116" s="8"/>
      <c r="MM116" s="8"/>
      <c r="MN116" s="8"/>
      <c r="MO116" s="8"/>
      <c r="MP116" s="84"/>
      <c r="MQ116" s="77">
        <f t="shared" si="472"/>
        <v>0</v>
      </c>
      <c r="MT116" s="100"/>
      <c r="MU116" s="75" t="s">
        <v>1</v>
      </c>
      <c r="MV116" s="83"/>
      <c r="MW116" s="8"/>
      <c r="MX116" s="8"/>
      <c r="MY116" s="8"/>
      <c r="MZ116" s="8"/>
      <c r="NA116" s="8"/>
      <c r="NB116" s="8"/>
      <c r="NC116" s="8"/>
      <c r="ND116" s="8"/>
      <c r="NE116" s="8"/>
      <c r="NF116" s="8"/>
      <c r="NG116" s="8"/>
      <c r="NH116" s="8"/>
      <c r="NI116" s="8"/>
      <c r="NJ116" s="8"/>
      <c r="NK116" s="8"/>
      <c r="NL116" s="8"/>
      <c r="NM116" s="8"/>
      <c r="NN116" s="8"/>
      <c r="NO116" s="8"/>
      <c r="NP116" s="8"/>
      <c r="NQ116" s="8"/>
      <c r="NR116" s="8"/>
      <c r="NS116" s="8"/>
      <c r="NT116" s="8"/>
      <c r="NU116" s="8"/>
      <c r="NV116" s="8"/>
      <c r="NW116" s="8"/>
      <c r="NX116" s="8"/>
      <c r="NY116" s="84"/>
      <c r="NZ116" s="77">
        <f t="shared" si="416"/>
        <v>0</v>
      </c>
      <c r="OC116" s="100"/>
      <c r="OD116" s="75" t="s">
        <v>1</v>
      </c>
      <c r="OE116" s="83"/>
      <c r="OF116" s="8"/>
      <c r="OG116" s="8"/>
      <c r="OH116" s="8"/>
      <c r="OI116" s="8"/>
      <c r="OJ116" s="8"/>
      <c r="OK116" s="8"/>
      <c r="OL116" s="8"/>
      <c r="OM116" s="8"/>
      <c r="ON116" s="8"/>
      <c r="OO116" s="8"/>
      <c r="OP116" s="8"/>
      <c r="OQ116" s="8"/>
      <c r="OR116" s="8"/>
      <c r="OS116" s="8"/>
      <c r="OT116" s="8"/>
      <c r="OU116" s="8"/>
      <c r="OV116" s="8"/>
      <c r="OW116" s="8"/>
      <c r="OX116" s="8"/>
      <c r="OY116" s="8"/>
      <c r="OZ116" s="8"/>
      <c r="PA116" s="8"/>
      <c r="PB116" s="8"/>
      <c r="PC116" s="8"/>
      <c r="PD116" s="8"/>
      <c r="PE116" s="8"/>
      <c r="PF116" s="8"/>
      <c r="PG116" s="8"/>
      <c r="PH116" s="8"/>
      <c r="PI116" s="84"/>
      <c r="PJ116" s="77">
        <f t="shared" si="473"/>
        <v>0</v>
      </c>
    </row>
    <row r="117" spans="2:426" ht="15" customHeight="1">
      <c r="B117">
        <f ca="1">SUMIF(E$3:AI$3,"&lt;="&amp;B5,E117:AI117)</f>
        <v>0</v>
      </c>
      <c r="C117" s="98" t="str">
        <f>IF(Summary!$B$70&lt;&gt;"",IF(AND(Summary!$D$70&lt;&gt;"",DATE(YEAR(Summary!$D$70),MONTH(Summary!$D$70),1)&lt;DATE(YEAR(E3),MONTH(E3),1)),"not on board",IF(Summary!$B$70&lt;&gt;"",IF(AND(Summary!$C$70&lt;&gt;"",DATE(YEAR(Summary!$C$70),MONTH(Summary!$C$70),1)&lt;=DATE(YEAR(E3),MONTH(E3),1)),Summary!$B$70,"not on board"),"")),"")</f>
        <v/>
      </c>
      <c r="D117" s="74" t="s">
        <v>17</v>
      </c>
      <c r="E117" s="85"/>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86"/>
      <c r="AJ117" s="76">
        <f t="shared" ref="AJ117:AJ118" si="474">SUM(E117:AI117)</f>
        <v>0</v>
      </c>
      <c r="AL117">
        <f ca="1">SUMIF(AO$3:BQ$3,"&lt;="&amp;B5,AO117:BQ117)</f>
        <v>0</v>
      </c>
      <c r="AM117" s="98" t="str">
        <f>IF(Summary!$B$70&lt;&gt;"",IF(AND(Summary!$D$70&lt;&gt;"",DATE(YEAR(Summary!$D$70),MONTH(Summary!$D$70),1)&lt;DATE(YEAR(AO3),MONTH(AO3),1)),"not on board",IF(Summary!$B$70&lt;&gt;"",IF(AND(Summary!$C$70&lt;&gt;"",DATE(YEAR(Summary!$C$70),MONTH(Summary!$C$70),1)&lt;=DATE(YEAR(AO3),MONTH(AO3),1)),Summary!$B$70,"not on board"),"")),"")</f>
        <v/>
      </c>
      <c r="AN117" s="74" t="s">
        <v>17</v>
      </c>
      <c r="AO117" s="85"/>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86"/>
      <c r="BR117" s="76">
        <f t="shared" si="407"/>
        <v>0</v>
      </c>
      <c r="BT117">
        <f ca="1">SUMIF(BW$3:DA$3,"&lt;="&amp;B5,BW117:DA117)</f>
        <v>0</v>
      </c>
      <c r="BU117" s="98" t="str">
        <f>IF(Summary!$B$70&lt;&gt;"",IF(AND(Summary!$D$70&lt;&gt;"",DATE(YEAR(Summary!$D$70),MONTH(Summary!$D$70),1)&lt;DATE(YEAR(BW3),MONTH(BW3),1)),"not on board",IF(Summary!$B$70&lt;&gt;"",IF(AND(Summary!$C$70&lt;&gt;"",DATE(YEAR(Summary!$C$70),MONTH(Summary!$C$70),1)&lt;=DATE(YEAR(BW3),MONTH(BW3),1)),Summary!$B$70,"not on board"),"")),"")</f>
        <v/>
      </c>
      <c r="BV117" s="74" t="s">
        <v>17</v>
      </c>
      <c r="BW117" s="85"/>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86"/>
      <c r="DB117" s="76">
        <f t="shared" ref="DB117:DB118" si="475">SUM(BW117:DA117)</f>
        <v>0</v>
      </c>
      <c r="DD117">
        <f ca="1">SUMIF(DG$3:EJ$3,"&lt;="&amp;B5,DG117:EJ117)</f>
        <v>0</v>
      </c>
      <c r="DE117" s="98" t="str">
        <f>IF(Summary!$B$70&lt;&gt;"",IF(AND(Summary!$D$70&lt;&gt;"",DATE(YEAR(Summary!$D$70),MONTH(Summary!$D$70),1)&lt;DATE(YEAR(DG3),MONTH(DG3),1)),"not on board",IF(Summary!$B$70&lt;&gt;"",IF(AND(Summary!$C$70&lt;&gt;"",DATE(YEAR(Summary!$C$70),MONTH(Summary!$C$70),1)&lt;=DATE(YEAR(DG3),MONTH(DG3),1)),Summary!$B$70,"not on board"),"")),"")</f>
        <v/>
      </c>
      <c r="DF117" s="74" t="s">
        <v>17</v>
      </c>
      <c r="DG117" s="85"/>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86"/>
      <c r="EK117" s="76">
        <f t="shared" ref="EK117:EK118" si="476">SUM(DG117:EJ117)</f>
        <v>0</v>
      </c>
      <c r="EM117">
        <f ca="1">SUMIF(EP$3:FT$3,"&lt;="&amp;B5,EP117:FT117)</f>
        <v>0</v>
      </c>
      <c r="EN117" s="98" t="str">
        <f>IF(Summary!$B$70&lt;&gt;"",IF(AND(Summary!$D$70&lt;&gt;"",DATE(YEAR(Summary!$D$70),MONTH(Summary!$D$70),1)&lt;DATE(YEAR(EP3),MONTH(EP3),1)),"not on board",IF(Summary!$B$70&lt;&gt;"",IF(AND(Summary!$C$70&lt;&gt;"",DATE(YEAR(Summary!$C$70),MONTH(Summary!$C$70),1)&lt;=DATE(YEAR(EP3),MONTH(EP3),1)),Summary!$B$70,"not on board"),"")),"")</f>
        <v/>
      </c>
      <c r="EO117" s="74" t="s">
        <v>17</v>
      </c>
      <c r="EP117" s="85"/>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86"/>
      <c r="FU117" s="76">
        <f t="shared" ref="FU117:FU118" si="477">SUM(EP117:FT117)</f>
        <v>0</v>
      </c>
      <c r="FW117">
        <f ca="1">SUMIF(FZ$3:HC$3,"&lt;="&amp;B5,FZ117:HC117)</f>
        <v>0</v>
      </c>
      <c r="FX117" s="98" t="str">
        <f>IF(Summary!$B$70&lt;&gt;"",IF(AND(Summary!$D$70&lt;&gt;"",DATE(YEAR(Summary!$D$70),MONTH(Summary!$D$70),1)&lt;DATE(YEAR(FZ3),MONTH(FZ3),1)),"not on board",IF(Summary!$B$70&lt;&gt;"",IF(AND(Summary!$C$70&lt;&gt;"",DATE(YEAR(Summary!$C$70),MONTH(Summary!$C$70),1)&lt;=DATE(YEAR(FZ3),MONTH(FZ3),1)),Summary!$B$70,"not on board"),"")),"")</f>
        <v/>
      </c>
      <c r="FY117" s="74" t="s">
        <v>17</v>
      </c>
      <c r="FZ117" s="85"/>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86"/>
      <c r="HD117" s="76">
        <f t="shared" si="411"/>
        <v>0</v>
      </c>
      <c r="HF117">
        <f ca="1">SUMIF(HI$3:IM$3,"&lt;="&amp;B5,HI117:IM117)</f>
        <v>0</v>
      </c>
      <c r="HG117" s="98" t="str">
        <f>IF(Summary!$B$70&lt;&gt;"",IF(AND(Summary!$D$70&lt;&gt;"",DATE(YEAR(Summary!$D$70),MONTH(Summary!$D$70),1)&lt;DATE(YEAR(HI3),MONTH(HI3),1)),"not on board",IF(Summary!$B$70&lt;&gt;"",IF(AND(Summary!$C$70&lt;&gt;"",DATE(YEAR(Summary!$C$70),MONTH(Summary!$C$70),1)&lt;=DATE(YEAR(HI3),MONTH(HI3),1)),Summary!$B$70,"not on board"),"")),"")</f>
        <v/>
      </c>
      <c r="HH117" s="74" t="s">
        <v>17</v>
      </c>
      <c r="HI117" s="85"/>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86"/>
      <c r="IN117" s="76">
        <f t="shared" ref="IN117:IN118" si="478">SUM(HI117:IM117)</f>
        <v>0</v>
      </c>
      <c r="IP117">
        <f ca="1">SUMIF(IS$3:JW$3,"&lt;="&amp;B5,IS117:JW117)</f>
        <v>0</v>
      </c>
      <c r="IQ117" s="98" t="str">
        <f>IF(Summary!$B$70&lt;&gt;"",IF(AND(Summary!$D$70&lt;&gt;"",DATE(YEAR(Summary!$D$70),MONTH(Summary!$D$70),1)&lt;DATE(YEAR(IS3),MONTH(IS3),1)),"not on board",IF(Summary!$B$70&lt;&gt;"",IF(AND(Summary!$C$70&lt;&gt;"",DATE(YEAR(Summary!$C$70),MONTH(Summary!$C$70),1)&lt;=DATE(YEAR(IS3),MONTH(IS3),1)),Summary!$B$70,"not on board"),"")),"")</f>
        <v/>
      </c>
      <c r="IR117" s="74" t="s">
        <v>17</v>
      </c>
      <c r="IS117" s="85"/>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86"/>
      <c r="JX117" s="76">
        <f t="shared" ref="JX117:JX118" si="479">SUM(IS117:JW117)</f>
        <v>0</v>
      </c>
      <c r="JZ117">
        <f ca="1">SUMIF(KC$3:LF$3,"&lt;="&amp;B5,KC117:LF117)</f>
        <v>0</v>
      </c>
      <c r="KA117" s="98" t="str">
        <f>IF(Summary!$B$70&lt;&gt;"",IF(AND(Summary!$D$70&lt;&gt;"",DATE(YEAR(Summary!$D$70),MONTH(Summary!$D$70),1)&lt;DATE(YEAR(KC3),MONTH(KC3),1)),"not on board",IF(Summary!$B$70&lt;&gt;"",IF(AND(Summary!$C$70&lt;&gt;"",DATE(YEAR(Summary!$C$70),MONTH(Summary!$C$70),1)&lt;=DATE(YEAR(KC3),MONTH(KC3),1)),Summary!$B$70,"not on board"),"")),"")</f>
        <v/>
      </c>
      <c r="KB117" s="74" t="s">
        <v>17</v>
      </c>
      <c r="KC117" s="85"/>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86"/>
      <c r="LG117" s="76">
        <f t="shared" si="414"/>
        <v>0</v>
      </c>
      <c r="LI117">
        <f ca="1">SUMIF(LL$3:MP$3,"&lt;="&amp;B5,LL117:MP117)</f>
        <v>0</v>
      </c>
      <c r="LJ117" s="98" t="str">
        <f>IF(Summary!$B$70&lt;&gt;"",IF(AND(Summary!$D$70&lt;&gt;"",DATE(YEAR(Summary!$D$70),MONTH(Summary!$D$70),1)&lt;DATE(YEAR(LL3),MONTH(LL3),1)),"not on board",IF(Summary!$B$70&lt;&gt;"",IF(AND(Summary!$C$70&lt;&gt;"",DATE(YEAR(Summary!$C$70),MONTH(Summary!$C$70),1)&lt;=DATE(YEAR(LL3),MONTH(LL3),1)),Summary!$B$70,"not on board"),"")),"")</f>
        <v/>
      </c>
      <c r="LK117" s="74" t="s">
        <v>17</v>
      </c>
      <c r="LL117" s="85"/>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9"/>
      <c r="MP117" s="86"/>
      <c r="MQ117" s="76">
        <f t="shared" ref="MQ117:MQ118" si="480">SUM(LL117:MP117)</f>
        <v>0</v>
      </c>
      <c r="MS117">
        <f ca="1">SUMIF(MV$3:NY$3,"&lt;="&amp;B5,MV117:NY117)</f>
        <v>0</v>
      </c>
      <c r="MT117" s="98" t="str">
        <f>IF(Summary!$B$70&lt;&gt;"",IF(AND(Summary!$D$70&lt;&gt;"",DATE(YEAR(Summary!$D$70),MONTH(Summary!$D$70),1)&lt;DATE(YEAR(MV3),MONTH(MV3),1)),"not on board",IF(Summary!$B$70&lt;&gt;"",IF(AND(Summary!$C$70&lt;&gt;"",DATE(YEAR(Summary!$C$70),MONTH(Summary!$C$70),1)&lt;=DATE(YEAR(MV3),MONTH(MV3),1)),Summary!$B$70,"not on board"),"")),"")</f>
        <v/>
      </c>
      <c r="MU117" s="74" t="s">
        <v>17</v>
      </c>
      <c r="MV117" s="85"/>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9"/>
      <c r="NY117" s="86"/>
      <c r="NZ117" s="76">
        <f t="shared" si="416"/>
        <v>0</v>
      </c>
      <c r="OB117">
        <f ca="1">SUMIF(OE$3:PI$3,"&lt;="&amp;B5,OE117:PI117)</f>
        <v>0</v>
      </c>
      <c r="OC117" s="98" t="str">
        <f>IF(Summary!$B$70&lt;&gt;"",IF(AND(Summary!$D$70&lt;&gt;"",DATE(YEAR(Summary!$D$70),MONTH(Summary!$D$70),1)&lt;DATE(YEAR(OE3),MONTH(OE3),1)),"not on board",IF(Summary!$B$70&lt;&gt;"",IF(AND(Summary!$C$70&lt;&gt;"",DATE(YEAR(Summary!$C$70),MONTH(Summary!$C$70),1)&lt;=DATE(YEAR(OE3),MONTH(OE3),1)),Summary!$B$70,"not on board"),"")),"")</f>
        <v/>
      </c>
      <c r="OD117" s="74" t="s">
        <v>17</v>
      </c>
      <c r="OE117" s="85"/>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9"/>
      <c r="PI117" s="86"/>
      <c r="PJ117" s="76">
        <f t="shared" ref="PJ117:PJ118" si="481">SUM(OE117:PI117)</f>
        <v>0</v>
      </c>
    </row>
    <row r="118" spans="2:426">
      <c r="B118">
        <f ca="1">SUM(B117,BT117,AL117,DD117,EM117,FW117,HF117,IP117,JZ117,LI117,MS117,OB117)</f>
        <v>0</v>
      </c>
      <c r="C118" s="100"/>
      <c r="D118" s="75" t="s">
        <v>1</v>
      </c>
      <c r="E118" s="83"/>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4"/>
      <c r="AJ118" s="77">
        <f t="shared" si="474"/>
        <v>0</v>
      </c>
      <c r="AM118" s="100"/>
      <c r="AN118" s="75" t="s">
        <v>1</v>
      </c>
      <c r="AO118" s="83"/>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4"/>
      <c r="BR118" s="77">
        <f t="shared" si="407"/>
        <v>0</v>
      </c>
      <c r="BU118" s="100"/>
      <c r="BV118" s="75" t="s">
        <v>1</v>
      </c>
      <c r="BW118" s="83"/>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4"/>
      <c r="DB118" s="77">
        <f t="shared" si="475"/>
        <v>0</v>
      </c>
      <c r="DE118" s="100"/>
      <c r="DF118" s="75" t="s">
        <v>1</v>
      </c>
      <c r="DG118" s="83"/>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4"/>
      <c r="EK118" s="77">
        <f t="shared" si="476"/>
        <v>0</v>
      </c>
      <c r="EN118" s="100"/>
      <c r="EO118" s="75" t="s">
        <v>1</v>
      </c>
      <c r="EP118" s="83"/>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4"/>
      <c r="FU118" s="77">
        <f t="shared" si="477"/>
        <v>0</v>
      </c>
      <c r="FX118" s="100"/>
      <c r="FY118" s="75" t="s">
        <v>1</v>
      </c>
      <c r="FZ118" s="83"/>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4"/>
      <c r="HD118" s="77">
        <f t="shared" si="411"/>
        <v>0</v>
      </c>
      <c r="HG118" s="100"/>
      <c r="HH118" s="75" t="s">
        <v>1</v>
      </c>
      <c r="HI118" s="83"/>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4"/>
      <c r="IN118" s="77">
        <f t="shared" si="478"/>
        <v>0</v>
      </c>
      <c r="IQ118" s="100"/>
      <c r="IR118" s="75" t="s">
        <v>1</v>
      </c>
      <c r="IS118" s="83"/>
      <c r="IT118" s="8"/>
      <c r="IU118" s="8"/>
      <c r="IV118" s="8"/>
      <c r="IW118" s="8"/>
      <c r="IX118" s="8"/>
      <c r="IY118" s="8"/>
      <c r="IZ118" s="8"/>
      <c r="JA118" s="8"/>
      <c r="JB118" s="8"/>
      <c r="JC118" s="8"/>
      <c r="JD118" s="8"/>
      <c r="JE118" s="8"/>
      <c r="JF118" s="8"/>
      <c r="JG118" s="8"/>
      <c r="JH118" s="8"/>
      <c r="JI118" s="8"/>
      <c r="JJ118" s="8"/>
      <c r="JK118" s="8"/>
      <c r="JL118" s="8"/>
      <c r="JM118" s="8"/>
      <c r="JN118" s="8"/>
      <c r="JO118" s="8"/>
      <c r="JP118" s="8"/>
      <c r="JQ118" s="8"/>
      <c r="JR118" s="8"/>
      <c r="JS118" s="8"/>
      <c r="JT118" s="8"/>
      <c r="JU118" s="8"/>
      <c r="JV118" s="8"/>
      <c r="JW118" s="84"/>
      <c r="JX118" s="77">
        <f t="shared" si="479"/>
        <v>0</v>
      </c>
      <c r="KA118" s="100"/>
      <c r="KB118" s="75" t="s">
        <v>1</v>
      </c>
      <c r="KC118" s="83"/>
      <c r="KD118" s="8"/>
      <c r="KE118" s="8"/>
      <c r="KF118" s="8"/>
      <c r="KG118" s="8"/>
      <c r="KH118" s="8"/>
      <c r="KI118" s="8"/>
      <c r="KJ118" s="8"/>
      <c r="KK118" s="8"/>
      <c r="KL118" s="8"/>
      <c r="KM118" s="8"/>
      <c r="KN118" s="8"/>
      <c r="KO118" s="8"/>
      <c r="KP118" s="8"/>
      <c r="KQ118" s="8"/>
      <c r="KR118" s="8"/>
      <c r="KS118" s="8"/>
      <c r="KT118" s="8"/>
      <c r="KU118" s="8"/>
      <c r="KV118" s="8"/>
      <c r="KW118" s="8"/>
      <c r="KX118" s="8"/>
      <c r="KY118" s="8"/>
      <c r="KZ118" s="8"/>
      <c r="LA118" s="8"/>
      <c r="LB118" s="8"/>
      <c r="LC118" s="8"/>
      <c r="LD118" s="8"/>
      <c r="LE118" s="8"/>
      <c r="LF118" s="84"/>
      <c r="LG118" s="77">
        <f t="shared" si="414"/>
        <v>0</v>
      </c>
      <c r="LJ118" s="100"/>
      <c r="LK118" s="75" t="s">
        <v>1</v>
      </c>
      <c r="LL118" s="83"/>
      <c r="LM118" s="8"/>
      <c r="LN118" s="8"/>
      <c r="LO118" s="8"/>
      <c r="LP118" s="8"/>
      <c r="LQ118" s="8"/>
      <c r="LR118" s="8"/>
      <c r="LS118" s="8"/>
      <c r="LT118" s="8"/>
      <c r="LU118" s="8"/>
      <c r="LV118" s="8"/>
      <c r="LW118" s="8"/>
      <c r="LX118" s="8"/>
      <c r="LY118" s="8"/>
      <c r="LZ118" s="8"/>
      <c r="MA118" s="8"/>
      <c r="MB118" s="8"/>
      <c r="MC118" s="8"/>
      <c r="MD118" s="8"/>
      <c r="ME118" s="8"/>
      <c r="MF118" s="8"/>
      <c r="MG118" s="8"/>
      <c r="MH118" s="8"/>
      <c r="MI118" s="8"/>
      <c r="MJ118" s="8"/>
      <c r="MK118" s="8"/>
      <c r="ML118" s="8"/>
      <c r="MM118" s="8"/>
      <c r="MN118" s="8"/>
      <c r="MO118" s="8"/>
      <c r="MP118" s="84"/>
      <c r="MQ118" s="77">
        <f t="shared" si="480"/>
        <v>0</v>
      </c>
      <c r="MT118" s="100"/>
      <c r="MU118" s="75" t="s">
        <v>1</v>
      </c>
      <c r="MV118" s="83"/>
      <c r="MW118" s="8"/>
      <c r="MX118" s="8"/>
      <c r="MY118" s="8"/>
      <c r="MZ118" s="8"/>
      <c r="NA118" s="8"/>
      <c r="NB118" s="8"/>
      <c r="NC118" s="8"/>
      <c r="ND118" s="8"/>
      <c r="NE118" s="8"/>
      <c r="NF118" s="8"/>
      <c r="NG118" s="8"/>
      <c r="NH118" s="8"/>
      <c r="NI118" s="8"/>
      <c r="NJ118" s="8"/>
      <c r="NK118" s="8"/>
      <c r="NL118" s="8"/>
      <c r="NM118" s="8"/>
      <c r="NN118" s="8"/>
      <c r="NO118" s="8"/>
      <c r="NP118" s="8"/>
      <c r="NQ118" s="8"/>
      <c r="NR118" s="8"/>
      <c r="NS118" s="8"/>
      <c r="NT118" s="8"/>
      <c r="NU118" s="8"/>
      <c r="NV118" s="8"/>
      <c r="NW118" s="8"/>
      <c r="NX118" s="8"/>
      <c r="NY118" s="84"/>
      <c r="NZ118" s="77">
        <f t="shared" si="416"/>
        <v>0</v>
      </c>
      <c r="OC118" s="100"/>
      <c r="OD118" s="75" t="s">
        <v>1</v>
      </c>
      <c r="OE118" s="83"/>
      <c r="OF118" s="8"/>
      <c r="OG118" s="8"/>
      <c r="OH118" s="8"/>
      <c r="OI118" s="8"/>
      <c r="OJ118" s="8"/>
      <c r="OK118" s="8"/>
      <c r="OL118" s="8"/>
      <c r="OM118" s="8"/>
      <c r="ON118" s="8"/>
      <c r="OO118" s="8"/>
      <c r="OP118" s="8"/>
      <c r="OQ118" s="8"/>
      <c r="OR118" s="8"/>
      <c r="OS118" s="8"/>
      <c r="OT118" s="8"/>
      <c r="OU118" s="8"/>
      <c r="OV118" s="8"/>
      <c r="OW118" s="8"/>
      <c r="OX118" s="8"/>
      <c r="OY118" s="8"/>
      <c r="OZ118" s="8"/>
      <c r="PA118" s="8"/>
      <c r="PB118" s="8"/>
      <c r="PC118" s="8"/>
      <c r="PD118" s="8"/>
      <c r="PE118" s="8"/>
      <c r="PF118" s="8"/>
      <c r="PG118" s="8"/>
      <c r="PH118" s="8"/>
      <c r="PI118" s="84"/>
      <c r="PJ118" s="77">
        <f t="shared" si="481"/>
        <v>0</v>
      </c>
    </row>
    <row r="119" spans="2:426" ht="15" customHeight="1">
      <c r="B119">
        <f ca="1">SUMIF(E$3:AI$3,"&lt;="&amp;B5,E119:AI119)</f>
        <v>0</v>
      </c>
      <c r="C119" s="98" t="str">
        <f>IF(Summary!$B$71&lt;&gt;"",IF(AND(Summary!$D$71&lt;&gt;"",DATE(YEAR(Summary!$D$71),MONTH(Summary!$D$71),1)&lt;DATE(YEAR(E3),MONTH(E3),1)),"not on board",IF(Summary!$B$71&lt;&gt;"",IF(AND(Summary!$C$71&lt;&gt;"",DATE(YEAR(Summary!$C$71),MONTH(Summary!$C$71),1)&lt;=DATE(YEAR(E3),MONTH(E3),1)),Summary!$B$71,"not on board"),"")),"")</f>
        <v/>
      </c>
      <c r="D119" s="74" t="s">
        <v>17</v>
      </c>
      <c r="E119" s="85"/>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86"/>
      <c r="AJ119" s="76">
        <f t="shared" ref="AJ119:AJ120" si="482">SUM(E119:AI119)</f>
        <v>0</v>
      </c>
      <c r="AL119">
        <f ca="1">SUMIF(AO$3:BQ$3,"&lt;="&amp;B5,AO119:BQ119)</f>
        <v>0</v>
      </c>
      <c r="AM119" s="98" t="str">
        <f>IF(Summary!$B$71&lt;&gt;"",IF(AND(Summary!$D$71&lt;&gt;"",DATE(YEAR(Summary!$D$71),MONTH(Summary!$D$71),1)&lt;DATE(YEAR(AO3),MONTH(AO3),1)),"not on board",IF(Summary!$B$71&lt;&gt;"",IF(AND(Summary!$C$71&lt;&gt;"",DATE(YEAR(Summary!$C$71),MONTH(Summary!$C$71),1)&lt;=DATE(YEAR(AO3),MONTH(AO3),1)),Summary!$B$71,"not on board"),"")),"")</f>
        <v/>
      </c>
      <c r="AN119" s="74" t="s">
        <v>17</v>
      </c>
      <c r="AO119" s="85"/>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86"/>
      <c r="BR119" s="76">
        <f t="shared" si="407"/>
        <v>0</v>
      </c>
      <c r="BT119">
        <f ca="1">SUMIF(BW$3:DA$3,"&lt;="&amp;B5,BW119:DA119)</f>
        <v>0</v>
      </c>
      <c r="BU119" s="98" t="str">
        <f>IF(Summary!$B$71&lt;&gt;"",IF(AND(Summary!$D$71&lt;&gt;"",DATE(YEAR(Summary!$D$71),MONTH(Summary!$D$71),1)&lt;DATE(YEAR(BW3),MONTH(BW3),1)),"not on board",IF(Summary!$B$71&lt;&gt;"",IF(AND(Summary!$C$71&lt;&gt;"",DATE(YEAR(Summary!$C$71),MONTH(Summary!$C$71),1)&lt;=DATE(YEAR(BW3),MONTH(BW3),1)),Summary!$B$71,"not on board"),"")),"")</f>
        <v/>
      </c>
      <c r="BV119" s="74" t="s">
        <v>17</v>
      </c>
      <c r="BW119" s="85"/>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86"/>
      <c r="DB119" s="76">
        <f t="shared" ref="DB119:DB120" si="483">SUM(BW119:DA119)</f>
        <v>0</v>
      </c>
      <c r="DD119">
        <f ca="1">SUMIF(DG$3:EJ$3,"&lt;="&amp;B5,DG119:EJ119)</f>
        <v>0</v>
      </c>
      <c r="DE119" s="98" t="str">
        <f>IF(Summary!$B$71&lt;&gt;"",IF(AND(Summary!$D$71&lt;&gt;"",DATE(YEAR(Summary!$D$71),MONTH(Summary!$D$71),1)&lt;DATE(YEAR(DG3),MONTH(DG3),1)),"not on board",IF(Summary!$B$71&lt;&gt;"",IF(AND(Summary!$C$71&lt;&gt;"",DATE(YEAR(Summary!$C$71),MONTH(Summary!$C$71),1)&lt;=DATE(YEAR(DG3),MONTH(DG3),1)),Summary!$B$71,"not on board"),"")),"")</f>
        <v/>
      </c>
      <c r="DF119" s="74" t="s">
        <v>17</v>
      </c>
      <c r="DG119" s="85"/>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86"/>
      <c r="EK119" s="76">
        <f t="shared" ref="EK119:EK120" si="484">SUM(DG119:EJ119)</f>
        <v>0</v>
      </c>
      <c r="EM119">
        <f ca="1">SUMIF(EP$3:FT$3,"&lt;="&amp;B5,EP119:FT119)</f>
        <v>0</v>
      </c>
      <c r="EN119" s="98" t="str">
        <f>IF(Summary!$B$71&lt;&gt;"",IF(AND(Summary!$D$71&lt;&gt;"",DATE(YEAR(Summary!$D$71),MONTH(Summary!$D$71),1)&lt;DATE(YEAR(EP3),MONTH(EP3),1)),"not on board",IF(Summary!$B$71&lt;&gt;"",IF(AND(Summary!$C$71&lt;&gt;"",DATE(YEAR(Summary!$C$71),MONTH(Summary!$C$71),1)&lt;=DATE(YEAR(EP3),MONTH(EP3),1)),Summary!$B$71,"not on board"),"")),"")</f>
        <v/>
      </c>
      <c r="EO119" s="74" t="s">
        <v>17</v>
      </c>
      <c r="EP119" s="85"/>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86"/>
      <c r="FU119" s="76">
        <f t="shared" ref="FU119:FU120" si="485">SUM(EP119:FT119)</f>
        <v>0</v>
      </c>
      <c r="FW119">
        <f ca="1">SUMIF(FZ$3:HC$3,"&lt;="&amp;B5,FZ119:HC119)</f>
        <v>0</v>
      </c>
      <c r="FX119" s="98" t="str">
        <f>IF(Summary!$B$71&lt;&gt;"",IF(AND(Summary!$D$71&lt;&gt;"",DATE(YEAR(Summary!$D$71),MONTH(Summary!$D$71),1)&lt;DATE(YEAR(FZ3),MONTH(FZ3),1)),"not on board",IF(Summary!$B$71&lt;&gt;"",IF(AND(Summary!$C$71&lt;&gt;"",DATE(YEAR(Summary!$C$71),MONTH(Summary!$C$71),1)&lt;=DATE(YEAR(FZ3),MONTH(FZ3),1)),Summary!$B$71,"not on board"),"")),"")</f>
        <v/>
      </c>
      <c r="FY119" s="74" t="s">
        <v>17</v>
      </c>
      <c r="FZ119" s="85"/>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86"/>
      <c r="HD119" s="76">
        <f t="shared" si="411"/>
        <v>0</v>
      </c>
      <c r="HF119">
        <f ca="1">SUMIF(HI$3:IM$3,"&lt;="&amp;B5,HI119:IM119)</f>
        <v>0</v>
      </c>
      <c r="HG119" s="98" t="str">
        <f>IF(Summary!$B$71&lt;&gt;"",IF(AND(Summary!$D$71&lt;&gt;"",DATE(YEAR(Summary!$D$71),MONTH(Summary!$D$71),1)&lt;DATE(YEAR(HI3),MONTH(HI3),1)),"not on board",IF(Summary!$B$71&lt;&gt;"",IF(AND(Summary!$C$71&lt;&gt;"",DATE(YEAR(Summary!$C$71),MONTH(Summary!$C$71),1)&lt;=DATE(YEAR(HI3),MONTH(HI3),1)),Summary!$B$71,"not on board"),"")),"")</f>
        <v/>
      </c>
      <c r="HH119" s="74" t="s">
        <v>17</v>
      </c>
      <c r="HI119" s="85"/>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86"/>
      <c r="IN119" s="76">
        <f t="shared" ref="IN119:IN120" si="486">SUM(HI119:IM119)</f>
        <v>0</v>
      </c>
      <c r="IP119">
        <f ca="1">SUMIF(IS$3:JW$3,"&lt;="&amp;B5,IS119:JW119)</f>
        <v>0</v>
      </c>
      <c r="IQ119" s="98" t="str">
        <f>IF(Summary!$B$71&lt;&gt;"",IF(AND(Summary!$D$71&lt;&gt;"",DATE(YEAR(Summary!$D$71),MONTH(Summary!$D$71),1)&lt;DATE(YEAR(IS3),MONTH(IS3),1)),"not on board",IF(Summary!$B$71&lt;&gt;"",IF(AND(Summary!$C$71&lt;&gt;"",DATE(YEAR(Summary!$C$71),MONTH(Summary!$C$71),1)&lt;=DATE(YEAR(IS3),MONTH(IS3),1)),Summary!$B$71,"not on board"),"")),"")</f>
        <v/>
      </c>
      <c r="IR119" s="74" t="s">
        <v>17</v>
      </c>
      <c r="IS119" s="85"/>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86"/>
      <c r="JX119" s="76">
        <f t="shared" ref="JX119:JX120" si="487">SUM(IS119:JW119)</f>
        <v>0</v>
      </c>
      <c r="JZ119">
        <f ca="1">SUMIF(KC$3:LF$3,"&lt;="&amp;B5,KC119:LF119)</f>
        <v>0</v>
      </c>
      <c r="KA119" s="98" t="str">
        <f>IF(Summary!$B$71&lt;&gt;"",IF(AND(Summary!$D$71&lt;&gt;"",DATE(YEAR(Summary!$D$71),MONTH(Summary!$D$71),1)&lt;DATE(YEAR(KC3),MONTH(KC3),1)),"not on board",IF(Summary!$B$71&lt;&gt;"",IF(AND(Summary!$C$71&lt;&gt;"",DATE(YEAR(Summary!$C$71),MONTH(Summary!$C$71),1)&lt;=DATE(YEAR(KC3),MONTH(KC3),1)),Summary!$B$71,"not on board"),"")),"")</f>
        <v/>
      </c>
      <c r="KB119" s="74" t="s">
        <v>17</v>
      </c>
      <c r="KC119" s="85"/>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9"/>
      <c r="LF119" s="86"/>
      <c r="LG119" s="76">
        <f t="shared" si="414"/>
        <v>0</v>
      </c>
      <c r="LI119">
        <f ca="1">SUMIF(LL$3:MP$3,"&lt;="&amp;B5,LL119:MP119)</f>
        <v>0</v>
      </c>
      <c r="LJ119" s="98" t="str">
        <f>IF(Summary!$B$71&lt;&gt;"",IF(AND(Summary!$D$71&lt;&gt;"",DATE(YEAR(Summary!$D$71),MONTH(Summary!$D$71),1)&lt;DATE(YEAR(LL3),MONTH(LL3),1)),"not on board",IF(Summary!$B$71&lt;&gt;"",IF(AND(Summary!$C$71&lt;&gt;"",DATE(YEAR(Summary!$C$71),MONTH(Summary!$C$71),1)&lt;=DATE(YEAR(LL3),MONTH(LL3),1)),Summary!$B$71,"not on board"),"")),"")</f>
        <v/>
      </c>
      <c r="LK119" s="74" t="s">
        <v>17</v>
      </c>
      <c r="LL119" s="85"/>
      <c r="LM119" s="9"/>
      <c r="LN119" s="9"/>
      <c r="LO119" s="9"/>
      <c r="LP119" s="9"/>
      <c r="LQ119" s="9"/>
      <c r="LR119" s="9"/>
      <c r="LS119" s="9"/>
      <c r="LT119" s="9"/>
      <c r="LU119" s="9"/>
      <c r="LV119" s="9"/>
      <c r="LW119" s="9"/>
      <c r="LX119" s="9"/>
      <c r="LY119" s="9"/>
      <c r="LZ119" s="9"/>
      <c r="MA119" s="9"/>
      <c r="MB119" s="9"/>
      <c r="MC119" s="9"/>
      <c r="MD119" s="9"/>
      <c r="ME119" s="9"/>
      <c r="MF119" s="9"/>
      <c r="MG119" s="9"/>
      <c r="MH119" s="9"/>
      <c r="MI119" s="9"/>
      <c r="MJ119" s="9"/>
      <c r="MK119" s="9"/>
      <c r="ML119" s="9"/>
      <c r="MM119" s="9"/>
      <c r="MN119" s="9"/>
      <c r="MO119" s="9"/>
      <c r="MP119" s="86"/>
      <c r="MQ119" s="76">
        <f t="shared" ref="MQ119:MQ120" si="488">SUM(LL119:MP119)</f>
        <v>0</v>
      </c>
      <c r="MS119">
        <f ca="1">SUMIF(MV$3:NY$3,"&lt;="&amp;B5,MV119:NY119)</f>
        <v>0</v>
      </c>
      <c r="MT119" s="98" t="str">
        <f>IF(Summary!$B$71&lt;&gt;"",IF(AND(Summary!$D$71&lt;&gt;"",DATE(YEAR(Summary!$D$71),MONTH(Summary!$D$71),1)&lt;DATE(YEAR(MV3),MONTH(MV3),1)),"not on board",IF(Summary!$B$71&lt;&gt;"",IF(AND(Summary!$C$71&lt;&gt;"",DATE(YEAR(Summary!$C$71),MONTH(Summary!$C$71),1)&lt;=DATE(YEAR(MV3),MONTH(MV3),1)),Summary!$B$71,"not on board"),"")),"")</f>
        <v/>
      </c>
      <c r="MU119" s="74" t="s">
        <v>17</v>
      </c>
      <c r="MV119" s="85"/>
      <c r="MW119" s="9"/>
      <c r="MX119" s="9"/>
      <c r="MY119" s="9"/>
      <c r="MZ119" s="9"/>
      <c r="NA119" s="9"/>
      <c r="NB119" s="9"/>
      <c r="NC119" s="9"/>
      <c r="ND119" s="9"/>
      <c r="NE119" s="9"/>
      <c r="NF119" s="9"/>
      <c r="NG119" s="9"/>
      <c r="NH119" s="9"/>
      <c r="NI119" s="9"/>
      <c r="NJ119" s="9"/>
      <c r="NK119" s="9"/>
      <c r="NL119" s="9"/>
      <c r="NM119" s="9"/>
      <c r="NN119" s="9"/>
      <c r="NO119" s="9"/>
      <c r="NP119" s="9"/>
      <c r="NQ119" s="9"/>
      <c r="NR119" s="9"/>
      <c r="NS119" s="9"/>
      <c r="NT119" s="9"/>
      <c r="NU119" s="9"/>
      <c r="NV119" s="9"/>
      <c r="NW119" s="9"/>
      <c r="NX119" s="9"/>
      <c r="NY119" s="86"/>
      <c r="NZ119" s="76">
        <f t="shared" si="416"/>
        <v>0</v>
      </c>
      <c r="OB119">
        <f ca="1">SUMIF(OE$3:PI$3,"&lt;="&amp;B5,OE119:PI119)</f>
        <v>0</v>
      </c>
      <c r="OC119" s="98" t="str">
        <f>IF(Summary!$B$71&lt;&gt;"",IF(AND(Summary!$D$71&lt;&gt;"",DATE(YEAR(Summary!$D$71),MONTH(Summary!$D$71),1)&lt;DATE(YEAR(OE3),MONTH(OE3),1)),"not on board",IF(Summary!$B$71&lt;&gt;"",IF(AND(Summary!$C$71&lt;&gt;"",DATE(YEAR(Summary!$C$71),MONTH(Summary!$C$71),1)&lt;=DATE(YEAR(OE3),MONTH(OE3),1)),Summary!$B$71,"not on board"),"")),"")</f>
        <v/>
      </c>
      <c r="OD119" s="74" t="s">
        <v>17</v>
      </c>
      <c r="OE119" s="85"/>
      <c r="OF119" s="9"/>
      <c r="OG119" s="9"/>
      <c r="OH119" s="9"/>
      <c r="OI119" s="9"/>
      <c r="OJ119" s="9"/>
      <c r="OK119" s="9"/>
      <c r="OL119" s="9"/>
      <c r="OM119" s="9"/>
      <c r="ON119" s="9"/>
      <c r="OO119" s="9"/>
      <c r="OP119" s="9"/>
      <c r="OQ119" s="9"/>
      <c r="OR119" s="9"/>
      <c r="OS119" s="9"/>
      <c r="OT119" s="9"/>
      <c r="OU119" s="9"/>
      <c r="OV119" s="9"/>
      <c r="OW119" s="9"/>
      <c r="OX119" s="9"/>
      <c r="OY119" s="9"/>
      <c r="OZ119" s="9"/>
      <c r="PA119" s="9"/>
      <c r="PB119" s="9"/>
      <c r="PC119" s="9"/>
      <c r="PD119" s="9"/>
      <c r="PE119" s="9"/>
      <c r="PF119" s="9"/>
      <c r="PG119" s="9"/>
      <c r="PH119" s="9"/>
      <c r="PI119" s="86"/>
      <c r="PJ119" s="76">
        <f t="shared" ref="PJ119:PJ120" si="489">SUM(OE119:PI119)</f>
        <v>0</v>
      </c>
    </row>
    <row r="120" spans="2:426">
      <c r="B120">
        <f ca="1">SUM(B119,BT119,AL119,DD119,EM119,FW119,HF119,IP119,JZ119,LI119,MS119,OB119)</f>
        <v>0</v>
      </c>
      <c r="C120" s="100"/>
      <c r="D120" s="75" t="s">
        <v>1</v>
      </c>
      <c r="E120" s="83"/>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4"/>
      <c r="AJ120" s="77">
        <f t="shared" si="482"/>
        <v>0</v>
      </c>
      <c r="AM120" s="100"/>
      <c r="AN120" s="75" t="s">
        <v>1</v>
      </c>
      <c r="AO120" s="83"/>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4"/>
      <c r="BR120" s="77">
        <f t="shared" si="407"/>
        <v>0</v>
      </c>
      <c r="BU120" s="100"/>
      <c r="BV120" s="75" t="s">
        <v>1</v>
      </c>
      <c r="BW120" s="83"/>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4"/>
      <c r="DB120" s="77">
        <f t="shared" si="483"/>
        <v>0</v>
      </c>
      <c r="DE120" s="100"/>
      <c r="DF120" s="75" t="s">
        <v>1</v>
      </c>
      <c r="DG120" s="83"/>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4"/>
      <c r="EK120" s="77">
        <f t="shared" si="484"/>
        <v>0</v>
      </c>
      <c r="EN120" s="100"/>
      <c r="EO120" s="75" t="s">
        <v>1</v>
      </c>
      <c r="EP120" s="83"/>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4"/>
      <c r="FU120" s="77">
        <f t="shared" si="485"/>
        <v>0</v>
      </c>
      <c r="FX120" s="100"/>
      <c r="FY120" s="75" t="s">
        <v>1</v>
      </c>
      <c r="FZ120" s="83"/>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4"/>
      <c r="HD120" s="77">
        <f t="shared" si="411"/>
        <v>0</v>
      </c>
      <c r="HG120" s="100"/>
      <c r="HH120" s="75" t="s">
        <v>1</v>
      </c>
      <c r="HI120" s="83"/>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4"/>
      <c r="IN120" s="77">
        <f t="shared" si="486"/>
        <v>0</v>
      </c>
      <c r="IQ120" s="100"/>
      <c r="IR120" s="75" t="s">
        <v>1</v>
      </c>
      <c r="IS120" s="83"/>
      <c r="IT120" s="8"/>
      <c r="IU120" s="8"/>
      <c r="IV120" s="8"/>
      <c r="IW120" s="8"/>
      <c r="IX120" s="8"/>
      <c r="IY120" s="8"/>
      <c r="IZ120" s="8"/>
      <c r="JA120" s="8"/>
      <c r="JB120" s="8"/>
      <c r="JC120" s="8"/>
      <c r="JD120" s="8"/>
      <c r="JE120" s="8"/>
      <c r="JF120" s="8"/>
      <c r="JG120" s="8"/>
      <c r="JH120" s="8"/>
      <c r="JI120" s="8"/>
      <c r="JJ120" s="8"/>
      <c r="JK120" s="8"/>
      <c r="JL120" s="8"/>
      <c r="JM120" s="8"/>
      <c r="JN120" s="8"/>
      <c r="JO120" s="8"/>
      <c r="JP120" s="8"/>
      <c r="JQ120" s="8"/>
      <c r="JR120" s="8"/>
      <c r="JS120" s="8"/>
      <c r="JT120" s="8"/>
      <c r="JU120" s="8"/>
      <c r="JV120" s="8"/>
      <c r="JW120" s="84"/>
      <c r="JX120" s="77">
        <f t="shared" si="487"/>
        <v>0</v>
      </c>
      <c r="KA120" s="100"/>
      <c r="KB120" s="75" t="s">
        <v>1</v>
      </c>
      <c r="KC120" s="83"/>
      <c r="KD120" s="8"/>
      <c r="KE120" s="8"/>
      <c r="KF120" s="8"/>
      <c r="KG120" s="8"/>
      <c r="KH120" s="8"/>
      <c r="KI120" s="8"/>
      <c r="KJ120" s="8"/>
      <c r="KK120" s="8"/>
      <c r="KL120" s="8"/>
      <c r="KM120" s="8"/>
      <c r="KN120" s="8"/>
      <c r="KO120" s="8"/>
      <c r="KP120" s="8"/>
      <c r="KQ120" s="8"/>
      <c r="KR120" s="8"/>
      <c r="KS120" s="8"/>
      <c r="KT120" s="8"/>
      <c r="KU120" s="8"/>
      <c r="KV120" s="8"/>
      <c r="KW120" s="8"/>
      <c r="KX120" s="8"/>
      <c r="KY120" s="8"/>
      <c r="KZ120" s="8"/>
      <c r="LA120" s="8"/>
      <c r="LB120" s="8"/>
      <c r="LC120" s="8"/>
      <c r="LD120" s="8"/>
      <c r="LE120" s="8"/>
      <c r="LF120" s="84"/>
      <c r="LG120" s="77">
        <f t="shared" si="414"/>
        <v>0</v>
      </c>
      <c r="LJ120" s="100"/>
      <c r="LK120" s="75" t="s">
        <v>1</v>
      </c>
      <c r="LL120" s="83"/>
      <c r="LM120" s="8"/>
      <c r="LN120" s="8"/>
      <c r="LO120" s="8"/>
      <c r="LP120" s="8"/>
      <c r="LQ120" s="8"/>
      <c r="LR120" s="8"/>
      <c r="LS120" s="8"/>
      <c r="LT120" s="8"/>
      <c r="LU120" s="8"/>
      <c r="LV120" s="8"/>
      <c r="LW120" s="8"/>
      <c r="LX120" s="8"/>
      <c r="LY120" s="8"/>
      <c r="LZ120" s="8"/>
      <c r="MA120" s="8"/>
      <c r="MB120" s="8"/>
      <c r="MC120" s="8"/>
      <c r="MD120" s="8"/>
      <c r="ME120" s="8"/>
      <c r="MF120" s="8"/>
      <c r="MG120" s="8"/>
      <c r="MH120" s="8"/>
      <c r="MI120" s="8"/>
      <c r="MJ120" s="8"/>
      <c r="MK120" s="8"/>
      <c r="ML120" s="8"/>
      <c r="MM120" s="8"/>
      <c r="MN120" s="8"/>
      <c r="MO120" s="8"/>
      <c r="MP120" s="84"/>
      <c r="MQ120" s="77">
        <f t="shared" si="488"/>
        <v>0</v>
      </c>
      <c r="MT120" s="100"/>
      <c r="MU120" s="75" t="s">
        <v>1</v>
      </c>
      <c r="MV120" s="83"/>
      <c r="MW120" s="8"/>
      <c r="MX120" s="8"/>
      <c r="MY120" s="8"/>
      <c r="MZ120" s="8"/>
      <c r="NA120" s="8"/>
      <c r="NB120" s="8"/>
      <c r="NC120" s="8"/>
      <c r="ND120" s="8"/>
      <c r="NE120" s="8"/>
      <c r="NF120" s="8"/>
      <c r="NG120" s="8"/>
      <c r="NH120" s="8"/>
      <c r="NI120" s="8"/>
      <c r="NJ120" s="8"/>
      <c r="NK120" s="8"/>
      <c r="NL120" s="8"/>
      <c r="NM120" s="8"/>
      <c r="NN120" s="8"/>
      <c r="NO120" s="8"/>
      <c r="NP120" s="8"/>
      <c r="NQ120" s="8"/>
      <c r="NR120" s="8"/>
      <c r="NS120" s="8"/>
      <c r="NT120" s="8"/>
      <c r="NU120" s="8"/>
      <c r="NV120" s="8"/>
      <c r="NW120" s="8"/>
      <c r="NX120" s="8"/>
      <c r="NY120" s="84"/>
      <c r="NZ120" s="77">
        <f t="shared" si="416"/>
        <v>0</v>
      </c>
      <c r="OC120" s="100"/>
      <c r="OD120" s="75" t="s">
        <v>1</v>
      </c>
      <c r="OE120" s="83"/>
      <c r="OF120" s="8"/>
      <c r="OG120" s="8"/>
      <c r="OH120" s="8"/>
      <c r="OI120" s="8"/>
      <c r="OJ120" s="8"/>
      <c r="OK120" s="8"/>
      <c r="OL120" s="8"/>
      <c r="OM120" s="8"/>
      <c r="ON120" s="8"/>
      <c r="OO120" s="8"/>
      <c r="OP120" s="8"/>
      <c r="OQ120" s="8"/>
      <c r="OR120" s="8"/>
      <c r="OS120" s="8"/>
      <c r="OT120" s="8"/>
      <c r="OU120" s="8"/>
      <c r="OV120" s="8"/>
      <c r="OW120" s="8"/>
      <c r="OX120" s="8"/>
      <c r="OY120" s="8"/>
      <c r="OZ120" s="8"/>
      <c r="PA120" s="8"/>
      <c r="PB120" s="8"/>
      <c r="PC120" s="8"/>
      <c r="PD120" s="8"/>
      <c r="PE120" s="8"/>
      <c r="PF120" s="8"/>
      <c r="PG120" s="8"/>
      <c r="PH120" s="8"/>
      <c r="PI120" s="84"/>
      <c r="PJ120" s="77">
        <f t="shared" si="489"/>
        <v>0</v>
      </c>
    </row>
    <row r="121" spans="2:426" ht="15" customHeight="1">
      <c r="B121">
        <f ca="1">SUMIF(E$3:AI$3,"&lt;="&amp;B5,E121:AI121)</f>
        <v>0</v>
      </c>
      <c r="C121" s="98" t="str">
        <f>IF(Summary!$B$72&lt;&gt;"",IF(AND(Summary!$D$72&lt;&gt;"",DATE(YEAR(Summary!$D$72),MONTH(Summary!$D$72),1)&lt;DATE(YEAR(E3),MONTH(E3),1)),"not on board",IF(Summary!$B$72&lt;&gt;"",IF(AND(Summary!$C$72&lt;&gt;"",DATE(YEAR(Summary!$C$72),MONTH(Summary!$C$72),1)&lt;=DATE(YEAR(E3),MONTH(E3),1)),Summary!$B$72,"not on board"),"")),"")</f>
        <v/>
      </c>
      <c r="D121" s="74" t="s">
        <v>17</v>
      </c>
      <c r="E121" s="85"/>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86"/>
      <c r="AJ121" s="76">
        <f t="shared" ref="AJ121:AJ122" si="490">SUM(E121:AI121)</f>
        <v>0</v>
      </c>
      <c r="AL121">
        <f ca="1">SUMIF(AO$3:BQ$3,"&lt;="&amp;B5,AO121:BQ121)</f>
        <v>0</v>
      </c>
      <c r="AM121" s="98" t="str">
        <f>IF(Summary!$B$72&lt;&gt;"",IF(AND(Summary!$D$72&lt;&gt;"",DATE(YEAR(Summary!$D$72),MONTH(Summary!$D$72),1)&lt;DATE(YEAR(AO3),MONTH(AO3),1)),"not on board",IF(Summary!$B$72&lt;&gt;"",IF(AND(Summary!$C$72&lt;&gt;"",DATE(YEAR(Summary!$C$72),MONTH(Summary!$C$72),1)&lt;=DATE(YEAR(AO3),MONTH(AO3),1)),Summary!$B$72,"not on board"),"")),"")</f>
        <v/>
      </c>
      <c r="AN121" s="74" t="s">
        <v>17</v>
      </c>
      <c r="AO121" s="85"/>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86"/>
      <c r="BR121" s="76">
        <f t="shared" si="407"/>
        <v>0</v>
      </c>
      <c r="BT121">
        <f ca="1">SUMIF(BW$3:DA$3,"&lt;="&amp;B5,BW121:DA121)</f>
        <v>0</v>
      </c>
      <c r="BU121" s="98" t="str">
        <f>IF(Summary!$B$72&lt;&gt;"",IF(AND(Summary!$D$72&lt;&gt;"",DATE(YEAR(Summary!$D$72),MONTH(Summary!$D$72),1)&lt;DATE(YEAR(BW3),MONTH(BW3),1)),"not on board",IF(Summary!$B$72&lt;&gt;"",IF(AND(Summary!$C$72&lt;&gt;"",DATE(YEAR(Summary!$C$72),MONTH(Summary!$C$72),1)&lt;=DATE(YEAR(BW3),MONTH(BW3),1)),Summary!$B$72,"not on board"),"")),"")</f>
        <v/>
      </c>
      <c r="BV121" s="74" t="s">
        <v>17</v>
      </c>
      <c r="BW121" s="85"/>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86"/>
      <c r="DB121" s="76">
        <f t="shared" ref="DB121:DB122" si="491">SUM(BW121:DA121)</f>
        <v>0</v>
      </c>
      <c r="DD121">
        <f ca="1">SUMIF(DG$3:EJ$3,"&lt;="&amp;B5,DG121:EJ121)</f>
        <v>0</v>
      </c>
      <c r="DE121" s="98" t="str">
        <f>IF(Summary!$B$72&lt;&gt;"",IF(AND(Summary!$D$72&lt;&gt;"",DATE(YEAR(Summary!$D$72),MONTH(Summary!$D$72),1)&lt;DATE(YEAR(DG3),MONTH(DG3),1)),"not on board",IF(Summary!$B$72&lt;&gt;"",IF(AND(Summary!$C$72&lt;&gt;"",DATE(YEAR(Summary!$C$72),MONTH(Summary!$C$72),1)&lt;=DATE(YEAR(DG3),MONTH(DG3),1)),Summary!$B$72,"not on board"),"")),"")</f>
        <v/>
      </c>
      <c r="DF121" s="74" t="s">
        <v>17</v>
      </c>
      <c r="DG121" s="85"/>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86"/>
      <c r="EK121" s="76">
        <f t="shared" ref="EK121:EK122" si="492">SUM(DG121:EJ121)</f>
        <v>0</v>
      </c>
      <c r="EM121">
        <f ca="1">SUMIF(EP$3:FT$3,"&lt;="&amp;B5,EP121:FT121)</f>
        <v>0</v>
      </c>
      <c r="EN121" s="98" t="str">
        <f>IF(Summary!$B$72&lt;&gt;"",IF(AND(Summary!$D$72&lt;&gt;"",DATE(YEAR(Summary!$D$72),MONTH(Summary!$D$72),1)&lt;DATE(YEAR(EP3),MONTH(EP3),1)),"not on board",IF(Summary!$B$72&lt;&gt;"",IF(AND(Summary!$C$72&lt;&gt;"",DATE(YEAR(Summary!$C$72),MONTH(Summary!$C$72),1)&lt;=DATE(YEAR(EP3),MONTH(EP3),1)),Summary!$B$72,"not on board"),"")),"")</f>
        <v/>
      </c>
      <c r="EO121" s="74" t="s">
        <v>17</v>
      </c>
      <c r="EP121" s="85"/>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86"/>
      <c r="FU121" s="76">
        <f t="shared" ref="FU121:FU122" si="493">SUM(EP121:FT121)</f>
        <v>0</v>
      </c>
      <c r="FW121">
        <f ca="1">SUMIF(FZ$3:HC$3,"&lt;="&amp;B5,FZ121:HC121)</f>
        <v>0</v>
      </c>
      <c r="FX121" s="98" t="str">
        <f>IF(Summary!$B$72&lt;&gt;"",IF(AND(Summary!$D$72&lt;&gt;"",DATE(YEAR(Summary!$D$72),MONTH(Summary!$D$72),1)&lt;DATE(YEAR(FZ3),MONTH(FZ3),1)),"not on board",IF(Summary!$B$72&lt;&gt;"",IF(AND(Summary!$C$72&lt;&gt;"",DATE(YEAR(Summary!$C$72),MONTH(Summary!$C$72),1)&lt;=DATE(YEAR(FZ3),MONTH(FZ3),1)),Summary!$B$72,"not on board"),"")),"")</f>
        <v/>
      </c>
      <c r="FY121" s="74" t="s">
        <v>17</v>
      </c>
      <c r="FZ121" s="85"/>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86"/>
      <c r="HD121" s="76">
        <f t="shared" si="411"/>
        <v>0</v>
      </c>
      <c r="HF121">
        <f ca="1">SUMIF(HI$3:IM$3,"&lt;="&amp;B5,HI121:IM121)</f>
        <v>0</v>
      </c>
      <c r="HG121" s="98" t="str">
        <f>IF(Summary!$B$72&lt;&gt;"",IF(AND(Summary!$D$72&lt;&gt;"",DATE(YEAR(Summary!$D$72),MONTH(Summary!$D$72),1)&lt;DATE(YEAR(HI3),MONTH(HI3),1)),"not on board",IF(Summary!$B$72&lt;&gt;"",IF(AND(Summary!$C$72&lt;&gt;"",DATE(YEAR(Summary!$C$72),MONTH(Summary!$C$72),1)&lt;=DATE(YEAR(HI3),MONTH(HI3),1)),Summary!$B$72,"not on board"),"")),"")</f>
        <v/>
      </c>
      <c r="HH121" s="74" t="s">
        <v>17</v>
      </c>
      <c r="HI121" s="85"/>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86"/>
      <c r="IN121" s="76">
        <f t="shared" ref="IN121:IN122" si="494">SUM(HI121:IM121)</f>
        <v>0</v>
      </c>
      <c r="IP121">
        <f ca="1">SUMIF(IS$3:JW$3,"&lt;="&amp;B5,IS121:JW121)</f>
        <v>0</v>
      </c>
      <c r="IQ121" s="98" t="str">
        <f>IF(Summary!$B$72&lt;&gt;"",IF(AND(Summary!$D$72&lt;&gt;"",DATE(YEAR(Summary!$D$72),MONTH(Summary!$D$72),1)&lt;DATE(YEAR(IS3),MONTH(IS3),1)),"not on board",IF(Summary!$B$72&lt;&gt;"",IF(AND(Summary!$C$72&lt;&gt;"",DATE(YEAR(Summary!$C$72),MONTH(Summary!$C$72),1)&lt;=DATE(YEAR(IS3),MONTH(IS3),1)),Summary!$B$72,"not on board"),"")),"")</f>
        <v/>
      </c>
      <c r="IR121" s="74" t="s">
        <v>17</v>
      </c>
      <c r="IS121" s="85"/>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86"/>
      <c r="JX121" s="76">
        <f t="shared" ref="JX121:JX122" si="495">SUM(IS121:JW121)</f>
        <v>0</v>
      </c>
      <c r="JZ121">
        <f ca="1">SUMIF(KC$3:LF$3,"&lt;="&amp;B5,KC121:LF121)</f>
        <v>0</v>
      </c>
      <c r="KA121" s="98" t="str">
        <f>IF(Summary!$B$72&lt;&gt;"",IF(AND(Summary!$D$72&lt;&gt;"",DATE(YEAR(Summary!$D$72),MONTH(Summary!$D$72),1)&lt;DATE(YEAR(KC3),MONTH(KC3),1)),"not on board",IF(Summary!$B$72&lt;&gt;"",IF(AND(Summary!$C$72&lt;&gt;"",DATE(YEAR(Summary!$C$72),MONTH(Summary!$C$72),1)&lt;=DATE(YEAR(KC3),MONTH(KC3),1)),Summary!$B$72,"not on board"),"")),"")</f>
        <v/>
      </c>
      <c r="KB121" s="74" t="s">
        <v>17</v>
      </c>
      <c r="KC121" s="85"/>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86"/>
      <c r="LG121" s="76">
        <f t="shared" si="414"/>
        <v>0</v>
      </c>
      <c r="LI121">
        <f ca="1">SUMIF(LL$3:MP$3,"&lt;="&amp;B5,LL121:MP121)</f>
        <v>0</v>
      </c>
      <c r="LJ121" s="98" t="str">
        <f>IF(Summary!$B$72&lt;&gt;"",IF(AND(Summary!$D$72&lt;&gt;"",DATE(YEAR(Summary!$D$72),MONTH(Summary!$D$72),1)&lt;DATE(YEAR(LL3),MONTH(LL3),1)),"not on board",IF(Summary!$B$72&lt;&gt;"",IF(AND(Summary!$C$72&lt;&gt;"",DATE(YEAR(Summary!$C$72),MONTH(Summary!$C$72),1)&lt;=DATE(YEAR(LL3),MONTH(LL3),1)),Summary!$B$72,"not on board"),"")),"")</f>
        <v/>
      </c>
      <c r="LK121" s="74" t="s">
        <v>17</v>
      </c>
      <c r="LL121" s="85"/>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9"/>
      <c r="MP121" s="86"/>
      <c r="MQ121" s="76">
        <f t="shared" ref="MQ121:MQ122" si="496">SUM(LL121:MP121)</f>
        <v>0</v>
      </c>
      <c r="MS121">
        <f ca="1">SUMIF(MV$3:NY$3,"&lt;="&amp;B5,MV121:NY121)</f>
        <v>0</v>
      </c>
      <c r="MT121" s="98" t="str">
        <f>IF(Summary!$B$72&lt;&gt;"",IF(AND(Summary!$D$72&lt;&gt;"",DATE(YEAR(Summary!$D$72),MONTH(Summary!$D$72),1)&lt;DATE(YEAR(MV3),MONTH(MV3),1)),"not on board",IF(Summary!$B$72&lt;&gt;"",IF(AND(Summary!$C$72&lt;&gt;"",DATE(YEAR(Summary!$C$72),MONTH(Summary!$C$72),1)&lt;=DATE(YEAR(MV3),MONTH(MV3),1)),Summary!$B$72,"not on board"),"")),"")</f>
        <v/>
      </c>
      <c r="MU121" s="74" t="s">
        <v>17</v>
      </c>
      <c r="MV121" s="85"/>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9"/>
      <c r="NY121" s="86"/>
      <c r="NZ121" s="76">
        <f t="shared" si="416"/>
        <v>0</v>
      </c>
      <c r="OB121">
        <f ca="1">SUMIF(OE$3:PI$3,"&lt;="&amp;B5,OE121:PI121)</f>
        <v>0</v>
      </c>
      <c r="OC121" s="98" t="str">
        <f>IF(Summary!$B$72&lt;&gt;"",IF(AND(Summary!$D$72&lt;&gt;"",DATE(YEAR(Summary!$D$72),MONTH(Summary!$D$72),1)&lt;DATE(YEAR(OE3),MONTH(OE3),1)),"not on board",IF(Summary!$B$72&lt;&gt;"",IF(AND(Summary!$C$72&lt;&gt;"",DATE(YEAR(Summary!$C$72),MONTH(Summary!$C$72),1)&lt;=DATE(YEAR(OE3),MONTH(OE3),1)),Summary!$B$72,"not on board"),"")),"")</f>
        <v/>
      </c>
      <c r="OD121" s="74" t="s">
        <v>17</v>
      </c>
      <c r="OE121" s="85"/>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9"/>
      <c r="PI121" s="86"/>
      <c r="PJ121" s="76">
        <f t="shared" ref="PJ121:PJ122" si="497">SUM(OE121:PI121)</f>
        <v>0</v>
      </c>
    </row>
    <row r="122" spans="2:426">
      <c r="B122">
        <f ca="1">SUM(B121,BT121,AL121,DD121,EM121,FW121,HF121,IP121,JZ121,LI121,MS121,OB121)</f>
        <v>0</v>
      </c>
      <c r="C122" s="100"/>
      <c r="D122" s="75" t="s">
        <v>1</v>
      </c>
      <c r="E122" s="83"/>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4"/>
      <c r="AJ122" s="77">
        <f t="shared" si="490"/>
        <v>0</v>
      </c>
      <c r="AM122" s="100"/>
      <c r="AN122" s="75" t="s">
        <v>1</v>
      </c>
      <c r="AO122" s="83"/>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4"/>
      <c r="BR122" s="77">
        <f t="shared" si="407"/>
        <v>0</v>
      </c>
      <c r="BU122" s="100"/>
      <c r="BV122" s="75" t="s">
        <v>1</v>
      </c>
      <c r="BW122" s="83"/>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4"/>
      <c r="DB122" s="77">
        <f t="shared" si="491"/>
        <v>0</v>
      </c>
      <c r="DE122" s="100"/>
      <c r="DF122" s="75" t="s">
        <v>1</v>
      </c>
      <c r="DG122" s="83"/>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4"/>
      <c r="EK122" s="77">
        <f t="shared" si="492"/>
        <v>0</v>
      </c>
      <c r="EN122" s="100"/>
      <c r="EO122" s="75" t="s">
        <v>1</v>
      </c>
      <c r="EP122" s="83"/>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4"/>
      <c r="FU122" s="77">
        <f t="shared" si="493"/>
        <v>0</v>
      </c>
      <c r="FX122" s="100"/>
      <c r="FY122" s="75" t="s">
        <v>1</v>
      </c>
      <c r="FZ122" s="83"/>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4"/>
      <c r="HD122" s="77">
        <f t="shared" si="411"/>
        <v>0</v>
      </c>
      <c r="HG122" s="100"/>
      <c r="HH122" s="75" t="s">
        <v>1</v>
      </c>
      <c r="HI122" s="83"/>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4"/>
      <c r="IN122" s="77">
        <f t="shared" si="494"/>
        <v>0</v>
      </c>
      <c r="IQ122" s="100"/>
      <c r="IR122" s="75" t="s">
        <v>1</v>
      </c>
      <c r="IS122" s="83"/>
      <c r="IT122" s="8"/>
      <c r="IU122" s="8"/>
      <c r="IV122" s="8"/>
      <c r="IW122" s="8"/>
      <c r="IX122" s="8"/>
      <c r="IY122" s="8"/>
      <c r="IZ122" s="8"/>
      <c r="JA122" s="8"/>
      <c r="JB122" s="8"/>
      <c r="JC122" s="8"/>
      <c r="JD122" s="8"/>
      <c r="JE122" s="8"/>
      <c r="JF122" s="8"/>
      <c r="JG122" s="8"/>
      <c r="JH122" s="8"/>
      <c r="JI122" s="8"/>
      <c r="JJ122" s="8"/>
      <c r="JK122" s="8"/>
      <c r="JL122" s="8"/>
      <c r="JM122" s="8"/>
      <c r="JN122" s="8"/>
      <c r="JO122" s="8"/>
      <c r="JP122" s="8"/>
      <c r="JQ122" s="8"/>
      <c r="JR122" s="8"/>
      <c r="JS122" s="8"/>
      <c r="JT122" s="8"/>
      <c r="JU122" s="8"/>
      <c r="JV122" s="8"/>
      <c r="JW122" s="84"/>
      <c r="JX122" s="77">
        <f t="shared" si="495"/>
        <v>0</v>
      </c>
      <c r="KA122" s="100"/>
      <c r="KB122" s="75" t="s">
        <v>1</v>
      </c>
      <c r="KC122" s="83"/>
      <c r="KD122" s="8"/>
      <c r="KE122" s="8"/>
      <c r="KF122" s="8"/>
      <c r="KG122" s="8"/>
      <c r="KH122" s="8"/>
      <c r="KI122" s="8"/>
      <c r="KJ122" s="8"/>
      <c r="KK122" s="8"/>
      <c r="KL122" s="8"/>
      <c r="KM122" s="8"/>
      <c r="KN122" s="8"/>
      <c r="KO122" s="8"/>
      <c r="KP122" s="8"/>
      <c r="KQ122" s="8"/>
      <c r="KR122" s="8"/>
      <c r="KS122" s="8"/>
      <c r="KT122" s="8"/>
      <c r="KU122" s="8"/>
      <c r="KV122" s="8"/>
      <c r="KW122" s="8"/>
      <c r="KX122" s="8"/>
      <c r="KY122" s="8"/>
      <c r="KZ122" s="8"/>
      <c r="LA122" s="8"/>
      <c r="LB122" s="8"/>
      <c r="LC122" s="8"/>
      <c r="LD122" s="8"/>
      <c r="LE122" s="8"/>
      <c r="LF122" s="84"/>
      <c r="LG122" s="77">
        <f t="shared" si="414"/>
        <v>0</v>
      </c>
      <c r="LJ122" s="100"/>
      <c r="LK122" s="75" t="s">
        <v>1</v>
      </c>
      <c r="LL122" s="83"/>
      <c r="LM122" s="8"/>
      <c r="LN122" s="8"/>
      <c r="LO122" s="8"/>
      <c r="LP122" s="8"/>
      <c r="LQ122" s="8"/>
      <c r="LR122" s="8"/>
      <c r="LS122" s="8"/>
      <c r="LT122" s="8"/>
      <c r="LU122" s="8"/>
      <c r="LV122" s="8"/>
      <c r="LW122" s="8"/>
      <c r="LX122" s="8"/>
      <c r="LY122" s="8"/>
      <c r="LZ122" s="8"/>
      <c r="MA122" s="8"/>
      <c r="MB122" s="8"/>
      <c r="MC122" s="8"/>
      <c r="MD122" s="8"/>
      <c r="ME122" s="8"/>
      <c r="MF122" s="8"/>
      <c r="MG122" s="8"/>
      <c r="MH122" s="8"/>
      <c r="MI122" s="8"/>
      <c r="MJ122" s="8"/>
      <c r="MK122" s="8"/>
      <c r="ML122" s="8"/>
      <c r="MM122" s="8"/>
      <c r="MN122" s="8"/>
      <c r="MO122" s="8"/>
      <c r="MP122" s="84"/>
      <c r="MQ122" s="77">
        <f t="shared" si="496"/>
        <v>0</v>
      </c>
      <c r="MT122" s="100"/>
      <c r="MU122" s="75" t="s">
        <v>1</v>
      </c>
      <c r="MV122" s="83"/>
      <c r="MW122" s="8"/>
      <c r="MX122" s="8"/>
      <c r="MY122" s="8"/>
      <c r="MZ122" s="8"/>
      <c r="NA122" s="8"/>
      <c r="NB122" s="8"/>
      <c r="NC122" s="8"/>
      <c r="ND122" s="8"/>
      <c r="NE122" s="8"/>
      <c r="NF122" s="8"/>
      <c r="NG122" s="8"/>
      <c r="NH122" s="8"/>
      <c r="NI122" s="8"/>
      <c r="NJ122" s="8"/>
      <c r="NK122" s="8"/>
      <c r="NL122" s="8"/>
      <c r="NM122" s="8"/>
      <c r="NN122" s="8"/>
      <c r="NO122" s="8"/>
      <c r="NP122" s="8"/>
      <c r="NQ122" s="8"/>
      <c r="NR122" s="8"/>
      <c r="NS122" s="8"/>
      <c r="NT122" s="8"/>
      <c r="NU122" s="8"/>
      <c r="NV122" s="8"/>
      <c r="NW122" s="8"/>
      <c r="NX122" s="8"/>
      <c r="NY122" s="84"/>
      <c r="NZ122" s="77">
        <f t="shared" si="416"/>
        <v>0</v>
      </c>
      <c r="OC122" s="100"/>
      <c r="OD122" s="75" t="s">
        <v>1</v>
      </c>
      <c r="OE122" s="83"/>
      <c r="OF122" s="8"/>
      <c r="OG122" s="8"/>
      <c r="OH122" s="8"/>
      <c r="OI122" s="8"/>
      <c r="OJ122" s="8"/>
      <c r="OK122" s="8"/>
      <c r="OL122" s="8"/>
      <c r="OM122" s="8"/>
      <c r="ON122" s="8"/>
      <c r="OO122" s="8"/>
      <c r="OP122" s="8"/>
      <c r="OQ122" s="8"/>
      <c r="OR122" s="8"/>
      <c r="OS122" s="8"/>
      <c r="OT122" s="8"/>
      <c r="OU122" s="8"/>
      <c r="OV122" s="8"/>
      <c r="OW122" s="8"/>
      <c r="OX122" s="8"/>
      <c r="OY122" s="8"/>
      <c r="OZ122" s="8"/>
      <c r="PA122" s="8"/>
      <c r="PB122" s="8"/>
      <c r="PC122" s="8"/>
      <c r="PD122" s="8"/>
      <c r="PE122" s="8"/>
      <c r="PF122" s="8"/>
      <c r="PG122" s="8"/>
      <c r="PH122" s="8"/>
      <c r="PI122" s="84"/>
      <c r="PJ122" s="77">
        <f t="shared" si="497"/>
        <v>0</v>
      </c>
    </row>
    <row r="123" spans="2:426" ht="15" customHeight="1">
      <c r="B123">
        <f ca="1">SUMIF(E$3:AI$3,"&lt;="&amp;B5,E123:AI123)</f>
        <v>0</v>
      </c>
      <c r="C123" s="98" t="str">
        <f>IF(Summary!$B$73&lt;&gt;"",IF(AND(Summary!$D$73&lt;&gt;"",DATE(YEAR(Summary!$D$73),MONTH(Summary!$D$73),1)&lt;DATE(YEAR(E3),MONTH(E3),1)),"not on board",IF(Summary!$B$73&lt;&gt;"",IF(AND(Summary!$C$73&lt;&gt;"",DATE(YEAR(Summary!$C$73),MONTH(Summary!$C$73),1)&lt;=DATE(YEAR(E3),MONTH(E3),1)),Summary!$B$73,"not on board"),"")),"")</f>
        <v/>
      </c>
      <c r="D123" s="74" t="s">
        <v>17</v>
      </c>
      <c r="E123" s="85"/>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86"/>
      <c r="AJ123" s="76">
        <f t="shared" ref="AJ123:AJ124" si="498">SUM(E123:AI123)</f>
        <v>0</v>
      </c>
      <c r="AL123">
        <f ca="1">SUMIF(AO$3:BQ$3,"&lt;="&amp;B5,AO123:BQ123)</f>
        <v>0</v>
      </c>
      <c r="AM123" s="98" t="str">
        <f>IF(Summary!$B$73&lt;&gt;"",IF(AND(Summary!$D$73&lt;&gt;"",DATE(YEAR(Summary!$D$73),MONTH(Summary!$D$73),1)&lt;DATE(YEAR(AO3),MONTH(AO3),1)),"not on board",IF(Summary!$B$73&lt;&gt;"",IF(AND(Summary!$C$73&lt;&gt;"",DATE(YEAR(Summary!$C$73),MONTH(Summary!$C$73),1)&lt;=DATE(YEAR(AO3),MONTH(AO3),1)),Summary!$B$73,"not on board"),"")),"")</f>
        <v/>
      </c>
      <c r="AN123" s="74" t="s">
        <v>17</v>
      </c>
      <c r="AO123" s="85"/>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86"/>
      <c r="BR123" s="76">
        <f t="shared" si="407"/>
        <v>0</v>
      </c>
      <c r="BT123">
        <f ca="1">SUMIF(BW$3:DA$3,"&lt;="&amp;B5,BW123:DA123)</f>
        <v>0</v>
      </c>
      <c r="BU123" s="98" t="str">
        <f>IF(Summary!$B$73&lt;&gt;"",IF(AND(Summary!$D$73&lt;&gt;"",DATE(YEAR(Summary!$D$73),MONTH(Summary!$D$73),1)&lt;DATE(YEAR(BW3),MONTH(BW3),1)),"not on board",IF(Summary!$B$73&lt;&gt;"",IF(AND(Summary!$C$73&lt;&gt;"",DATE(YEAR(Summary!$C$73),MONTH(Summary!$C$73),1)&lt;=DATE(YEAR(BW3),MONTH(BW3),1)),Summary!$B$73,"not on board"),"")),"")</f>
        <v/>
      </c>
      <c r="BV123" s="74" t="s">
        <v>17</v>
      </c>
      <c r="BW123" s="85"/>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86"/>
      <c r="DB123" s="76">
        <f t="shared" ref="DB123:DB124" si="499">SUM(BW123:DA123)</f>
        <v>0</v>
      </c>
      <c r="DD123">
        <f ca="1">SUMIF(DG$3:EJ$3,"&lt;="&amp;B5,DG123:EJ123)</f>
        <v>0</v>
      </c>
      <c r="DE123" s="98" t="str">
        <f>IF(Summary!$B$73&lt;&gt;"",IF(AND(Summary!$D$73&lt;&gt;"",DATE(YEAR(Summary!$D$73),MONTH(Summary!$D$73),1)&lt;DATE(YEAR(DG3),MONTH(DG3),1)),"not on board",IF(Summary!$B$73&lt;&gt;"",IF(AND(Summary!$C$73&lt;&gt;"",DATE(YEAR(Summary!$C$73),MONTH(Summary!$C$73),1)&lt;=DATE(YEAR(DG3),MONTH(DG3),1)),Summary!$B$73,"not on board"),"")),"")</f>
        <v/>
      </c>
      <c r="DF123" s="74" t="s">
        <v>17</v>
      </c>
      <c r="DG123" s="85"/>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86"/>
      <c r="EK123" s="76">
        <f t="shared" ref="EK123:EK124" si="500">SUM(DG123:EJ123)</f>
        <v>0</v>
      </c>
      <c r="EM123">
        <f ca="1">SUMIF(EP$3:FT$3,"&lt;="&amp;B5,EP123:FT123)</f>
        <v>0</v>
      </c>
      <c r="EN123" s="98" t="str">
        <f>IF(Summary!$B$73&lt;&gt;"",IF(AND(Summary!$D$73&lt;&gt;"",DATE(YEAR(Summary!$D$73),MONTH(Summary!$D$73),1)&lt;DATE(YEAR(EP3),MONTH(EP3),1)),"not on board",IF(Summary!$B$73&lt;&gt;"",IF(AND(Summary!$C$73&lt;&gt;"",DATE(YEAR(Summary!$C$73),MONTH(Summary!$C$73),1)&lt;=DATE(YEAR(EP3),MONTH(EP3),1)),Summary!$B$73,"not on board"),"")),"")</f>
        <v/>
      </c>
      <c r="EO123" s="74" t="s">
        <v>17</v>
      </c>
      <c r="EP123" s="85"/>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86"/>
      <c r="FU123" s="76">
        <f t="shared" ref="FU123:FU124" si="501">SUM(EP123:FT123)</f>
        <v>0</v>
      </c>
      <c r="FW123">
        <f ca="1">SUMIF(FZ$3:HC$3,"&lt;="&amp;B5,FZ123:HC123)</f>
        <v>0</v>
      </c>
      <c r="FX123" s="98" t="str">
        <f>IF(Summary!$B$73&lt;&gt;"",IF(AND(Summary!$D$73&lt;&gt;"",DATE(YEAR(Summary!$D$73),MONTH(Summary!$D$73),1)&lt;DATE(YEAR(FZ3),MONTH(FZ3),1)),"not on board",IF(Summary!$B$73&lt;&gt;"",IF(AND(Summary!$C$73&lt;&gt;"",DATE(YEAR(Summary!$C$73),MONTH(Summary!$C$73),1)&lt;=DATE(YEAR(FZ3),MONTH(FZ3),1)),Summary!$B$73,"not on board"),"")),"")</f>
        <v/>
      </c>
      <c r="FY123" s="74" t="s">
        <v>17</v>
      </c>
      <c r="FZ123" s="85"/>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86"/>
      <c r="HD123" s="76">
        <f t="shared" si="411"/>
        <v>0</v>
      </c>
      <c r="HF123">
        <f ca="1">SUMIF(HI$3:IM$3,"&lt;="&amp;B5,HI123:IM123)</f>
        <v>0</v>
      </c>
      <c r="HG123" s="98" t="str">
        <f>IF(Summary!$B$73&lt;&gt;"",IF(AND(Summary!$D$73&lt;&gt;"",DATE(YEAR(Summary!$D$73),MONTH(Summary!$D$73),1)&lt;DATE(YEAR(HI3),MONTH(HI3),1)),"not on board",IF(Summary!$B$73&lt;&gt;"",IF(AND(Summary!$C$73&lt;&gt;"",DATE(YEAR(Summary!$C$73),MONTH(Summary!$C$73),1)&lt;=DATE(YEAR(HI3),MONTH(HI3),1)),Summary!$B$73,"not on board"),"")),"")</f>
        <v/>
      </c>
      <c r="HH123" s="74" t="s">
        <v>17</v>
      </c>
      <c r="HI123" s="85"/>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86"/>
      <c r="IN123" s="76">
        <f t="shared" ref="IN123:IN124" si="502">SUM(HI123:IM123)</f>
        <v>0</v>
      </c>
      <c r="IP123">
        <f ca="1">SUMIF(IS$3:JW$3,"&lt;="&amp;B5,IS123:JW123)</f>
        <v>0</v>
      </c>
      <c r="IQ123" s="98" t="str">
        <f>IF(Summary!$B$73&lt;&gt;"",IF(AND(Summary!$D$73&lt;&gt;"",DATE(YEAR(Summary!$D$73),MONTH(Summary!$D$73),1)&lt;DATE(YEAR(IS3),MONTH(IS3),1)),"not on board",IF(Summary!$B$73&lt;&gt;"",IF(AND(Summary!$C$73&lt;&gt;"",DATE(YEAR(Summary!$C$73),MONTH(Summary!$C$73),1)&lt;=DATE(YEAR(IS3),MONTH(IS3),1)),Summary!$B$73,"not on board"),"")),"")</f>
        <v/>
      </c>
      <c r="IR123" s="74" t="s">
        <v>17</v>
      </c>
      <c r="IS123" s="85"/>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86"/>
      <c r="JX123" s="76">
        <f t="shared" ref="JX123:JX124" si="503">SUM(IS123:JW123)</f>
        <v>0</v>
      </c>
      <c r="JZ123">
        <f ca="1">SUMIF(KC$3:LF$3,"&lt;="&amp;B5,KC123:LF123)</f>
        <v>0</v>
      </c>
      <c r="KA123" s="98" t="str">
        <f>IF(Summary!$B$73&lt;&gt;"",IF(AND(Summary!$D$73&lt;&gt;"",DATE(YEAR(Summary!$D$73),MONTH(Summary!$D$73),1)&lt;DATE(YEAR(KC3),MONTH(KC3),1)),"not on board",IF(Summary!$B$73&lt;&gt;"",IF(AND(Summary!$C$73&lt;&gt;"",DATE(YEAR(Summary!$C$73),MONTH(Summary!$C$73),1)&lt;=DATE(YEAR(KC3),MONTH(KC3),1)),Summary!$B$73,"not on board"),"")),"")</f>
        <v/>
      </c>
      <c r="KB123" s="74" t="s">
        <v>17</v>
      </c>
      <c r="KC123" s="85"/>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86"/>
      <c r="LG123" s="76">
        <f t="shared" si="414"/>
        <v>0</v>
      </c>
      <c r="LI123">
        <f ca="1">SUMIF(LL$3:MP$3,"&lt;="&amp;B5,LL123:MP123)</f>
        <v>0</v>
      </c>
      <c r="LJ123" s="98" t="str">
        <f>IF(Summary!$B$73&lt;&gt;"",IF(AND(Summary!$D$73&lt;&gt;"",DATE(YEAR(Summary!$D$73),MONTH(Summary!$D$73),1)&lt;DATE(YEAR(LL3),MONTH(LL3),1)),"not on board",IF(Summary!$B$73&lt;&gt;"",IF(AND(Summary!$C$73&lt;&gt;"",DATE(YEAR(Summary!$C$73),MONTH(Summary!$C$73),1)&lt;=DATE(YEAR(LL3),MONTH(LL3),1)),Summary!$B$73,"not on board"),"")),"")</f>
        <v/>
      </c>
      <c r="LK123" s="74" t="s">
        <v>17</v>
      </c>
      <c r="LL123" s="85"/>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86"/>
      <c r="MQ123" s="76">
        <f t="shared" ref="MQ123:MQ124" si="504">SUM(LL123:MP123)</f>
        <v>0</v>
      </c>
      <c r="MS123">
        <f ca="1">SUMIF(MV$3:NY$3,"&lt;="&amp;B5,MV123:NY123)</f>
        <v>0</v>
      </c>
      <c r="MT123" s="98" t="str">
        <f>IF(Summary!$B$73&lt;&gt;"",IF(AND(Summary!$D$73&lt;&gt;"",DATE(YEAR(Summary!$D$73),MONTH(Summary!$D$73),1)&lt;DATE(YEAR(MV3),MONTH(MV3),1)),"not on board",IF(Summary!$B$73&lt;&gt;"",IF(AND(Summary!$C$73&lt;&gt;"",DATE(YEAR(Summary!$C$73),MONTH(Summary!$C$73),1)&lt;=DATE(YEAR(MV3),MONTH(MV3),1)),Summary!$B$73,"not on board"),"")),"")</f>
        <v/>
      </c>
      <c r="MU123" s="74" t="s">
        <v>17</v>
      </c>
      <c r="MV123" s="85"/>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86"/>
      <c r="NZ123" s="76">
        <f t="shared" si="416"/>
        <v>0</v>
      </c>
      <c r="OB123">
        <f ca="1">SUMIF(OE$3:PI$3,"&lt;="&amp;B5,OE123:PI123)</f>
        <v>0</v>
      </c>
      <c r="OC123" s="98" t="str">
        <f>IF(Summary!$B$73&lt;&gt;"",IF(AND(Summary!$D$73&lt;&gt;"",DATE(YEAR(Summary!$D$73),MONTH(Summary!$D$73),1)&lt;DATE(YEAR(OE3),MONTH(OE3),1)),"not on board",IF(Summary!$B$73&lt;&gt;"",IF(AND(Summary!$C$73&lt;&gt;"",DATE(YEAR(Summary!$C$73),MONTH(Summary!$C$73),1)&lt;=DATE(YEAR(OE3),MONTH(OE3),1)),Summary!$B$73,"not on board"),"")),"")</f>
        <v/>
      </c>
      <c r="OD123" s="74" t="s">
        <v>17</v>
      </c>
      <c r="OE123" s="85"/>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86"/>
      <c r="PJ123" s="76">
        <f t="shared" ref="PJ123:PJ124" si="505">SUM(OE123:PI123)</f>
        <v>0</v>
      </c>
    </row>
    <row r="124" spans="2:426" ht="15.75" thickBot="1">
      <c r="B124">
        <f ca="1">SUM(B123,BT123,AL123,DD123,EM123,FW123,HF123,IP123,JZ123,LI123,MS123,OB123)</f>
        <v>0</v>
      </c>
      <c r="C124" s="99"/>
      <c r="D124" s="75" t="s">
        <v>1</v>
      </c>
      <c r="E124" s="87"/>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9"/>
      <c r="AJ124" s="78">
        <f t="shared" si="498"/>
        <v>0</v>
      </c>
      <c r="AM124" s="99"/>
      <c r="AN124" s="75" t="s">
        <v>1</v>
      </c>
      <c r="AO124" s="87"/>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9"/>
      <c r="BR124" s="78">
        <f t="shared" si="407"/>
        <v>0</v>
      </c>
      <c r="BU124" s="99"/>
      <c r="BV124" s="75" t="s">
        <v>1</v>
      </c>
      <c r="BW124" s="87"/>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9"/>
      <c r="DB124" s="78">
        <f t="shared" si="499"/>
        <v>0</v>
      </c>
      <c r="DE124" s="99"/>
      <c r="DF124" s="75" t="s">
        <v>1</v>
      </c>
      <c r="DG124" s="87"/>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9"/>
      <c r="EK124" s="78">
        <f t="shared" si="500"/>
        <v>0</v>
      </c>
      <c r="EN124" s="99"/>
      <c r="EO124" s="75" t="s">
        <v>1</v>
      </c>
      <c r="EP124" s="87"/>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9"/>
      <c r="FU124" s="78">
        <f t="shared" si="501"/>
        <v>0</v>
      </c>
      <c r="FX124" s="99"/>
      <c r="FY124" s="75" t="s">
        <v>1</v>
      </c>
      <c r="FZ124" s="87"/>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9"/>
      <c r="HD124" s="78">
        <f t="shared" si="411"/>
        <v>0</v>
      </c>
      <c r="HG124" s="99"/>
      <c r="HH124" s="75" t="s">
        <v>1</v>
      </c>
      <c r="HI124" s="87"/>
      <c r="HJ124" s="88"/>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8"/>
      <c r="IM124" s="89"/>
      <c r="IN124" s="78">
        <f t="shared" si="502"/>
        <v>0</v>
      </c>
      <c r="IQ124" s="99"/>
      <c r="IR124" s="75" t="s">
        <v>1</v>
      </c>
      <c r="IS124" s="87"/>
      <c r="IT124" s="88"/>
      <c r="IU124" s="88"/>
      <c r="IV124" s="88"/>
      <c r="IW124" s="88"/>
      <c r="IX124" s="88"/>
      <c r="IY124" s="88"/>
      <c r="IZ124" s="88"/>
      <c r="JA124" s="88"/>
      <c r="JB124" s="88"/>
      <c r="JC124" s="88"/>
      <c r="JD124" s="88"/>
      <c r="JE124" s="88"/>
      <c r="JF124" s="88"/>
      <c r="JG124" s="88"/>
      <c r="JH124" s="88"/>
      <c r="JI124" s="88"/>
      <c r="JJ124" s="88"/>
      <c r="JK124" s="88"/>
      <c r="JL124" s="88"/>
      <c r="JM124" s="88"/>
      <c r="JN124" s="88"/>
      <c r="JO124" s="88"/>
      <c r="JP124" s="88"/>
      <c r="JQ124" s="88"/>
      <c r="JR124" s="88"/>
      <c r="JS124" s="88"/>
      <c r="JT124" s="88"/>
      <c r="JU124" s="88"/>
      <c r="JV124" s="88"/>
      <c r="JW124" s="89"/>
      <c r="JX124" s="78">
        <f t="shared" si="503"/>
        <v>0</v>
      </c>
      <c r="KA124" s="99"/>
      <c r="KB124" s="75" t="s">
        <v>1</v>
      </c>
      <c r="KC124" s="87"/>
      <c r="KD124" s="88"/>
      <c r="KE124" s="88"/>
      <c r="KF124" s="88"/>
      <c r="KG124" s="88"/>
      <c r="KH124" s="88"/>
      <c r="KI124" s="88"/>
      <c r="KJ124" s="88"/>
      <c r="KK124" s="88"/>
      <c r="KL124" s="88"/>
      <c r="KM124" s="88"/>
      <c r="KN124" s="88"/>
      <c r="KO124" s="88"/>
      <c r="KP124" s="88"/>
      <c r="KQ124" s="88"/>
      <c r="KR124" s="88"/>
      <c r="KS124" s="88"/>
      <c r="KT124" s="88"/>
      <c r="KU124" s="88"/>
      <c r="KV124" s="88"/>
      <c r="KW124" s="88"/>
      <c r="KX124" s="88"/>
      <c r="KY124" s="88"/>
      <c r="KZ124" s="88"/>
      <c r="LA124" s="88"/>
      <c r="LB124" s="88"/>
      <c r="LC124" s="88"/>
      <c r="LD124" s="88"/>
      <c r="LE124" s="88"/>
      <c r="LF124" s="89"/>
      <c r="LG124" s="78">
        <f t="shared" si="414"/>
        <v>0</v>
      </c>
      <c r="LJ124" s="99"/>
      <c r="LK124" s="75" t="s">
        <v>1</v>
      </c>
      <c r="LL124" s="87"/>
      <c r="LM124" s="88"/>
      <c r="LN124" s="88"/>
      <c r="LO124" s="88"/>
      <c r="LP124" s="88"/>
      <c r="LQ124" s="88"/>
      <c r="LR124" s="88"/>
      <c r="LS124" s="88"/>
      <c r="LT124" s="88"/>
      <c r="LU124" s="88"/>
      <c r="LV124" s="88"/>
      <c r="LW124" s="88"/>
      <c r="LX124" s="88"/>
      <c r="LY124" s="88"/>
      <c r="LZ124" s="88"/>
      <c r="MA124" s="88"/>
      <c r="MB124" s="88"/>
      <c r="MC124" s="88"/>
      <c r="MD124" s="88"/>
      <c r="ME124" s="88"/>
      <c r="MF124" s="88"/>
      <c r="MG124" s="88"/>
      <c r="MH124" s="88"/>
      <c r="MI124" s="88"/>
      <c r="MJ124" s="88"/>
      <c r="MK124" s="88"/>
      <c r="ML124" s="88"/>
      <c r="MM124" s="88"/>
      <c r="MN124" s="88"/>
      <c r="MO124" s="88"/>
      <c r="MP124" s="89"/>
      <c r="MQ124" s="78">
        <f t="shared" si="504"/>
        <v>0</v>
      </c>
      <c r="MT124" s="99"/>
      <c r="MU124" s="75" t="s">
        <v>1</v>
      </c>
      <c r="MV124" s="87"/>
      <c r="MW124" s="88"/>
      <c r="MX124" s="88"/>
      <c r="MY124" s="88"/>
      <c r="MZ124" s="88"/>
      <c r="NA124" s="88"/>
      <c r="NB124" s="88"/>
      <c r="NC124" s="88"/>
      <c r="ND124" s="88"/>
      <c r="NE124" s="88"/>
      <c r="NF124" s="88"/>
      <c r="NG124" s="88"/>
      <c r="NH124" s="88"/>
      <c r="NI124" s="88"/>
      <c r="NJ124" s="88"/>
      <c r="NK124" s="88"/>
      <c r="NL124" s="88"/>
      <c r="NM124" s="88"/>
      <c r="NN124" s="88"/>
      <c r="NO124" s="88"/>
      <c r="NP124" s="88"/>
      <c r="NQ124" s="88"/>
      <c r="NR124" s="88"/>
      <c r="NS124" s="88"/>
      <c r="NT124" s="88"/>
      <c r="NU124" s="88"/>
      <c r="NV124" s="88"/>
      <c r="NW124" s="88"/>
      <c r="NX124" s="88"/>
      <c r="NY124" s="89"/>
      <c r="NZ124" s="78">
        <f t="shared" si="416"/>
        <v>0</v>
      </c>
      <c r="OC124" s="99"/>
      <c r="OD124" s="75" t="s">
        <v>1</v>
      </c>
      <c r="OE124" s="87"/>
      <c r="OF124" s="88"/>
      <c r="OG124" s="88"/>
      <c r="OH124" s="88"/>
      <c r="OI124" s="88"/>
      <c r="OJ124" s="88"/>
      <c r="OK124" s="88"/>
      <c r="OL124" s="88"/>
      <c r="OM124" s="88"/>
      <c r="ON124" s="88"/>
      <c r="OO124" s="88"/>
      <c r="OP124" s="88"/>
      <c r="OQ124" s="88"/>
      <c r="OR124" s="88"/>
      <c r="OS124" s="88"/>
      <c r="OT124" s="88"/>
      <c r="OU124" s="88"/>
      <c r="OV124" s="88"/>
      <c r="OW124" s="88"/>
      <c r="OX124" s="88"/>
      <c r="OY124" s="88"/>
      <c r="OZ124" s="88"/>
      <c r="PA124" s="88"/>
      <c r="PB124" s="88"/>
      <c r="PC124" s="88"/>
      <c r="PD124" s="88"/>
      <c r="PE124" s="88"/>
      <c r="PF124" s="88"/>
      <c r="PG124" s="88"/>
      <c r="PH124" s="88"/>
      <c r="PI124" s="89"/>
      <c r="PJ124" s="78">
        <f t="shared" si="505"/>
        <v>0</v>
      </c>
    </row>
  </sheetData>
  <sheetProtection password="CE28" sheet="1" objects="1" scenarios="1" selectLockedCells="1"/>
  <mergeCells count="732">
    <mergeCell ref="IC1:IN1"/>
    <mergeCell ref="JM1:JX1"/>
    <mergeCell ref="KV1:LG1"/>
    <mergeCell ref="MF1:MQ1"/>
    <mergeCell ref="NO1:NZ1"/>
    <mergeCell ref="OY1:PJ1"/>
    <mergeCell ref="Y1:AJ1"/>
    <mergeCell ref="BI1:BR1"/>
    <mergeCell ref="CQ1:DB1"/>
    <mergeCell ref="DZ1:EK1"/>
    <mergeCell ref="FJ1:FU1"/>
    <mergeCell ref="GS1:HD1"/>
    <mergeCell ref="HG5:HH6"/>
    <mergeCell ref="IQ5:IR6"/>
    <mergeCell ref="KA5:KB6"/>
    <mergeCell ref="LJ5:LK6"/>
    <mergeCell ref="MT5:MU6"/>
    <mergeCell ref="OC5:OD6"/>
    <mergeCell ref="C5:D6"/>
    <mergeCell ref="AM5:AN6"/>
    <mergeCell ref="BU5:BV6"/>
    <mergeCell ref="DE5:DF6"/>
    <mergeCell ref="EN5:EO6"/>
    <mergeCell ref="FX5:FY6"/>
    <mergeCell ref="HG7:HG8"/>
    <mergeCell ref="IQ7:IQ8"/>
    <mergeCell ref="KA7:KA8"/>
    <mergeCell ref="LJ7:LJ8"/>
    <mergeCell ref="MT7:MT8"/>
    <mergeCell ref="OC7:OC8"/>
    <mergeCell ref="C7:C8"/>
    <mergeCell ref="AM7:AM8"/>
    <mergeCell ref="BU7:BU8"/>
    <mergeCell ref="DE7:DE8"/>
    <mergeCell ref="EN7:EN8"/>
    <mergeCell ref="FX7:FX8"/>
    <mergeCell ref="HG9:HG10"/>
    <mergeCell ref="IQ9:IQ10"/>
    <mergeCell ref="KA9:KA10"/>
    <mergeCell ref="LJ9:LJ10"/>
    <mergeCell ref="MT9:MT10"/>
    <mergeCell ref="OC9:OC10"/>
    <mergeCell ref="C9:C10"/>
    <mergeCell ref="AM9:AM10"/>
    <mergeCell ref="BU9:BU10"/>
    <mergeCell ref="DE9:DE10"/>
    <mergeCell ref="EN9:EN10"/>
    <mergeCell ref="FX9:FX10"/>
    <mergeCell ref="HG11:HG12"/>
    <mergeCell ref="IQ11:IQ12"/>
    <mergeCell ref="KA11:KA12"/>
    <mergeCell ref="LJ11:LJ12"/>
    <mergeCell ref="MT11:MT12"/>
    <mergeCell ref="OC11:OC12"/>
    <mergeCell ref="C11:C12"/>
    <mergeCell ref="AM11:AM12"/>
    <mergeCell ref="BU11:BU12"/>
    <mergeCell ref="DE11:DE12"/>
    <mergeCell ref="EN11:EN12"/>
    <mergeCell ref="FX11:FX12"/>
    <mergeCell ref="HG13:HG14"/>
    <mergeCell ref="IQ13:IQ14"/>
    <mergeCell ref="KA13:KA14"/>
    <mergeCell ref="LJ13:LJ14"/>
    <mergeCell ref="MT13:MT14"/>
    <mergeCell ref="OC13:OC14"/>
    <mergeCell ref="C13:C14"/>
    <mergeCell ref="AM13:AM14"/>
    <mergeCell ref="BU13:BU14"/>
    <mergeCell ref="DE13:DE14"/>
    <mergeCell ref="EN13:EN14"/>
    <mergeCell ref="FX13:FX14"/>
    <mergeCell ref="HG15:HG16"/>
    <mergeCell ref="IQ15:IQ16"/>
    <mergeCell ref="KA15:KA16"/>
    <mergeCell ref="LJ15:LJ16"/>
    <mergeCell ref="MT15:MT16"/>
    <mergeCell ref="OC15:OC16"/>
    <mergeCell ref="C15:C16"/>
    <mergeCell ref="AM15:AM16"/>
    <mergeCell ref="BU15:BU16"/>
    <mergeCell ref="DE15:DE16"/>
    <mergeCell ref="EN15:EN16"/>
    <mergeCell ref="FX15:FX16"/>
    <mergeCell ref="HG17:HG18"/>
    <mergeCell ref="IQ17:IQ18"/>
    <mergeCell ref="KA17:KA18"/>
    <mergeCell ref="LJ17:LJ18"/>
    <mergeCell ref="MT17:MT18"/>
    <mergeCell ref="OC17:OC18"/>
    <mergeCell ref="C17:C18"/>
    <mergeCell ref="AM17:AM18"/>
    <mergeCell ref="BU17:BU18"/>
    <mergeCell ref="DE17:DE18"/>
    <mergeCell ref="EN17:EN18"/>
    <mergeCell ref="FX17:FX18"/>
    <mergeCell ref="HG19:HG20"/>
    <mergeCell ref="IQ19:IQ20"/>
    <mergeCell ref="KA19:KA20"/>
    <mergeCell ref="LJ19:LJ20"/>
    <mergeCell ref="MT19:MT20"/>
    <mergeCell ref="OC19:OC20"/>
    <mergeCell ref="C19:C20"/>
    <mergeCell ref="AM19:AM20"/>
    <mergeCell ref="BU19:BU20"/>
    <mergeCell ref="DE19:DE20"/>
    <mergeCell ref="EN19:EN20"/>
    <mergeCell ref="FX19:FX20"/>
    <mergeCell ref="HG21:HG22"/>
    <mergeCell ref="IQ21:IQ22"/>
    <mergeCell ref="KA21:KA22"/>
    <mergeCell ref="LJ21:LJ22"/>
    <mergeCell ref="MT21:MT22"/>
    <mergeCell ref="OC21:OC22"/>
    <mergeCell ref="C21:C22"/>
    <mergeCell ref="AM21:AM22"/>
    <mergeCell ref="BU21:BU22"/>
    <mergeCell ref="DE21:DE22"/>
    <mergeCell ref="EN21:EN22"/>
    <mergeCell ref="FX21:FX22"/>
    <mergeCell ref="HG23:HG24"/>
    <mergeCell ref="IQ23:IQ24"/>
    <mergeCell ref="KA23:KA24"/>
    <mergeCell ref="LJ23:LJ24"/>
    <mergeCell ref="MT23:MT24"/>
    <mergeCell ref="OC23:OC24"/>
    <mergeCell ref="C23:C24"/>
    <mergeCell ref="AM23:AM24"/>
    <mergeCell ref="BU23:BU24"/>
    <mergeCell ref="DE23:DE24"/>
    <mergeCell ref="EN23:EN24"/>
    <mergeCell ref="FX23:FX24"/>
    <mergeCell ref="HG25:HG26"/>
    <mergeCell ref="IQ25:IQ26"/>
    <mergeCell ref="KA25:KA26"/>
    <mergeCell ref="LJ25:LJ26"/>
    <mergeCell ref="MT25:MT26"/>
    <mergeCell ref="OC25:OC26"/>
    <mergeCell ref="C25:C26"/>
    <mergeCell ref="AM25:AM26"/>
    <mergeCell ref="BU25:BU26"/>
    <mergeCell ref="DE25:DE26"/>
    <mergeCell ref="EN25:EN26"/>
    <mergeCell ref="FX25:FX26"/>
    <mergeCell ref="HG27:HG28"/>
    <mergeCell ref="IQ27:IQ28"/>
    <mergeCell ref="KA27:KA28"/>
    <mergeCell ref="LJ27:LJ28"/>
    <mergeCell ref="MT27:MT28"/>
    <mergeCell ref="OC27:OC28"/>
    <mergeCell ref="C27:C28"/>
    <mergeCell ref="AM27:AM28"/>
    <mergeCell ref="BU27:BU28"/>
    <mergeCell ref="DE27:DE28"/>
    <mergeCell ref="EN27:EN28"/>
    <mergeCell ref="FX27:FX28"/>
    <mergeCell ref="HG29:HG30"/>
    <mergeCell ref="IQ29:IQ30"/>
    <mergeCell ref="KA29:KA30"/>
    <mergeCell ref="LJ29:LJ30"/>
    <mergeCell ref="MT29:MT30"/>
    <mergeCell ref="OC29:OC30"/>
    <mergeCell ref="C29:C30"/>
    <mergeCell ref="AM29:AM30"/>
    <mergeCell ref="BU29:BU30"/>
    <mergeCell ref="DE29:DE30"/>
    <mergeCell ref="EN29:EN30"/>
    <mergeCell ref="FX29:FX30"/>
    <mergeCell ref="HG31:HG32"/>
    <mergeCell ref="IQ31:IQ32"/>
    <mergeCell ref="KA31:KA32"/>
    <mergeCell ref="LJ31:LJ32"/>
    <mergeCell ref="MT31:MT32"/>
    <mergeCell ref="OC31:OC32"/>
    <mergeCell ref="C31:C32"/>
    <mergeCell ref="AM31:AM32"/>
    <mergeCell ref="BU31:BU32"/>
    <mergeCell ref="DE31:DE32"/>
    <mergeCell ref="EN31:EN32"/>
    <mergeCell ref="FX31:FX32"/>
    <mergeCell ref="HG33:HG34"/>
    <mergeCell ref="IQ33:IQ34"/>
    <mergeCell ref="KA33:KA34"/>
    <mergeCell ref="LJ33:LJ34"/>
    <mergeCell ref="MT33:MT34"/>
    <mergeCell ref="OC33:OC34"/>
    <mergeCell ref="C33:C34"/>
    <mergeCell ref="AM33:AM34"/>
    <mergeCell ref="BU33:BU34"/>
    <mergeCell ref="DE33:DE34"/>
    <mergeCell ref="EN33:EN34"/>
    <mergeCell ref="FX33:FX34"/>
    <mergeCell ref="HG35:HG36"/>
    <mergeCell ref="IQ35:IQ36"/>
    <mergeCell ref="KA35:KA36"/>
    <mergeCell ref="LJ35:LJ36"/>
    <mergeCell ref="MT35:MT36"/>
    <mergeCell ref="OC35:OC36"/>
    <mergeCell ref="C35:C36"/>
    <mergeCell ref="AM35:AM36"/>
    <mergeCell ref="BU35:BU36"/>
    <mergeCell ref="DE35:DE36"/>
    <mergeCell ref="EN35:EN36"/>
    <mergeCell ref="FX35:FX36"/>
    <mergeCell ref="HG37:HG38"/>
    <mergeCell ref="IQ37:IQ38"/>
    <mergeCell ref="KA37:KA38"/>
    <mergeCell ref="LJ37:LJ38"/>
    <mergeCell ref="MT37:MT38"/>
    <mergeCell ref="OC37:OC38"/>
    <mergeCell ref="C37:C38"/>
    <mergeCell ref="AM37:AM38"/>
    <mergeCell ref="BU37:BU38"/>
    <mergeCell ref="DE37:DE38"/>
    <mergeCell ref="EN37:EN38"/>
    <mergeCell ref="FX37:FX38"/>
    <mergeCell ref="HG39:HG40"/>
    <mergeCell ref="IQ39:IQ40"/>
    <mergeCell ref="KA39:KA40"/>
    <mergeCell ref="LJ39:LJ40"/>
    <mergeCell ref="MT39:MT40"/>
    <mergeCell ref="OC39:OC40"/>
    <mergeCell ref="C39:C40"/>
    <mergeCell ref="AM39:AM40"/>
    <mergeCell ref="BU39:BU40"/>
    <mergeCell ref="DE39:DE40"/>
    <mergeCell ref="EN39:EN40"/>
    <mergeCell ref="FX39:FX40"/>
    <mergeCell ref="HG41:HG42"/>
    <mergeCell ref="IQ41:IQ42"/>
    <mergeCell ref="KA41:KA42"/>
    <mergeCell ref="LJ41:LJ42"/>
    <mergeCell ref="MT41:MT42"/>
    <mergeCell ref="OC41:OC42"/>
    <mergeCell ref="C41:C42"/>
    <mergeCell ref="AM41:AM42"/>
    <mergeCell ref="BU41:BU42"/>
    <mergeCell ref="DE41:DE42"/>
    <mergeCell ref="EN41:EN42"/>
    <mergeCell ref="FX41:FX42"/>
    <mergeCell ref="HG43:HG44"/>
    <mergeCell ref="IQ43:IQ44"/>
    <mergeCell ref="KA43:KA44"/>
    <mergeCell ref="LJ43:LJ44"/>
    <mergeCell ref="MT43:MT44"/>
    <mergeCell ref="OC43:OC44"/>
    <mergeCell ref="C43:C44"/>
    <mergeCell ref="AM43:AM44"/>
    <mergeCell ref="BU43:BU44"/>
    <mergeCell ref="DE43:DE44"/>
    <mergeCell ref="EN43:EN44"/>
    <mergeCell ref="FX43:FX44"/>
    <mergeCell ref="HG45:HG46"/>
    <mergeCell ref="IQ45:IQ46"/>
    <mergeCell ref="KA45:KA46"/>
    <mergeCell ref="LJ45:LJ46"/>
    <mergeCell ref="MT45:MT46"/>
    <mergeCell ref="OC45:OC46"/>
    <mergeCell ref="C45:C46"/>
    <mergeCell ref="AM45:AM46"/>
    <mergeCell ref="BU45:BU46"/>
    <mergeCell ref="DE45:DE46"/>
    <mergeCell ref="EN45:EN46"/>
    <mergeCell ref="FX45:FX46"/>
    <mergeCell ref="HG47:HG48"/>
    <mergeCell ref="IQ47:IQ48"/>
    <mergeCell ref="KA47:KA48"/>
    <mergeCell ref="LJ47:LJ48"/>
    <mergeCell ref="MT47:MT48"/>
    <mergeCell ref="OC47:OC48"/>
    <mergeCell ref="C47:C48"/>
    <mergeCell ref="AM47:AM48"/>
    <mergeCell ref="BU47:BU48"/>
    <mergeCell ref="DE47:DE48"/>
    <mergeCell ref="EN47:EN48"/>
    <mergeCell ref="FX47:FX48"/>
    <mergeCell ref="HG49:HG50"/>
    <mergeCell ref="IQ49:IQ50"/>
    <mergeCell ref="KA49:KA50"/>
    <mergeCell ref="LJ49:LJ50"/>
    <mergeCell ref="MT49:MT50"/>
    <mergeCell ref="OC49:OC50"/>
    <mergeCell ref="C49:C50"/>
    <mergeCell ref="AM49:AM50"/>
    <mergeCell ref="BU49:BU50"/>
    <mergeCell ref="DE49:DE50"/>
    <mergeCell ref="EN49:EN50"/>
    <mergeCell ref="FX49:FX50"/>
    <mergeCell ref="HG51:HG52"/>
    <mergeCell ref="IQ51:IQ52"/>
    <mergeCell ref="KA51:KA52"/>
    <mergeCell ref="LJ51:LJ52"/>
    <mergeCell ref="MT51:MT52"/>
    <mergeCell ref="OC51:OC52"/>
    <mergeCell ref="C51:C52"/>
    <mergeCell ref="AM51:AM52"/>
    <mergeCell ref="BU51:BU52"/>
    <mergeCell ref="DE51:DE52"/>
    <mergeCell ref="EN51:EN52"/>
    <mergeCell ref="FX51:FX52"/>
    <mergeCell ref="HG53:HG54"/>
    <mergeCell ref="IQ53:IQ54"/>
    <mergeCell ref="KA53:KA54"/>
    <mergeCell ref="LJ53:LJ54"/>
    <mergeCell ref="MT53:MT54"/>
    <mergeCell ref="OC53:OC54"/>
    <mergeCell ref="C53:C54"/>
    <mergeCell ref="AM53:AM54"/>
    <mergeCell ref="BU53:BU54"/>
    <mergeCell ref="DE53:DE54"/>
    <mergeCell ref="EN53:EN54"/>
    <mergeCell ref="FX53:FX54"/>
    <mergeCell ref="HG55:HG56"/>
    <mergeCell ref="IQ55:IQ56"/>
    <mergeCell ref="KA55:KA56"/>
    <mergeCell ref="LJ55:LJ56"/>
    <mergeCell ref="MT55:MT56"/>
    <mergeCell ref="OC55:OC56"/>
    <mergeCell ref="C55:C56"/>
    <mergeCell ref="AM55:AM56"/>
    <mergeCell ref="BU55:BU56"/>
    <mergeCell ref="DE55:DE56"/>
    <mergeCell ref="EN55:EN56"/>
    <mergeCell ref="FX55:FX56"/>
    <mergeCell ref="HG57:HG58"/>
    <mergeCell ref="IQ57:IQ58"/>
    <mergeCell ref="KA57:KA58"/>
    <mergeCell ref="LJ57:LJ58"/>
    <mergeCell ref="MT57:MT58"/>
    <mergeCell ref="OC57:OC58"/>
    <mergeCell ref="C57:C58"/>
    <mergeCell ref="AM57:AM58"/>
    <mergeCell ref="BU57:BU58"/>
    <mergeCell ref="DE57:DE58"/>
    <mergeCell ref="EN57:EN58"/>
    <mergeCell ref="FX57:FX58"/>
    <mergeCell ref="HG59:HG60"/>
    <mergeCell ref="IQ59:IQ60"/>
    <mergeCell ref="KA59:KA60"/>
    <mergeCell ref="LJ59:LJ60"/>
    <mergeCell ref="MT59:MT60"/>
    <mergeCell ref="OC59:OC60"/>
    <mergeCell ref="C59:C60"/>
    <mergeCell ref="AM59:AM60"/>
    <mergeCell ref="BU59:BU60"/>
    <mergeCell ref="DE59:DE60"/>
    <mergeCell ref="EN59:EN60"/>
    <mergeCell ref="FX59:FX60"/>
    <mergeCell ref="HG61:HG62"/>
    <mergeCell ref="IQ61:IQ62"/>
    <mergeCell ref="KA61:KA62"/>
    <mergeCell ref="LJ61:LJ62"/>
    <mergeCell ref="MT61:MT62"/>
    <mergeCell ref="OC61:OC62"/>
    <mergeCell ref="C61:C62"/>
    <mergeCell ref="AM61:AM62"/>
    <mergeCell ref="BU61:BU62"/>
    <mergeCell ref="DE61:DE62"/>
    <mergeCell ref="EN61:EN62"/>
    <mergeCell ref="FX61:FX62"/>
    <mergeCell ref="HG63:HG64"/>
    <mergeCell ref="IQ63:IQ64"/>
    <mergeCell ref="KA63:KA64"/>
    <mergeCell ref="LJ63:LJ64"/>
    <mergeCell ref="MT63:MT64"/>
    <mergeCell ref="OC63:OC64"/>
    <mergeCell ref="C63:C64"/>
    <mergeCell ref="AM63:AM64"/>
    <mergeCell ref="BU63:BU64"/>
    <mergeCell ref="DE63:DE64"/>
    <mergeCell ref="EN63:EN64"/>
    <mergeCell ref="FX63:FX64"/>
    <mergeCell ref="LJ65:LJ66"/>
    <mergeCell ref="MT65:MT66"/>
    <mergeCell ref="OC65:OC66"/>
    <mergeCell ref="C67:C68"/>
    <mergeCell ref="AM67:AM68"/>
    <mergeCell ref="BU67:BU68"/>
    <mergeCell ref="DE67:DE68"/>
    <mergeCell ref="EN67:EN68"/>
    <mergeCell ref="FX67:FX68"/>
    <mergeCell ref="HG67:HG68"/>
    <mergeCell ref="IQ67:IQ68"/>
    <mergeCell ref="KA67:KA68"/>
    <mergeCell ref="LJ67:LJ68"/>
    <mergeCell ref="MT67:MT68"/>
    <mergeCell ref="OC67:OC68"/>
    <mergeCell ref="C65:C66"/>
    <mergeCell ref="AM65:AM66"/>
    <mergeCell ref="BU65:BU66"/>
    <mergeCell ref="DE65:DE66"/>
    <mergeCell ref="EN65:EN66"/>
    <mergeCell ref="FX65:FX66"/>
    <mergeCell ref="HG65:HG66"/>
    <mergeCell ref="IQ65:IQ66"/>
    <mergeCell ref="KA65:KA66"/>
    <mergeCell ref="LJ69:LJ70"/>
    <mergeCell ref="MT69:MT70"/>
    <mergeCell ref="OC69:OC70"/>
    <mergeCell ref="C71:C72"/>
    <mergeCell ref="AM71:AM72"/>
    <mergeCell ref="BU71:BU72"/>
    <mergeCell ref="DE71:DE72"/>
    <mergeCell ref="EN71:EN72"/>
    <mergeCell ref="FX71:FX72"/>
    <mergeCell ref="HG71:HG72"/>
    <mergeCell ref="IQ71:IQ72"/>
    <mergeCell ref="KA71:KA72"/>
    <mergeCell ref="LJ71:LJ72"/>
    <mergeCell ref="MT71:MT72"/>
    <mergeCell ref="OC71:OC72"/>
    <mergeCell ref="C69:C70"/>
    <mergeCell ref="AM69:AM70"/>
    <mergeCell ref="BU69:BU70"/>
    <mergeCell ref="DE69:DE70"/>
    <mergeCell ref="EN69:EN70"/>
    <mergeCell ref="FX69:FX70"/>
    <mergeCell ref="HG69:HG70"/>
    <mergeCell ref="IQ69:IQ70"/>
    <mergeCell ref="KA69:KA70"/>
    <mergeCell ref="LJ73:LJ74"/>
    <mergeCell ref="MT73:MT74"/>
    <mergeCell ref="OC73:OC74"/>
    <mergeCell ref="C75:C76"/>
    <mergeCell ref="AM75:AM76"/>
    <mergeCell ref="BU75:BU76"/>
    <mergeCell ref="DE75:DE76"/>
    <mergeCell ref="EN75:EN76"/>
    <mergeCell ref="FX75:FX76"/>
    <mergeCell ref="HG75:HG76"/>
    <mergeCell ref="IQ75:IQ76"/>
    <mergeCell ref="KA75:KA76"/>
    <mergeCell ref="LJ75:LJ76"/>
    <mergeCell ref="MT75:MT76"/>
    <mergeCell ref="OC75:OC76"/>
    <mergeCell ref="C73:C74"/>
    <mergeCell ref="AM73:AM74"/>
    <mergeCell ref="BU73:BU74"/>
    <mergeCell ref="DE73:DE74"/>
    <mergeCell ref="EN73:EN74"/>
    <mergeCell ref="FX73:FX74"/>
    <mergeCell ref="HG73:HG74"/>
    <mergeCell ref="IQ73:IQ74"/>
    <mergeCell ref="KA73:KA74"/>
    <mergeCell ref="LJ77:LJ78"/>
    <mergeCell ref="MT77:MT78"/>
    <mergeCell ref="OC77:OC78"/>
    <mergeCell ref="C79:C80"/>
    <mergeCell ref="AM79:AM80"/>
    <mergeCell ref="BU79:BU80"/>
    <mergeCell ref="DE79:DE80"/>
    <mergeCell ref="EN79:EN80"/>
    <mergeCell ref="FX79:FX80"/>
    <mergeCell ref="HG79:HG80"/>
    <mergeCell ref="IQ79:IQ80"/>
    <mergeCell ref="KA79:KA80"/>
    <mergeCell ref="LJ79:LJ80"/>
    <mergeCell ref="MT79:MT80"/>
    <mergeCell ref="OC79:OC80"/>
    <mergeCell ref="C77:C78"/>
    <mergeCell ref="AM77:AM78"/>
    <mergeCell ref="BU77:BU78"/>
    <mergeCell ref="DE77:DE78"/>
    <mergeCell ref="EN77:EN78"/>
    <mergeCell ref="FX77:FX78"/>
    <mergeCell ref="HG77:HG78"/>
    <mergeCell ref="IQ77:IQ78"/>
    <mergeCell ref="KA77:KA78"/>
    <mergeCell ref="LJ81:LJ82"/>
    <mergeCell ref="MT81:MT82"/>
    <mergeCell ref="OC81:OC82"/>
    <mergeCell ref="C83:C84"/>
    <mergeCell ref="AM83:AM84"/>
    <mergeCell ref="BU83:BU84"/>
    <mergeCell ref="DE83:DE84"/>
    <mergeCell ref="EN83:EN84"/>
    <mergeCell ref="FX83:FX84"/>
    <mergeCell ref="HG83:HG84"/>
    <mergeCell ref="IQ83:IQ84"/>
    <mergeCell ref="KA83:KA84"/>
    <mergeCell ref="LJ83:LJ84"/>
    <mergeCell ref="MT83:MT84"/>
    <mergeCell ref="OC83:OC84"/>
    <mergeCell ref="C81:C82"/>
    <mergeCell ref="AM81:AM82"/>
    <mergeCell ref="BU81:BU82"/>
    <mergeCell ref="DE81:DE82"/>
    <mergeCell ref="EN81:EN82"/>
    <mergeCell ref="FX81:FX82"/>
    <mergeCell ref="HG81:HG82"/>
    <mergeCell ref="IQ81:IQ82"/>
    <mergeCell ref="KA81:KA82"/>
    <mergeCell ref="LJ85:LJ86"/>
    <mergeCell ref="MT85:MT86"/>
    <mergeCell ref="OC85:OC86"/>
    <mergeCell ref="C87:C88"/>
    <mergeCell ref="AM87:AM88"/>
    <mergeCell ref="BU87:BU88"/>
    <mergeCell ref="DE87:DE88"/>
    <mergeCell ref="EN87:EN88"/>
    <mergeCell ref="FX87:FX88"/>
    <mergeCell ref="HG87:HG88"/>
    <mergeCell ref="IQ87:IQ88"/>
    <mergeCell ref="KA87:KA88"/>
    <mergeCell ref="LJ87:LJ88"/>
    <mergeCell ref="MT87:MT88"/>
    <mergeCell ref="OC87:OC88"/>
    <mergeCell ref="C85:C86"/>
    <mergeCell ref="AM85:AM86"/>
    <mergeCell ref="BU85:BU86"/>
    <mergeCell ref="DE85:DE86"/>
    <mergeCell ref="EN85:EN86"/>
    <mergeCell ref="FX85:FX86"/>
    <mergeCell ref="HG85:HG86"/>
    <mergeCell ref="IQ85:IQ86"/>
    <mergeCell ref="KA85:KA86"/>
    <mergeCell ref="LJ89:LJ90"/>
    <mergeCell ref="MT89:MT90"/>
    <mergeCell ref="OC89:OC90"/>
    <mergeCell ref="C91:C92"/>
    <mergeCell ref="AM91:AM92"/>
    <mergeCell ref="BU91:BU92"/>
    <mergeCell ref="DE91:DE92"/>
    <mergeCell ref="EN91:EN92"/>
    <mergeCell ref="FX91:FX92"/>
    <mergeCell ref="HG91:HG92"/>
    <mergeCell ref="IQ91:IQ92"/>
    <mergeCell ref="KA91:KA92"/>
    <mergeCell ref="LJ91:LJ92"/>
    <mergeCell ref="MT91:MT92"/>
    <mergeCell ref="OC91:OC92"/>
    <mergeCell ref="C89:C90"/>
    <mergeCell ref="AM89:AM90"/>
    <mergeCell ref="BU89:BU90"/>
    <mergeCell ref="DE89:DE90"/>
    <mergeCell ref="EN89:EN90"/>
    <mergeCell ref="FX89:FX90"/>
    <mergeCell ref="HG89:HG90"/>
    <mergeCell ref="IQ89:IQ90"/>
    <mergeCell ref="KA89:KA90"/>
    <mergeCell ref="LJ93:LJ94"/>
    <mergeCell ref="MT93:MT94"/>
    <mergeCell ref="OC93:OC94"/>
    <mergeCell ref="C95:C96"/>
    <mergeCell ref="AM95:AM96"/>
    <mergeCell ref="BU95:BU96"/>
    <mergeCell ref="DE95:DE96"/>
    <mergeCell ref="EN95:EN96"/>
    <mergeCell ref="FX95:FX96"/>
    <mergeCell ref="HG95:HG96"/>
    <mergeCell ref="IQ95:IQ96"/>
    <mergeCell ref="KA95:KA96"/>
    <mergeCell ref="LJ95:LJ96"/>
    <mergeCell ref="MT95:MT96"/>
    <mergeCell ref="OC95:OC96"/>
    <mergeCell ref="C93:C94"/>
    <mergeCell ref="AM93:AM94"/>
    <mergeCell ref="BU93:BU94"/>
    <mergeCell ref="DE93:DE94"/>
    <mergeCell ref="EN93:EN94"/>
    <mergeCell ref="FX93:FX94"/>
    <mergeCell ref="HG93:HG94"/>
    <mergeCell ref="IQ93:IQ94"/>
    <mergeCell ref="KA93:KA94"/>
    <mergeCell ref="LJ97:LJ98"/>
    <mergeCell ref="MT97:MT98"/>
    <mergeCell ref="OC97:OC98"/>
    <mergeCell ref="C99:C100"/>
    <mergeCell ref="AM99:AM100"/>
    <mergeCell ref="BU99:BU100"/>
    <mergeCell ref="DE99:DE100"/>
    <mergeCell ref="EN99:EN100"/>
    <mergeCell ref="FX99:FX100"/>
    <mergeCell ref="HG99:HG100"/>
    <mergeCell ref="IQ99:IQ100"/>
    <mergeCell ref="KA99:KA100"/>
    <mergeCell ref="LJ99:LJ100"/>
    <mergeCell ref="MT99:MT100"/>
    <mergeCell ref="OC99:OC100"/>
    <mergeCell ref="C97:C98"/>
    <mergeCell ref="AM97:AM98"/>
    <mergeCell ref="BU97:BU98"/>
    <mergeCell ref="DE97:DE98"/>
    <mergeCell ref="EN97:EN98"/>
    <mergeCell ref="FX97:FX98"/>
    <mergeCell ref="HG97:HG98"/>
    <mergeCell ref="IQ97:IQ98"/>
    <mergeCell ref="KA97:KA98"/>
    <mergeCell ref="LJ101:LJ102"/>
    <mergeCell ref="MT101:MT102"/>
    <mergeCell ref="OC101:OC102"/>
    <mergeCell ref="C103:C104"/>
    <mergeCell ref="AM103:AM104"/>
    <mergeCell ref="BU103:BU104"/>
    <mergeCell ref="DE103:DE104"/>
    <mergeCell ref="EN103:EN104"/>
    <mergeCell ref="FX103:FX104"/>
    <mergeCell ref="HG103:HG104"/>
    <mergeCell ref="IQ103:IQ104"/>
    <mergeCell ref="KA103:KA104"/>
    <mergeCell ref="LJ103:LJ104"/>
    <mergeCell ref="MT103:MT104"/>
    <mergeCell ref="OC103:OC104"/>
    <mergeCell ref="C101:C102"/>
    <mergeCell ref="AM101:AM102"/>
    <mergeCell ref="BU101:BU102"/>
    <mergeCell ref="DE101:DE102"/>
    <mergeCell ref="EN101:EN102"/>
    <mergeCell ref="FX101:FX102"/>
    <mergeCell ref="HG101:HG102"/>
    <mergeCell ref="IQ101:IQ102"/>
    <mergeCell ref="KA101:KA102"/>
    <mergeCell ref="LJ105:LJ106"/>
    <mergeCell ref="MT105:MT106"/>
    <mergeCell ref="OC105:OC106"/>
    <mergeCell ref="C107:C108"/>
    <mergeCell ref="AM107:AM108"/>
    <mergeCell ref="BU107:BU108"/>
    <mergeCell ref="DE107:DE108"/>
    <mergeCell ref="EN107:EN108"/>
    <mergeCell ref="FX107:FX108"/>
    <mergeCell ref="HG107:HG108"/>
    <mergeCell ref="IQ107:IQ108"/>
    <mergeCell ref="KA107:KA108"/>
    <mergeCell ref="LJ107:LJ108"/>
    <mergeCell ref="MT107:MT108"/>
    <mergeCell ref="OC107:OC108"/>
    <mergeCell ref="C105:C106"/>
    <mergeCell ref="AM105:AM106"/>
    <mergeCell ref="BU105:BU106"/>
    <mergeCell ref="DE105:DE106"/>
    <mergeCell ref="EN105:EN106"/>
    <mergeCell ref="FX105:FX106"/>
    <mergeCell ref="HG105:HG106"/>
    <mergeCell ref="IQ105:IQ106"/>
    <mergeCell ref="KA105:KA106"/>
    <mergeCell ref="LJ109:LJ110"/>
    <mergeCell ref="MT109:MT110"/>
    <mergeCell ref="OC109:OC110"/>
    <mergeCell ref="C111:C112"/>
    <mergeCell ref="AM111:AM112"/>
    <mergeCell ref="BU111:BU112"/>
    <mergeCell ref="DE111:DE112"/>
    <mergeCell ref="EN111:EN112"/>
    <mergeCell ref="FX111:FX112"/>
    <mergeCell ref="HG111:HG112"/>
    <mergeCell ref="IQ111:IQ112"/>
    <mergeCell ref="KA111:KA112"/>
    <mergeCell ref="LJ111:LJ112"/>
    <mergeCell ref="MT111:MT112"/>
    <mergeCell ref="OC111:OC112"/>
    <mergeCell ref="C109:C110"/>
    <mergeCell ref="AM109:AM110"/>
    <mergeCell ref="BU109:BU110"/>
    <mergeCell ref="DE109:DE110"/>
    <mergeCell ref="EN109:EN110"/>
    <mergeCell ref="FX109:FX110"/>
    <mergeCell ref="HG109:HG110"/>
    <mergeCell ref="IQ109:IQ110"/>
    <mergeCell ref="KA109:KA110"/>
    <mergeCell ref="LJ113:LJ114"/>
    <mergeCell ref="MT113:MT114"/>
    <mergeCell ref="OC113:OC114"/>
    <mergeCell ref="C115:C116"/>
    <mergeCell ref="AM115:AM116"/>
    <mergeCell ref="BU115:BU116"/>
    <mergeCell ref="DE115:DE116"/>
    <mergeCell ref="EN115:EN116"/>
    <mergeCell ref="FX115:FX116"/>
    <mergeCell ref="HG115:HG116"/>
    <mergeCell ref="IQ115:IQ116"/>
    <mergeCell ref="KA115:KA116"/>
    <mergeCell ref="LJ115:LJ116"/>
    <mergeCell ref="MT115:MT116"/>
    <mergeCell ref="OC115:OC116"/>
    <mergeCell ref="C113:C114"/>
    <mergeCell ref="AM113:AM114"/>
    <mergeCell ref="BU113:BU114"/>
    <mergeCell ref="DE113:DE114"/>
    <mergeCell ref="EN113:EN114"/>
    <mergeCell ref="FX113:FX114"/>
    <mergeCell ref="HG113:HG114"/>
    <mergeCell ref="IQ113:IQ114"/>
    <mergeCell ref="KA113:KA114"/>
    <mergeCell ref="LJ117:LJ118"/>
    <mergeCell ref="MT117:MT118"/>
    <mergeCell ref="OC117:OC118"/>
    <mergeCell ref="C119:C120"/>
    <mergeCell ref="AM119:AM120"/>
    <mergeCell ref="BU119:BU120"/>
    <mergeCell ref="DE119:DE120"/>
    <mergeCell ref="EN119:EN120"/>
    <mergeCell ref="FX119:FX120"/>
    <mergeCell ref="HG119:HG120"/>
    <mergeCell ref="IQ119:IQ120"/>
    <mergeCell ref="KA119:KA120"/>
    <mergeCell ref="LJ119:LJ120"/>
    <mergeCell ref="MT119:MT120"/>
    <mergeCell ref="OC119:OC120"/>
    <mergeCell ref="C117:C118"/>
    <mergeCell ref="AM117:AM118"/>
    <mergeCell ref="BU117:BU118"/>
    <mergeCell ref="DE117:DE118"/>
    <mergeCell ref="EN117:EN118"/>
    <mergeCell ref="FX117:FX118"/>
    <mergeCell ref="HG117:HG118"/>
    <mergeCell ref="IQ117:IQ118"/>
    <mergeCell ref="KA117:KA118"/>
    <mergeCell ref="LJ121:LJ122"/>
    <mergeCell ref="MT121:MT122"/>
    <mergeCell ref="OC121:OC122"/>
    <mergeCell ref="C123:C124"/>
    <mergeCell ref="AM123:AM124"/>
    <mergeCell ref="BU123:BU124"/>
    <mergeCell ref="DE123:DE124"/>
    <mergeCell ref="EN123:EN124"/>
    <mergeCell ref="FX123:FX124"/>
    <mergeCell ref="HG123:HG124"/>
    <mergeCell ref="IQ123:IQ124"/>
    <mergeCell ref="KA123:KA124"/>
    <mergeCell ref="LJ123:LJ124"/>
    <mergeCell ref="MT123:MT124"/>
    <mergeCell ref="OC123:OC124"/>
    <mergeCell ref="C121:C122"/>
    <mergeCell ref="AM121:AM122"/>
    <mergeCell ref="BU121:BU122"/>
    <mergeCell ref="DE121:DE122"/>
    <mergeCell ref="EN121:EN122"/>
    <mergeCell ref="FX121:FX122"/>
    <mergeCell ref="HG121:HG122"/>
    <mergeCell ref="IQ121:IQ122"/>
    <mergeCell ref="KA121:KA122"/>
  </mergeCells>
  <conditionalFormatting sqref="DG5:EJ5 EP5:FT5 FZ5:HC5 HI5:IM5 IS5:JW5 KC5:LF5 LL5:MP5 MV5:NY5 OE5:PI5 BW5:DA5 E5:AI5 AO5:BQ5">
    <cfRule type="expression" dxfId="708" priority="752">
      <formula>OR(E5="sun",E5="sat")</formula>
    </cfRule>
  </conditionalFormatting>
  <conditionalFormatting sqref="E7:AI8">
    <cfRule type="expression" dxfId="707" priority="720">
      <formula>$C$7="not on board"</formula>
    </cfRule>
  </conditionalFormatting>
  <conditionalFormatting sqref="E9:AI10">
    <cfRule type="expression" dxfId="706" priority="719">
      <formula>$C$9="not on board"</formula>
    </cfRule>
  </conditionalFormatting>
  <conditionalFormatting sqref="E11:AI12">
    <cfRule type="expression" dxfId="705" priority="718">
      <formula>$C$11="not on board"</formula>
    </cfRule>
  </conditionalFormatting>
  <conditionalFormatting sqref="E13:AI14">
    <cfRule type="expression" dxfId="704" priority="717">
      <formula>$C$13="not on board"</formula>
    </cfRule>
  </conditionalFormatting>
  <conditionalFormatting sqref="E15:AI16">
    <cfRule type="expression" dxfId="703" priority="716">
      <formula>$C$15="not on board"</formula>
    </cfRule>
  </conditionalFormatting>
  <conditionalFormatting sqref="E17:AI18">
    <cfRule type="expression" dxfId="702" priority="715">
      <formula>$C$17="not on board"</formula>
    </cfRule>
  </conditionalFormatting>
  <conditionalFormatting sqref="E19:AI20">
    <cfRule type="expression" dxfId="701" priority="714">
      <formula>$C$19="not on board"</formula>
    </cfRule>
  </conditionalFormatting>
  <conditionalFormatting sqref="E21:AI22">
    <cfRule type="expression" dxfId="700" priority="713">
      <formula>$C$21="not on board"</formula>
    </cfRule>
  </conditionalFormatting>
  <conditionalFormatting sqref="E23:AI24">
    <cfRule type="expression" dxfId="699" priority="712">
      <formula>$C$23="not on board"</formula>
    </cfRule>
  </conditionalFormatting>
  <conditionalFormatting sqref="E25:AI26">
    <cfRule type="expression" dxfId="698" priority="711">
      <formula>$C$25="not on board"</formula>
    </cfRule>
  </conditionalFormatting>
  <conditionalFormatting sqref="E27:AI28">
    <cfRule type="expression" dxfId="697" priority="710">
      <formula>$C$27="not on board"</formula>
    </cfRule>
  </conditionalFormatting>
  <conditionalFormatting sqref="E29:AI30">
    <cfRule type="expression" dxfId="696" priority="709">
      <formula>$C$29="not on board"</formula>
    </cfRule>
  </conditionalFormatting>
  <conditionalFormatting sqref="E31:AI32">
    <cfRule type="expression" dxfId="695" priority="708">
      <formula>$C$31="not on board"</formula>
    </cfRule>
  </conditionalFormatting>
  <conditionalFormatting sqref="E33:AI34">
    <cfRule type="expression" dxfId="694" priority="707">
      <formula>$C$33="not on board"</formula>
    </cfRule>
  </conditionalFormatting>
  <conditionalFormatting sqref="E35:AI36">
    <cfRule type="expression" dxfId="693" priority="706">
      <formula>$C$35="not on board"</formula>
    </cfRule>
  </conditionalFormatting>
  <conditionalFormatting sqref="E37:AI38">
    <cfRule type="expression" dxfId="692" priority="705">
      <formula>$C$37="not on board"</formula>
    </cfRule>
  </conditionalFormatting>
  <conditionalFormatting sqref="E39:AI40">
    <cfRule type="expression" dxfId="691" priority="704">
      <formula>$C$39="not on board"</formula>
    </cfRule>
  </conditionalFormatting>
  <conditionalFormatting sqref="E41:AI42">
    <cfRule type="expression" dxfId="690" priority="703">
      <formula>$C$41="not on board"</formula>
    </cfRule>
  </conditionalFormatting>
  <conditionalFormatting sqref="E43:AI44">
    <cfRule type="expression" dxfId="689" priority="702">
      <formula>$C$43="not on board"</formula>
    </cfRule>
  </conditionalFormatting>
  <conditionalFormatting sqref="E45:AI46">
    <cfRule type="expression" dxfId="688" priority="701">
      <formula>$C$45="not on board"</formula>
    </cfRule>
  </conditionalFormatting>
  <conditionalFormatting sqref="E47:AI48">
    <cfRule type="expression" dxfId="687" priority="700">
      <formula>$C$47="not on board"</formula>
    </cfRule>
  </conditionalFormatting>
  <conditionalFormatting sqref="E49:AI50">
    <cfRule type="expression" dxfId="686" priority="699">
      <formula>$C$49="not on board"</formula>
    </cfRule>
  </conditionalFormatting>
  <conditionalFormatting sqref="E51:AI52">
    <cfRule type="expression" dxfId="685" priority="698">
      <formula>$C$51="not on board"</formula>
    </cfRule>
  </conditionalFormatting>
  <conditionalFormatting sqref="E53:AI54">
    <cfRule type="expression" dxfId="684" priority="697">
      <formula>$C$53="not on board"</formula>
    </cfRule>
  </conditionalFormatting>
  <conditionalFormatting sqref="E55:AI56">
    <cfRule type="expression" dxfId="683" priority="696">
      <formula>$C$55="not on board"</formula>
    </cfRule>
  </conditionalFormatting>
  <conditionalFormatting sqref="E57:AI58">
    <cfRule type="expression" dxfId="682" priority="695">
      <formula>$C$57="not on board"</formula>
    </cfRule>
  </conditionalFormatting>
  <conditionalFormatting sqref="E59:AI60">
    <cfRule type="expression" dxfId="681" priority="694">
      <formula>$C$59="not on board"</formula>
    </cfRule>
  </conditionalFormatting>
  <conditionalFormatting sqref="E61:AI62">
    <cfRule type="expression" dxfId="680" priority="693">
      <formula>$C$61="not on board"</formula>
    </cfRule>
  </conditionalFormatting>
  <conditionalFormatting sqref="E63:AI64">
    <cfRule type="expression" dxfId="679" priority="692">
      <formula>$C$63="not on board"</formula>
    </cfRule>
  </conditionalFormatting>
  <conditionalFormatting sqref="E65:AI66">
    <cfRule type="expression" dxfId="678" priority="691">
      <formula>$C$65="not on board"</formula>
    </cfRule>
  </conditionalFormatting>
  <conditionalFormatting sqref="E67:AI68">
    <cfRule type="expression" dxfId="677" priority="690">
      <formula>$C$67="not on board"</formula>
    </cfRule>
  </conditionalFormatting>
  <conditionalFormatting sqref="E69:AI70">
    <cfRule type="expression" dxfId="676" priority="689">
      <formula>$C$69="not on board"</formula>
    </cfRule>
  </conditionalFormatting>
  <conditionalFormatting sqref="E71:AI72">
    <cfRule type="expression" dxfId="675" priority="688">
      <formula>$C$71="not on board"</formula>
    </cfRule>
  </conditionalFormatting>
  <conditionalFormatting sqref="E73:AI74">
    <cfRule type="expression" dxfId="674" priority="687">
      <formula>$C$73="not on board"</formula>
    </cfRule>
  </conditionalFormatting>
  <conditionalFormatting sqref="E75:AI76">
    <cfRule type="expression" dxfId="673" priority="686">
      <formula>$C$75="not on board"</formula>
    </cfRule>
  </conditionalFormatting>
  <conditionalFormatting sqref="E77:AI78">
    <cfRule type="expression" dxfId="672" priority="685">
      <formula>$C$77="not on board"</formula>
    </cfRule>
  </conditionalFormatting>
  <conditionalFormatting sqref="E79:AI80">
    <cfRule type="expression" dxfId="671" priority="684">
      <formula>$C$79="not on board"</formula>
    </cfRule>
  </conditionalFormatting>
  <conditionalFormatting sqref="E81:AI82">
    <cfRule type="expression" dxfId="670" priority="683">
      <formula>$C$81="not on board"</formula>
    </cfRule>
  </conditionalFormatting>
  <conditionalFormatting sqref="E83:AI84">
    <cfRule type="expression" dxfId="669" priority="682">
      <formula>$C$83="not on board"</formula>
    </cfRule>
  </conditionalFormatting>
  <conditionalFormatting sqref="E85:AI86">
    <cfRule type="expression" dxfId="668" priority="681">
      <formula>$C$85="not on board"</formula>
    </cfRule>
  </conditionalFormatting>
  <conditionalFormatting sqref="E87:AI88">
    <cfRule type="expression" dxfId="667" priority="680">
      <formula>$C$87="not on board"</formula>
    </cfRule>
  </conditionalFormatting>
  <conditionalFormatting sqref="E89:AI90">
    <cfRule type="expression" dxfId="666" priority="679">
      <formula>$C$89="not on board"</formula>
    </cfRule>
  </conditionalFormatting>
  <conditionalFormatting sqref="E91:AI92">
    <cfRule type="expression" dxfId="665" priority="678">
      <formula>$C$91="not on board"</formula>
    </cfRule>
  </conditionalFormatting>
  <conditionalFormatting sqref="E93:AI94">
    <cfRule type="expression" dxfId="664" priority="677">
      <formula>$C$93="not on board"</formula>
    </cfRule>
  </conditionalFormatting>
  <conditionalFormatting sqref="E95:AI96">
    <cfRule type="expression" dxfId="663" priority="676">
      <formula>$C$95="not on board"</formula>
    </cfRule>
  </conditionalFormatting>
  <conditionalFormatting sqref="E97:AI98">
    <cfRule type="expression" dxfId="662" priority="675">
      <formula>$C$97="not on board"</formula>
    </cfRule>
  </conditionalFormatting>
  <conditionalFormatting sqref="E99:AI100">
    <cfRule type="expression" dxfId="661" priority="674">
      <formula>$C$99="not on board"</formula>
    </cfRule>
  </conditionalFormatting>
  <conditionalFormatting sqref="E101:AI102">
    <cfRule type="expression" dxfId="660" priority="673">
      <formula>$C$101="not on board"</formula>
    </cfRule>
  </conditionalFormatting>
  <conditionalFormatting sqref="E103:AI104">
    <cfRule type="expression" dxfId="659" priority="672">
      <formula>$C$103="not on board"</formula>
    </cfRule>
  </conditionalFormatting>
  <conditionalFormatting sqref="E105:AI106">
    <cfRule type="expression" dxfId="658" priority="671">
      <formula>$C$105="not on board"</formula>
    </cfRule>
  </conditionalFormatting>
  <conditionalFormatting sqref="E107:AI108">
    <cfRule type="expression" dxfId="657" priority="670">
      <formula>$C$107="not on board"</formula>
    </cfRule>
  </conditionalFormatting>
  <conditionalFormatting sqref="E109:AI110">
    <cfRule type="expression" dxfId="656" priority="669">
      <formula>$C$109="not on board"</formula>
    </cfRule>
  </conditionalFormatting>
  <conditionalFormatting sqref="E111:AI112">
    <cfRule type="expression" dxfId="655" priority="668">
      <formula>$C$111="not on board"</formula>
    </cfRule>
  </conditionalFormatting>
  <conditionalFormatting sqref="E113:AI114">
    <cfRule type="expression" dxfId="654" priority="667">
      <formula>$C$113="not on board"</formula>
    </cfRule>
  </conditionalFormatting>
  <conditionalFormatting sqref="E115:AI116">
    <cfRule type="expression" dxfId="653" priority="666">
      <formula>$C$115="not on board"</formula>
    </cfRule>
  </conditionalFormatting>
  <conditionalFormatting sqref="E117:AI118">
    <cfRule type="expression" dxfId="652" priority="665">
      <formula>$C$117="not on board"</formula>
    </cfRule>
  </conditionalFormatting>
  <conditionalFormatting sqref="E119:AI120">
    <cfRule type="expression" dxfId="651" priority="664">
      <formula>$C$119="not on board"</formula>
    </cfRule>
  </conditionalFormatting>
  <conditionalFormatting sqref="E121:AI122">
    <cfRule type="expression" dxfId="650" priority="663">
      <formula>$C$121="not on board"</formula>
    </cfRule>
  </conditionalFormatting>
  <conditionalFormatting sqref="E123:AI124">
    <cfRule type="expression" dxfId="649" priority="662">
      <formula>$C$123="not on board"</formula>
    </cfRule>
  </conditionalFormatting>
  <conditionalFormatting sqref="AO7:BQ8">
    <cfRule type="expression" dxfId="648" priority="660">
      <formula>$AM$7="not on board"</formula>
    </cfRule>
  </conditionalFormatting>
  <conditionalFormatting sqref="AO9:BQ10">
    <cfRule type="expression" dxfId="647" priority="659">
      <formula>$AM$9="not on board"</formula>
    </cfRule>
  </conditionalFormatting>
  <conditionalFormatting sqref="AO11:BQ12">
    <cfRule type="expression" dxfId="646" priority="658">
      <formula>$AM$11="not on board"</formula>
    </cfRule>
  </conditionalFormatting>
  <conditionalFormatting sqref="AO13:BQ14">
    <cfRule type="expression" dxfId="645" priority="657">
      <formula>$AM$13="not on board"</formula>
    </cfRule>
  </conditionalFormatting>
  <conditionalFormatting sqref="AO15:BQ16">
    <cfRule type="expression" dxfId="644" priority="656">
      <formula>$AM$15="not on board"</formula>
    </cfRule>
  </conditionalFormatting>
  <conditionalFormatting sqref="AO17:BQ18">
    <cfRule type="expression" dxfId="643" priority="655">
      <formula>$AM$17="not on board"</formula>
    </cfRule>
  </conditionalFormatting>
  <conditionalFormatting sqref="AO19:BQ20">
    <cfRule type="expression" dxfId="642" priority="654">
      <formula>$AM$19="not on board"</formula>
    </cfRule>
  </conditionalFormatting>
  <conditionalFormatting sqref="AO21:BQ22">
    <cfRule type="expression" dxfId="641" priority="653">
      <formula>$AM$21="not on board"</formula>
    </cfRule>
  </conditionalFormatting>
  <conditionalFormatting sqref="AO23:BQ24">
    <cfRule type="expression" dxfId="640" priority="652">
      <formula>$AM$23="not on board"</formula>
    </cfRule>
  </conditionalFormatting>
  <conditionalFormatting sqref="AO25:BQ26">
    <cfRule type="expression" dxfId="639" priority="651">
      <formula>$AM$25="not on board"</formula>
    </cfRule>
  </conditionalFormatting>
  <conditionalFormatting sqref="AO27:BQ28">
    <cfRule type="expression" dxfId="638" priority="650">
      <formula>$AM$27="not on board"</formula>
    </cfRule>
  </conditionalFormatting>
  <conditionalFormatting sqref="AO29:BQ30">
    <cfRule type="expression" dxfId="637" priority="649">
      <formula>$AM$29="not on board"</formula>
    </cfRule>
  </conditionalFormatting>
  <conditionalFormatting sqref="AO31:BQ32">
    <cfRule type="expression" dxfId="636" priority="648">
      <formula>$AM$31="not on board"</formula>
    </cfRule>
  </conditionalFormatting>
  <conditionalFormatting sqref="AO33:BQ34">
    <cfRule type="expression" dxfId="635" priority="647">
      <formula>$AM$33="not on board"</formula>
    </cfRule>
  </conditionalFormatting>
  <conditionalFormatting sqref="AO35:BQ36">
    <cfRule type="expression" dxfId="634" priority="646">
      <formula>$AM$35="not on board"</formula>
    </cfRule>
  </conditionalFormatting>
  <conditionalFormatting sqref="AO37:BQ38">
    <cfRule type="expression" dxfId="633" priority="645">
      <formula>$AM$37="not on board"</formula>
    </cfRule>
  </conditionalFormatting>
  <conditionalFormatting sqref="AO39:BQ40">
    <cfRule type="expression" dxfId="632" priority="644">
      <formula>$AM$39="not on board"</formula>
    </cfRule>
  </conditionalFormatting>
  <conditionalFormatting sqref="AO41:BQ42">
    <cfRule type="expression" dxfId="631" priority="643">
      <formula>$AM$41="not on board"</formula>
    </cfRule>
  </conditionalFormatting>
  <conditionalFormatting sqref="AO43:BQ44">
    <cfRule type="expression" dxfId="630" priority="642">
      <formula>$AM$43="not on board"</formula>
    </cfRule>
  </conditionalFormatting>
  <conditionalFormatting sqref="AO45:BQ46">
    <cfRule type="expression" dxfId="629" priority="641">
      <formula>$AM$45="not on board"</formula>
    </cfRule>
  </conditionalFormatting>
  <conditionalFormatting sqref="AO47:BQ48">
    <cfRule type="expression" dxfId="628" priority="640">
      <formula>$AM$47="not on board"</formula>
    </cfRule>
  </conditionalFormatting>
  <conditionalFormatting sqref="AO49:BQ50">
    <cfRule type="expression" dxfId="627" priority="639">
      <formula>$AM$49="not on board"</formula>
    </cfRule>
  </conditionalFormatting>
  <conditionalFormatting sqref="AO51:BQ52">
    <cfRule type="expression" dxfId="626" priority="638">
      <formula>$AM$51="not on board"</formula>
    </cfRule>
  </conditionalFormatting>
  <conditionalFormatting sqref="AO53:BQ54">
    <cfRule type="expression" dxfId="625" priority="637">
      <formula>$AM$53="not on board"</formula>
    </cfRule>
  </conditionalFormatting>
  <conditionalFormatting sqref="AO55:BQ56">
    <cfRule type="expression" dxfId="624" priority="636">
      <formula>$AM$55="not on board"</formula>
    </cfRule>
  </conditionalFormatting>
  <conditionalFormatting sqref="AO57:BQ58">
    <cfRule type="expression" dxfId="623" priority="635">
      <formula>$AM$57="not on board"</formula>
    </cfRule>
  </conditionalFormatting>
  <conditionalFormatting sqref="AO59:BQ60">
    <cfRule type="expression" dxfId="622" priority="634">
      <formula>$AM$59="not on board"</formula>
    </cfRule>
  </conditionalFormatting>
  <conditionalFormatting sqref="AO61:BQ62">
    <cfRule type="expression" dxfId="621" priority="633">
      <formula>$AM$61="not on board"</formula>
    </cfRule>
  </conditionalFormatting>
  <conditionalFormatting sqref="AO63:BQ64">
    <cfRule type="expression" dxfId="620" priority="632">
      <formula>$AM$63="not on board"</formula>
    </cfRule>
  </conditionalFormatting>
  <conditionalFormatting sqref="AO65:BQ66">
    <cfRule type="expression" dxfId="619" priority="631">
      <formula>$AM$65="not on board"</formula>
    </cfRule>
  </conditionalFormatting>
  <conditionalFormatting sqref="AO67:BQ68">
    <cfRule type="expression" dxfId="618" priority="630">
      <formula>$AM$67="not on board"</formula>
    </cfRule>
  </conditionalFormatting>
  <conditionalFormatting sqref="AO69:BQ70">
    <cfRule type="expression" dxfId="617" priority="629">
      <formula>$AM$69="not on board"</formula>
    </cfRule>
  </conditionalFormatting>
  <conditionalFormatting sqref="AO71:BQ72">
    <cfRule type="expression" dxfId="616" priority="628">
      <formula>$AM$71="not on board"</formula>
    </cfRule>
  </conditionalFormatting>
  <conditionalFormatting sqref="AO73:BQ74">
    <cfRule type="expression" dxfId="615" priority="627">
      <formula>$AM$73="not on board"</formula>
    </cfRule>
  </conditionalFormatting>
  <conditionalFormatting sqref="AO75:BQ76">
    <cfRule type="expression" dxfId="614" priority="626">
      <formula>$AM$75="not on board"</formula>
    </cfRule>
  </conditionalFormatting>
  <conditionalFormatting sqref="AO77:BQ78">
    <cfRule type="expression" dxfId="613" priority="625">
      <formula>$AM$77="not on board"</formula>
    </cfRule>
  </conditionalFormatting>
  <conditionalFormatting sqref="AO79:BQ80">
    <cfRule type="expression" dxfId="612" priority="624">
      <formula>$AM$79="not on board"</formula>
    </cfRule>
  </conditionalFormatting>
  <conditionalFormatting sqref="AO81:BQ82">
    <cfRule type="expression" dxfId="611" priority="623">
      <formula>$AM$81="not on board"</formula>
    </cfRule>
  </conditionalFormatting>
  <conditionalFormatting sqref="AO83:BQ84">
    <cfRule type="expression" dxfId="610" priority="622">
      <formula>$AM$83="not on board"</formula>
    </cfRule>
  </conditionalFormatting>
  <conditionalFormatting sqref="AO85:BQ86">
    <cfRule type="expression" dxfId="609" priority="621">
      <formula>$AM$85="not on board"</formula>
    </cfRule>
  </conditionalFormatting>
  <conditionalFormatting sqref="AO87:BQ88">
    <cfRule type="expression" dxfId="608" priority="620">
      <formula>$AM$87="not on board"</formula>
    </cfRule>
  </conditionalFormatting>
  <conditionalFormatting sqref="AO89:BQ90">
    <cfRule type="expression" dxfId="607" priority="619">
      <formula>$AM$89="not on board"</formula>
    </cfRule>
  </conditionalFormatting>
  <conditionalFormatting sqref="AO91:BQ92">
    <cfRule type="expression" dxfId="606" priority="618">
      <formula>$AM$91="not on board"</formula>
    </cfRule>
  </conditionalFormatting>
  <conditionalFormatting sqref="AO93:BQ94">
    <cfRule type="expression" dxfId="605" priority="617">
      <formula>$AM$93="not on board"</formula>
    </cfRule>
  </conditionalFormatting>
  <conditionalFormatting sqref="AO95:BQ96">
    <cfRule type="expression" dxfId="604" priority="616">
      <formula>$AM$95="not on board"</formula>
    </cfRule>
  </conditionalFormatting>
  <conditionalFormatting sqref="AO97:BQ98">
    <cfRule type="expression" dxfId="603" priority="615">
      <formula>$AM$97="not on board"</formula>
    </cfRule>
  </conditionalFormatting>
  <conditionalFormatting sqref="AO99:BQ100">
    <cfRule type="expression" dxfId="602" priority="614">
      <formula>$AM$99="not on board"</formula>
    </cfRule>
  </conditionalFormatting>
  <conditionalFormatting sqref="AO101:BQ102">
    <cfRule type="expression" dxfId="601" priority="613">
      <formula>$AM$101="not on board"</formula>
    </cfRule>
  </conditionalFormatting>
  <conditionalFormatting sqref="AO103:BQ104">
    <cfRule type="expression" dxfId="600" priority="612">
      <formula>$AM$103="not on board"</formula>
    </cfRule>
  </conditionalFormatting>
  <conditionalFormatting sqref="AO105:BQ106">
    <cfRule type="expression" dxfId="599" priority="611">
      <formula>$AM$105="not on board"</formula>
    </cfRule>
  </conditionalFormatting>
  <conditionalFormatting sqref="AO107:BQ108">
    <cfRule type="expression" dxfId="598" priority="610">
      <formula>$AM$107="not on board"</formula>
    </cfRule>
  </conditionalFormatting>
  <conditionalFormatting sqref="AO109:BQ110">
    <cfRule type="expression" dxfId="597" priority="609">
      <formula>$AM$109="not on board"</formula>
    </cfRule>
  </conditionalFormatting>
  <conditionalFormatting sqref="AO111:BQ112">
    <cfRule type="expression" dxfId="596" priority="608">
      <formula>$AM$111="not on board"</formula>
    </cfRule>
  </conditionalFormatting>
  <conditionalFormatting sqref="AO113:BQ114">
    <cfRule type="expression" dxfId="595" priority="607">
      <formula>$AM$113="not on board"</formula>
    </cfRule>
  </conditionalFormatting>
  <conditionalFormatting sqref="AO115:BQ116">
    <cfRule type="expression" dxfId="594" priority="606">
      <formula>$AM$115="not on board"</formula>
    </cfRule>
  </conditionalFormatting>
  <conditionalFormatting sqref="AO117:BQ118">
    <cfRule type="expression" dxfId="593" priority="605">
      <formula>$AM$117="not on board"</formula>
    </cfRule>
  </conditionalFormatting>
  <conditionalFormatting sqref="AO119:BQ120">
    <cfRule type="expression" dxfId="592" priority="604">
      <formula>$AM$119="not on board"</formula>
    </cfRule>
  </conditionalFormatting>
  <conditionalFormatting sqref="AO121:BQ122">
    <cfRule type="expression" dxfId="591" priority="603">
      <formula>$AM$121="not on board"</formula>
    </cfRule>
  </conditionalFormatting>
  <conditionalFormatting sqref="AO123:BQ124">
    <cfRule type="expression" dxfId="590" priority="602">
      <formula>$AM$123="not on board"</formula>
    </cfRule>
  </conditionalFormatting>
  <conditionalFormatting sqref="BW7:DA8">
    <cfRule type="expression" dxfId="589" priority="600">
      <formula>$BU$7="not on board"</formula>
    </cfRule>
  </conditionalFormatting>
  <conditionalFormatting sqref="BW9:DA10">
    <cfRule type="expression" dxfId="588" priority="599">
      <formula>$BU$9="not on board"</formula>
    </cfRule>
  </conditionalFormatting>
  <conditionalFormatting sqref="BW11:DA12">
    <cfRule type="expression" dxfId="587" priority="598">
      <formula>$BU$11="not on board"</formula>
    </cfRule>
  </conditionalFormatting>
  <conditionalFormatting sqref="BW13:DA14">
    <cfRule type="expression" dxfId="586" priority="597">
      <formula>$BU$13="not on board"</formula>
    </cfRule>
  </conditionalFormatting>
  <conditionalFormatting sqref="BW15:DA16">
    <cfRule type="expression" dxfId="585" priority="596">
      <formula>$BU$15="not on board"</formula>
    </cfRule>
  </conditionalFormatting>
  <conditionalFormatting sqref="BW17:DA18">
    <cfRule type="expression" dxfId="584" priority="595">
      <formula>$BU$17="not on board"</formula>
    </cfRule>
  </conditionalFormatting>
  <conditionalFormatting sqref="BW19:DA20">
    <cfRule type="expression" dxfId="583" priority="594">
      <formula>$BU$19="not on board"</formula>
    </cfRule>
  </conditionalFormatting>
  <conditionalFormatting sqref="BW21:DA22">
    <cfRule type="expression" dxfId="582" priority="593">
      <formula>$BU$21="not on board"</formula>
    </cfRule>
  </conditionalFormatting>
  <conditionalFormatting sqref="BW23:DA24">
    <cfRule type="expression" dxfId="581" priority="592">
      <formula>$BU$23="not on board"</formula>
    </cfRule>
  </conditionalFormatting>
  <conditionalFormatting sqref="BW25:DA26">
    <cfRule type="expression" dxfId="580" priority="591">
      <formula>$BU$25="not on board"</formula>
    </cfRule>
  </conditionalFormatting>
  <conditionalFormatting sqref="BW27:DA28">
    <cfRule type="expression" dxfId="579" priority="590">
      <formula>$BU$27="not on board"</formula>
    </cfRule>
  </conditionalFormatting>
  <conditionalFormatting sqref="BW29:DA30">
    <cfRule type="expression" dxfId="578" priority="589">
      <formula>$BU$29="not on board"</formula>
    </cfRule>
  </conditionalFormatting>
  <conditionalFormatting sqref="BW31:DA32">
    <cfRule type="expression" dxfId="577" priority="588">
      <formula>$BU$31="not on board"</formula>
    </cfRule>
  </conditionalFormatting>
  <conditionalFormatting sqref="BW33:DA34">
    <cfRule type="expression" dxfId="576" priority="587">
      <formula>$BU$33="not on board"</formula>
    </cfRule>
  </conditionalFormatting>
  <conditionalFormatting sqref="BW35:DA36">
    <cfRule type="expression" dxfId="575" priority="586">
      <formula>$BU$35="not on board"</formula>
    </cfRule>
  </conditionalFormatting>
  <conditionalFormatting sqref="BW37:DA38">
    <cfRule type="expression" dxfId="574" priority="585">
      <formula>$BU$37="not on board"</formula>
    </cfRule>
  </conditionalFormatting>
  <conditionalFormatting sqref="BW39:DA40">
    <cfRule type="expression" dxfId="573" priority="584">
      <formula>$BU$39="not on board"</formula>
    </cfRule>
  </conditionalFormatting>
  <conditionalFormatting sqref="BW41:DA42">
    <cfRule type="expression" dxfId="572" priority="583">
      <formula>$BU$41="not on board"</formula>
    </cfRule>
  </conditionalFormatting>
  <conditionalFormatting sqref="BW43:DA44">
    <cfRule type="expression" dxfId="571" priority="582">
      <formula>$BU$43="not on board"</formula>
    </cfRule>
  </conditionalFormatting>
  <conditionalFormatting sqref="BW45:DA46">
    <cfRule type="expression" dxfId="570" priority="581">
      <formula>$BU$45="not on board"</formula>
    </cfRule>
  </conditionalFormatting>
  <conditionalFormatting sqref="BW47:DA48">
    <cfRule type="expression" dxfId="569" priority="580">
      <formula>$BU$47="not on board"</formula>
    </cfRule>
  </conditionalFormatting>
  <conditionalFormatting sqref="BW49:DA50">
    <cfRule type="expression" dxfId="568" priority="579">
      <formula>$BU$49="not on board"</formula>
    </cfRule>
  </conditionalFormatting>
  <conditionalFormatting sqref="BW51:DA52">
    <cfRule type="expression" dxfId="567" priority="578">
      <formula>$BU$51="not on board"</formula>
    </cfRule>
  </conditionalFormatting>
  <conditionalFormatting sqref="BW53:DA54">
    <cfRule type="expression" dxfId="566" priority="577">
      <formula>$BU$53="not on board"</formula>
    </cfRule>
  </conditionalFormatting>
  <conditionalFormatting sqref="BW55:DA56">
    <cfRule type="expression" dxfId="565" priority="576">
      <formula>$BU$55="not on board"</formula>
    </cfRule>
  </conditionalFormatting>
  <conditionalFormatting sqref="BW57:DA58">
    <cfRule type="expression" dxfId="564" priority="575">
      <formula>$BU$57="not on board"</formula>
    </cfRule>
  </conditionalFormatting>
  <conditionalFormatting sqref="BW59:DA60">
    <cfRule type="expression" dxfId="563" priority="574">
      <formula>$BU$59="not on board"</formula>
    </cfRule>
  </conditionalFormatting>
  <conditionalFormatting sqref="BW61:DA62">
    <cfRule type="expression" dxfId="562" priority="573">
      <formula>$BU$61="not on board"</formula>
    </cfRule>
  </conditionalFormatting>
  <conditionalFormatting sqref="BW63:DA64">
    <cfRule type="expression" dxfId="561" priority="572">
      <formula>$BU$63="not on board"</formula>
    </cfRule>
  </conditionalFormatting>
  <conditionalFormatting sqref="BW65:DA66">
    <cfRule type="expression" dxfId="560" priority="571">
      <formula>$BU$65="not on board"</formula>
    </cfRule>
  </conditionalFormatting>
  <conditionalFormatting sqref="BW67:DA68">
    <cfRule type="expression" dxfId="559" priority="570">
      <formula>$BU$67="not on board"</formula>
    </cfRule>
  </conditionalFormatting>
  <conditionalFormatting sqref="BW69:DA70">
    <cfRule type="expression" dxfId="558" priority="569">
      <formula>$BU$69="not on board"</formula>
    </cfRule>
  </conditionalFormatting>
  <conditionalFormatting sqref="BW71:DA72">
    <cfRule type="expression" dxfId="557" priority="568">
      <formula>$BU$71="not on board"</formula>
    </cfRule>
  </conditionalFormatting>
  <conditionalFormatting sqref="BW73:DA74">
    <cfRule type="expression" dxfId="556" priority="567">
      <formula>$BU$73="not on board"</formula>
    </cfRule>
  </conditionalFormatting>
  <conditionalFormatting sqref="BW75:DA76">
    <cfRule type="expression" dxfId="555" priority="566">
      <formula>$BU$75="not on board"</formula>
    </cfRule>
  </conditionalFormatting>
  <conditionalFormatting sqref="BW77:DA78">
    <cfRule type="expression" dxfId="554" priority="565">
      <formula>$BU$77="not on board"</formula>
    </cfRule>
  </conditionalFormatting>
  <conditionalFormatting sqref="BW79:DA80">
    <cfRule type="expression" dxfId="553" priority="564">
      <formula>$BU$79="not on board"</formula>
    </cfRule>
  </conditionalFormatting>
  <conditionalFormatting sqref="BW81:DA82">
    <cfRule type="expression" dxfId="552" priority="563">
      <formula>$BU$81="not on board"</formula>
    </cfRule>
  </conditionalFormatting>
  <conditionalFormatting sqref="BW83:DA84">
    <cfRule type="expression" dxfId="551" priority="562">
      <formula>$BU$83="not on board"</formula>
    </cfRule>
  </conditionalFormatting>
  <conditionalFormatting sqref="BW85:DA86">
    <cfRule type="expression" dxfId="550" priority="561">
      <formula>$BU$85="not on board"</formula>
    </cfRule>
  </conditionalFormatting>
  <conditionalFormatting sqref="BW87:DA88">
    <cfRule type="expression" dxfId="549" priority="560">
      <formula>$BU$87="not on board"</formula>
    </cfRule>
  </conditionalFormatting>
  <conditionalFormatting sqref="BW89:DA90">
    <cfRule type="expression" dxfId="548" priority="559">
      <formula>$BU$89="not on board"</formula>
    </cfRule>
  </conditionalFormatting>
  <conditionalFormatting sqref="BW91:DA92">
    <cfRule type="expression" dxfId="547" priority="558">
      <formula>$BU$91="not on board"</formula>
    </cfRule>
  </conditionalFormatting>
  <conditionalFormatting sqref="BW93:DA94">
    <cfRule type="expression" dxfId="546" priority="557">
      <formula>$BU$93="not on board"</formula>
    </cfRule>
  </conditionalFormatting>
  <conditionalFormatting sqref="BW95:DA96">
    <cfRule type="expression" dxfId="545" priority="556">
      <formula>$BU$95="not on board"</formula>
    </cfRule>
  </conditionalFormatting>
  <conditionalFormatting sqref="BW97:DA98">
    <cfRule type="expression" dxfId="544" priority="555">
      <formula>$BU$97="not on board"</formula>
    </cfRule>
  </conditionalFormatting>
  <conditionalFormatting sqref="BW99:DA100">
    <cfRule type="expression" dxfId="543" priority="554">
      <formula>$BU$99="not on board"</formula>
    </cfRule>
  </conditionalFormatting>
  <conditionalFormatting sqref="BW101:DA102">
    <cfRule type="expression" dxfId="542" priority="553">
      <formula>$BU$101="not on board"</formula>
    </cfRule>
  </conditionalFormatting>
  <conditionalFormatting sqref="BW103:DA104">
    <cfRule type="expression" dxfId="541" priority="552">
      <formula>$BU$103="not on board"</formula>
    </cfRule>
  </conditionalFormatting>
  <conditionalFormatting sqref="BW105:DA106">
    <cfRule type="expression" dxfId="540" priority="551">
      <formula>$BU$105="not on board"</formula>
    </cfRule>
  </conditionalFormatting>
  <conditionalFormatting sqref="BW107:DA108">
    <cfRule type="expression" dxfId="539" priority="550">
      <formula>$BU$107="not on board"</formula>
    </cfRule>
  </conditionalFormatting>
  <conditionalFormatting sqref="BW109:DA110">
    <cfRule type="expression" dxfId="538" priority="549">
      <formula>$BU$109="not on board"</formula>
    </cfRule>
  </conditionalFormatting>
  <conditionalFormatting sqref="BW111:DA112">
    <cfRule type="expression" dxfId="537" priority="548">
      <formula>$BU$111="not on board"</formula>
    </cfRule>
  </conditionalFormatting>
  <conditionalFormatting sqref="BW113:DA114">
    <cfRule type="expression" dxfId="536" priority="547">
      <formula>$BU$113="not on board"</formula>
    </cfRule>
  </conditionalFormatting>
  <conditionalFormatting sqref="BW115:DA116">
    <cfRule type="expression" dxfId="535" priority="546">
      <formula>$BU$115="not on board"</formula>
    </cfRule>
  </conditionalFormatting>
  <conditionalFormatting sqref="BW117:DA118">
    <cfRule type="expression" dxfId="534" priority="545">
      <formula>$BU$117="not on board"</formula>
    </cfRule>
  </conditionalFormatting>
  <conditionalFormatting sqref="BW119:DA120">
    <cfRule type="expression" dxfId="533" priority="544">
      <formula>$BU$119="not on board"</formula>
    </cfRule>
  </conditionalFormatting>
  <conditionalFormatting sqref="BW121:DA122">
    <cfRule type="expression" dxfId="532" priority="543">
      <formula>$BU$121="not on board"</formula>
    </cfRule>
  </conditionalFormatting>
  <conditionalFormatting sqref="BW123:DA124">
    <cfRule type="expression" dxfId="531" priority="542">
      <formula>$BU$123="not on board"</formula>
    </cfRule>
  </conditionalFormatting>
  <conditionalFormatting sqref="DG7:EJ8">
    <cfRule type="expression" dxfId="530" priority="540">
      <formula>$DE$7="not on board"</formula>
    </cfRule>
  </conditionalFormatting>
  <conditionalFormatting sqref="DG9:EJ10">
    <cfRule type="expression" dxfId="529" priority="539">
      <formula>$DE$9="not on board"</formula>
    </cfRule>
  </conditionalFormatting>
  <conditionalFormatting sqref="DG11:EJ12">
    <cfRule type="expression" dxfId="528" priority="538">
      <formula>$DE$11="not on board"</formula>
    </cfRule>
  </conditionalFormatting>
  <conditionalFormatting sqref="DG13:EJ14">
    <cfRule type="expression" dxfId="527" priority="537">
      <formula>$DE$13="not on board"</formula>
    </cfRule>
  </conditionalFormatting>
  <conditionalFormatting sqref="DG15:EJ16">
    <cfRule type="expression" dxfId="526" priority="536">
      <formula>$DE$15="not on board"</formula>
    </cfRule>
  </conditionalFormatting>
  <conditionalFormatting sqref="DG17:EJ18">
    <cfRule type="expression" dxfId="525" priority="535">
      <formula>$DE$17="not on board"</formula>
    </cfRule>
  </conditionalFormatting>
  <conditionalFormatting sqref="DG19:EJ20">
    <cfRule type="expression" dxfId="524" priority="534">
      <formula>$DE$19="not on board"</formula>
    </cfRule>
  </conditionalFormatting>
  <conditionalFormatting sqref="DG21:EJ22">
    <cfRule type="expression" dxfId="523" priority="533">
      <formula>$DE$21="not on board"</formula>
    </cfRule>
  </conditionalFormatting>
  <conditionalFormatting sqref="DG23:EJ24">
    <cfRule type="expression" dxfId="522" priority="532">
      <formula>$DE$23="not on board"</formula>
    </cfRule>
  </conditionalFormatting>
  <conditionalFormatting sqref="DG25:EJ26">
    <cfRule type="expression" dxfId="521" priority="531">
      <formula>$DE$25="not on board"</formula>
    </cfRule>
  </conditionalFormatting>
  <conditionalFormatting sqref="DG27:EJ28">
    <cfRule type="expression" dxfId="520" priority="530">
      <formula>$DE$27="not on board"</formula>
    </cfRule>
  </conditionalFormatting>
  <conditionalFormatting sqref="DG29:EJ30">
    <cfRule type="expression" dxfId="519" priority="529">
      <formula>$DE$29="not on board"</formula>
    </cfRule>
  </conditionalFormatting>
  <conditionalFormatting sqref="DG31:EJ32">
    <cfRule type="expression" dxfId="518" priority="528">
      <formula>$DE$31="not on board"</formula>
    </cfRule>
  </conditionalFormatting>
  <conditionalFormatting sqref="DG33:EJ34">
    <cfRule type="expression" dxfId="517" priority="527">
      <formula>$DE$33="not on board"</formula>
    </cfRule>
  </conditionalFormatting>
  <conditionalFormatting sqref="DG35:EJ36">
    <cfRule type="expression" dxfId="516" priority="526">
      <formula>$DE$35="not on board"</formula>
    </cfRule>
  </conditionalFormatting>
  <conditionalFormatting sqref="DG37:EJ38">
    <cfRule type="expression" dxfId="515" priority="525">
      <formula>$DE$37="not on board"</formula>
    </cfRule>
  </conditionalFormatting>
  <conditionalFormatting sqref="DG39:EJ40">
    <cfRule type="expression" dxfId="514" priority="524">
      <formula>$DE$39="not on board"</formula>
    </cfRule>
  </conditionalFormatting>
  <conditionalFormatting sqref="DG41:EJ42">
    <cfRule type="expression" dxfId="513" priority="523">
      <formula>$DE$41="not on board"</formula>
    </cfRule>
  </conditionalFormatting>
  <conditionalFormatting sqref="DG43:EJ44">
    <cfRule type="expression" dxfId="512" priority="522">
      <formula>$DE$43="not on board"</formula>
    </cfRule>
  </conditionalFormatting>
  <conditionalFormatting sqref="DG45:EJ46">
    <cfRule type="expression" dxfId="511" priority="521">
      <formula>$DE$45="not on board"</formula>
    </cfRule>
  </conditionalFormatting>
  <conditionalFormatting sqref="DG47:EJ48">
    <cfRule type="expression" dxfId="510" priority="520">
      <formula>$DE$47="not on board"</formula>
    </cfRule>
  </conditionalFormatting>
  <conditionalFormatting sqref="DG49:EJ50">
    <cfRule type="expression" dxfId="509" priority="519">
      <formula>$DE$49="not on board"</formula>
    </cfRule>
  </conditionalFormatting>
  <conditionalFormatting sqref="DG51:EJ52">
    <cfRule type="expression" dxfId="508" priority="518">
      <formula>$DE$51="not on board"</formula>
    </cfRule>
  </conditionalFormatting>
  <conditionalFormatting sqref="DG53:EJ54">
    <cfRule type="expression" dxfId="507" priority="517">
      <formula>$DE$53="not on board"</formula>
    </cfRule>
  </conditionalFormatting>
  <conditionalFormatting sqref="DG55:EJ56">
    <cfRule type="expression" dxfId="506" priority="516">
      <formula>$DE$55="not on board"</formula>
    </cfRule>
  </conditionalFormatting>
  <conditionalFormatting sqref="DG57:EJ58">
    <cfRule type="expression" dxfId="505" priority="515">
      <formula>$DE$57="not on board"</formula>
    </cfRule>
  </conditionalFormatting>
  <conditionalFormatting sqref="DG59:EJ60">
    <cfRule type="expression" dxfId="504" priority="514">
      <formula>$DE$59="not on board"</formula>
    </cfRule>
  </conditionalFormatting>
  <conditionalFormatting sqref="DG61:EJ62">
    <cfRule type="expression" dxfId="503" priority="513">
      <formula>$DE$61="not on board"</formula>
    </cfRule>
  </conditionalFormatting>
  <conditionalFormatting sqref="DG63:EJ64">
    <cfRule type="expression" dxfId="502" priority="512">
      <formula>$DE$63="not on board"</formula>
    </cfRule>
  </conditionalFormatting>
  <conditionalFormatting sqref="DG65:EJ66">
    <cfRule type="expression" dxfId="501" priority="511">
      <formula>$DE$65="not on board"</formula>
    </cfRule>
  </conditionalFormatting>
  <conditionalFormatting sqref="DG67:EJ68">
    <cfRule type="expression" dxfId="500" priority="510">
      <formula>$DE$67="not on board"</formula>
    </cfRule>
  </conditionalFormatting>
  <conditionalFormatting sqref="DG69:EJ70">
    <cfRule type="expression" dxfId="499" priority="509">
      <formula>$DE$69="not on board"</formula>
    </cfRule>
  </conditionalFormatting>
  <conditionalFormatting sqref="DG71:EJ72">
    <cfRule type="expression" dxfId="498" priority="508">
      <formula>$DE$71="not on board"</formula>
    </cfRule>
  </conditionalFormatting>
  <conditionalFormatting sqref="DG73:EJ74">
    <cfRule type="expression" dxfId="497" priority="507">
      <formula>$DE$73="not on board"</formula>
    </cfRule>
  </conditionalFormatting>
  <conditionalFormatting sqref="DG75:EJ76">
    <cfRule type="expression" dxfId="496" priority="506">
      <formula>$DE$75="not on board"</formula>
    </cfRule>
  </conditionalFormatting>
  <conditionalFormatting sqref="DG77:EJ78">
    <cfRule type="expression" dxfId="495" priority="505">
      <formula>$DE$77="not on board"</formula>
    </cfRule>
  </conditionalFormatting>
  <conditionalFormatting sqref="DG79:EJ80">
    <cfRule type="expression" dxfId="494" priority="503">
      <formula>$DE$79="not on board"</formula>
    </cfRule>
  </conditionalFormatting>
  <conditionalFormatting sqref="DG81:EJ82">
    <cfRule type="expression" dxfId="493" priority="502">
      <formula>$DE$81="not on board"</formula>
    </cfRule>
  </conditionalFormatting>
  <conditionalFormatting sqref="DG83:EJ84">
    <cfRule type="expression" dxfId="492" priority="501">
      <formula>$DE$83="not on board"</formula>
    </cfRule>
  </conditionalFormatting>
  <conditionalFormatting sqref="DG85:EJ86">
    <cfRule type="expression" dxfId="491" priority="500">
      <formula>$DE$85="not on board"</formula>
    </cfRule>
  </conditionalFormatting>
  <conditionalFormatting sqref="DG87:EJ88">
    <cfRule type="expression" dxfId="490" priority="499">
      <formula>$DE$87="not on board"</formula>
    </cfRule>
  </conditionalFormatting>
  <conditionalFormatting sqref="DG89:EJ90">
    <cfRule type="expression" dxfId="489" priority="498">
      <formula>$DE$89="not on board"</formula>
    </cfRule>
  </conditionalFormatting>
  <conditionalFormatting sqref="DG91:EJ92">
    <cfRule type="expression" dxfId="488" priority="497">
      <formula>$DE$91="not on board"</formula>
    </cfRule>
  </conditionalFormatting>
  <conditionalFormatting sqref="DG93:EJ94">
    <cfRule type="expression" dxfId="487" priority="496">
      <formula>$DE$93="not on board"</formula>
    </cfRule>
  </conditionalFormatting>
  <conditionalFormatting sqref="DG95:EJ96">
    <cfRule type="expression" dxfId="486" priority="495">
      <formula>$DE$95="not on board"</formula>
    </cfRule>
  </conditionalFormatting>
  <conditionalFormatting sqref="DG97:EJ98">
    <cfRule type="expression" dxfId="485" priority="494">
      <formula>$DE$97="not on board"</formula>
    </cfRule>
  </conditionalFormatting>
  <conditionalFormatting sqref="DG99:EJ100">
    <cfRule type="expression" dxfId="484" priority="493">
      <formula>$DE$99="not on board"</formula>
    </cfRule>
  </conditionalFormatting>
  <conditionalFormatting sqref="DG101:EJ102">
    <cfRule type="expression" dxfId="483" priority="492">
      <formula>$DE$101="not on board"</formula>
    </cfRule>
  </conditionalFormatting>
  <conditionalFormatting sqref="DG103:EJ104">
    <cfRule type="expression" dxfId="482" priority="491">
      <formula>$DE$103="not on board"</formula>
    </cfRule>
  </conditionalFormatting>
  <conditionalFormatting sqref="DG105:EJ106">
    <cfRule type="expression" dxfId="481" priority="490">
      <formula>$DE$105="not on board"</formula>
    </cfRule>
  </conditionalFormatting>
  <conditionalFormatting sqref="DG107:EJ108">
    <cfRule type="expression" dxfId="480" priority="489">
      <formula>$DE$107="not on board"</formula>
    </cfRule>
  </conditionalFormatting>
  <conditionalFormatting sqref="DG109:EJ110">
    <cfRule type="expression" dxfId="479" priority="488">
      <formula>$DE$109="not on board"</formula>
    </cfRule>
  </conditionalFormatting>
  <conditionalFormatting sqref="DG111:EJ112">
    <cfRule type="expression" dxfId="478" priority="487">
      <formula>$DE$111="not on board"</formula>
    </cfRule>
  </conditionalFormatting>
  <conditionalFormatting sqref="DG113:EJ114">
    <cfRule type="expression" dxfId="477" priority="486">
      <formula>$DE$113="not on board"</formula>
    </cfRule>
  </conditionalFormatting>
  <conditionalFormatting sqref="DG115:EJ116">
    <cfRule type="expression" dxfId="476" priority="485">
      <formula>$DE$115="not on board"</formula>
    </cfRule>
  </conditionalFormatting>
  <conditionalFormatting sqref="DG117:EJ118">
    <cfRule type="expression" dxfId="475" priority="484">
      <formula>$DE$117="not on board"</formula>
    </cfRule>
  </conditionalFormatting>
  <conditionalFormatting sqref="DG119:EJ120">
    <cfRule type="expression" dxfId="474" priority="483">
      <formula>$DE$119="not on board"</formula>
    </cfRule>
  </conditionalFormatting>
  <conditionalFormatting sqref="DG121:EJ122">
    <cfRule type="expression" dxfId="473" priority="482">
      <formula>$DE$121="not on board"</formula>
    </cfRule>
  </conditionalFormatting>
  <conditionalFormatting sqref="DG123:EJ124">
    <cfRule type="expression" dxfId="472" priority="481">
      <formula>$DE$123="not on board"</formula>
    </cfRule>
  </conditionalFormatting>
  <conditionalFormatting sqref="EP7:FT8">
    <cfRule type="expression" dxfId="471" priority="479">
      <formula>$EN$7="not on board"</formula>
    </cfRule>
  </conditionalFormatting>
  <conditionalFormatting sqref="EP9:FT10">
    <cfRule type="expression" dxfId="470" priority="478">
      <formula>$EN$9="not on board"</formula>
    </cfRule>
  </conditionalFormatting>
  <conditionalFormatting sqref="EP11:FT12">
    <cfRule type="expression" dxfId="469" priority="477">
      <formula>$EN$11="not on board"</formula>
    </cfRule>
  </conditionalFormatting>
  <conditionalFormatting sqref="EP13:FT14">
    <cfRule type="expression" dxfId="468" priority="476">
      <formula>$EN$13="not on board"</formula>
    </cfRule>
  </conditionalFormatting>
  <conditionalFormatting sqref="EP15:FT16">
    <cfRule type="expression" dxfId="467" priority="475">
      <formula>$EN$15="not on board"</formula>
    </cfRule>
  </conditionalFormatting>
  <conditionalFormatting sqref="EP17:FT18">
    <cfRule type="expression" dxfId="466" priority="474">
      <formula>$EN$17="not on board"</formula>
    </cfRule>
  </conditionalFormatting>
  <conditionalFormatting sqref="EP19:FT20">
    <cfRule type="expression" dxfId="465" priority="473">
      <formula>$EN$19="not on board"</formula>
    </cfRule>
  </conditionalFormatting>
  <conditionalFormatting sqref="EP21:FT22">
    <cfRule type="expression" dxfId="464" priority="472">
      <formula>$EN$21="not on board"</formula>
    </cfRule>
  </conditionalFormatting>
  <conditionalFormatting sqref="EP23:FT24">
    <cfRule type="expression" dxfId="463" priority="471">
      <formula>$EN$23="not on board"</formula>
    </cfRule>
  </conditionalFormatting>
  <conditionalFormatting sqref="EP25:FT26">
    <cfRule type="expression" dxfId="462" priority="470">
      <formula>$EN$25="not on board"</formula>
    </cfRule>
  </conditionalFormatting>
  <conditionalFormatting sqref="EP27:FT28">
    <cfRule type="expression" dxfId="461" priority="469">
      <formula>$EN$27="not on board"</formula>
    </cfRule>
  </conditionalFormatting>
  <conditionalFormatting sqref="EP29:FT30">
    <cfRule type="expression" dxfId="460" priority="468">
      <formula>$EN$29="not on board"</formula>
    </cfRule>
  </conditionalFormatting>
  <conditionalFormatting sqref="EP31:FT32">
    <cfRule type="expression" dxfId="459" priority="467">
      <formula>$EN$31="not on board"</formula>
    </cfRule>
  </conditionalFormatting>
  <conditionalFormatting sqref="EP33:FT34">
    <cfRule type="expression" dxfId="458" priority="466">
      <formula>$EN$33="not on board"</formula>
    </cfRule>
  </conditionalFormatting>
  <conditionalFormatting sqref="EP35:FT36">
    <cfRule type="expression" dxfId="457" priority="465">
      <formula>$EN$35="not on board"</formula>
    </cfRule>
  </conditionalFormatting>
  <conditionalFormatting sqref="EP37:FT38">
    <cfRule type="expression" dxfId="456" priority="464">
      <formula>$EN$37="not on board"</formula>
    </cfRule>
  </conditionalFormatting>
  <conditionalFormatting sqref="EP39:FT40">
    <cfRule type="expression" dxfId="455" priority="463">
      <formula>$EN$39="not on board"</formula>
    </cfRule>
  </conditionalFormatting>
  <conditionalFormatting sqref="EP41:FT42">
    <cfRule type="expression" dxfId="454" priority="462">
      <formula>$EN$41="not on board"</formula>
    </cfRule>
  </conditionalFormatting>
  <conditionalFormatting sqref="EP43:FT44">
    <cfRule type="expression" dxfId="453" priority="461">
      <formula>$EN$43="not on board"</formula>
    </cfRule>
  </conditionalFormatting>
  <conditionalFormatting sqref="EP45:FT46">
    <cfRule type="expression" dxfId="452" priority="460">
      <formula>$EN$45="not on board"</formula>
    </cfRule>
  </conditionalFormatting>
  <conditionalFormatting sqref="EP47:FT48">
    <cfRule type="expression" dxfId="451" priority="459">
      <formula>$EN$47="not on board"</formula>
    </cfRule>
  </conditionalFormatting>
  <conditionalFormatting sqref="EP49:FT50">
    <cfRule type="expression" dxfId="450" priority="458">
      <formula>$EN$49="not on board"</formula>
    </cfRule>
  </conditionalFormatting>
  <conditionalFormatting sqref="EP51:FT52">
    <cfRule type="expression" dxfId="449" priority="457">
      <formula>$EN$51="not on board"</formula>
    </cfRule>
  </conditionalFormatting>
  <conditionalFormatting sqref="EP53:FT54">
    <cfRule type="expression" dxfId="448" priority="456">
      <formula>$EN$53="not on board"</formula>
    </cfRule>
  </conditionalFormatting>
  <conditionalFormatting sqref="EP55:FT56">
    <cfRule type="expression" dxfId="447" priority="455">
      <formula>$EN$55="not on board"</formula>
    </cfRule>
  </conditionalFormatting>
  <conditionalFormatting sqref="EP57:FT58">
    <cfRule type="expression" dxfId="446" priority="454">
      <formula>$EN$57="not on board"</formula>
    </cfRule>
  </conditionalFormatting>
  <conditionalFormatting sqref="EP59:FT60">
    <cfRule type="expression" dxfId="445" priority="453">
      <formula>$EN$59="not on board"</formula>
    </cfRule>
  </conditionalFormatting>
  <conditionalFormatting sqref="EP61:FT62">
    <cfRule type="expression" dxfId="444" priority="452">
      <formula>$EN$61="not on board"</formula>
    </cfRule>
  </conditionalFormatting>
  <conditionalFormatting sqref="EP63:FT64">
    <cfRule type="expression" dxfId="443" priority="451">
      <formula>$EN$63="not on board"</formula>
    </cfRule>
  </conditionalFormatting>
  <conditionalFormatting sqref="EP65:FT66">
    <cfRule type="expression" dxfId="442" priority="450">
      <formula>$EN$65="not on board"</formula>
    </cfRule>
  </conditionalFormatting>
  <conditionalFormatting sqref="EP67:FT68">
    <cfRule type="expression" dxfId="441" priority="449">
      <formula>$EN$67="not on board"</formula>
    </cfRule>
  </conditionalFormatting>
  <conditionalFormatting sqref="EP69:FT70">
    <cfRule type="expression" dxfId="440" priority="448">
      <formula>$EN$69="not on board"</formula>
    </cfRule>
  </conditionalFormatting>
  <conditionalFormatting sqref="EP71:FT72">
    <cfRule type="expression" dxfId="439" priority="447">
      <formula>$EN$71="not on board"</formula>
    </cfRule>
  </conditionalFormatting>
  <conditionalFormatting sqref="EP73:FT74">
    <cfRule type="expression" dxfId="438" priority="446">
      <formula>$EN$73="not on board"</formula>
    </cfRule>
  </conditionalFormatting>
  <conditionalFormatting sqref="EP75:FT76">
    <cfRule type="expression" dxfId="437" priority="445">
      <formula>$EN$75="not on board"</formula>
    </cfRule>
  </conditionalFormatting>
  <conditionalFormatting sqref="EP77:FT78">
    <cfRule type="expression" dxfId="436" priority="444">
      <formula>$EN$77="not on board"</formula>
    </cfRule>
  </conditionalFormatting>
  <conditionalFormatting sqref="EP79:FT80">
    <cfRule type="expression" dxfId="435" priority="443">
      <formula>$EN$79="not on board"</formula>
    </cfRule>
  </conditionalFormatting>
  <conditionalFormatting sqref="EP81:FT82">
    <cfRule type="expression" dxfId="434" priority="442">
      <formula>$EN$81="not on board"</formula>
    </cfRule>
  </conditionalFormatting>
  <conditionalFormatting sqref="EP83:FT84">
    <cfRule type="expression" dxfId="433" priority="441">
      <formula>$EN$83="not on board"</formula>
    </cfRule>
  </conditionalFormatting>
  <conditionalFormatting sqref="EP85:FT86">
    <cfRule type="expression" dxfId="432" priority="440">
      <formula>$EN$85="not on board"</formula>
    </cfRule>
  </conditionalFormatting>
  <conditionalFormatting sqref="EP87:FT88">
    <cfRule type="expression" dxfId="431" priority="439">
      <formula>$EN$87="not on board"</formula>
    </cfRule>
  </conditionalFormatting>
  <conditionalFormatting sqref="EP89:FT90">
    <cfRule type="expression" dxfId="430" priority="438">
      <formula>$EN$89="not on board"</formula>
    </cfRule>
  </conditionalFormatting>
  <conditionalFormatting sqref="EP91:FT92">
    <cfRule type="expression" dxfId="429" priority="437">
      <formula>$EN$91="not on board"</formula>
    </cfRule>
  </conditionalFormatting>
  <conditionalFormatting sqref="EP93:FT94">
    <cfRule type="expression" dxfId="428" priority="436">
      <formula>$EN$93="not on board"</formula>
    </cfRule>
  </conditionalFormatting>
  <conditionalFormatting sqref="EP95:FT96">
    <cfRule type="expression" dxfId="427" priority="435">
      <formula>$EN$95="not on board"</formula>
    </cfRule>
  </conditionalFormatting>
  <conditionalFormatting sqref="EP97:FT98">
    <cfRule type="expression" dxfId="426" priority="434">
      <formula>$EN$97="not on board"</formula>
    </cfRule>
  </conditionalFormatting>
  <conditionalFormatting sqref="EP99:FT100">
    <cfRule type="expression" dxfId="425" priority="433">
      <formula>$EN$99="not on board"</formula>
    </cfRule>
  </conditionalFormatting>
  <conditionalFormatting sqref="EP101:FT102">
    <cfRule type="expression" dxfId="424" priority="432">
      <formula>$EN$101="not on board"</formula>
    </cfRule>
  </conditionalFormatting>
  <conditionalFormatting sqref="EP103:FT104">
    <cfRule type="expression" dxfId="423" priority="431">
      <formula>$EN$103="not on board"</formula>
    </cfRule>
  </conditionalFormatting>
  <conditionalFormatting sqref="EP105:FT106">
    <cfRule type="expression" dxfId="422" priority="430">
      <formula>$EN$105="not on board"</formula>
    </cfRule>
  </conditionalFormatting>
  <conditionalFormatting sqref="EP107:FT108">
    <cfRule type="expression" dxfId="421" priority="429">
      <formula>$EN$107="not on board"</formula>
    </cfRule>
  </conditionalFormatting>
  <conditionalFormatting sqref="EP109:FT110">
    <cfRule type="expression" dxfId="420" priority="428">
      <formula>$EN$109="not on board"</formula>
    </cfRule>
  </conditionalFormatting>
  <conditionalFormatting sqref="EP111:FT112">
    <cfRule type="expression" dxfId="419" priority="427">
      <formula>$EN$111="not on board"</formula>
    </cfRule>
  </conditionalFormatting>
  <conditionalFormatting sqref="EP113:FT114">
    <cfRule type="expression" dxfId="418" priority="426">
      <formula>$EN$113="not on board"</formula>
    </cfRule>
  </conditionalFormatting>
  <conditionalFormatting sqref="EP115:FT116">
    <cfRule type="expression" dxfId="417" priority="425">
      <formula>$EN$115="not on board"</formula>
    </cfRule>
  </conditionalFormatting>
  <conditionalFormatting sqref="EP117:FT118">
    <cfRule type="expression" dxfId="416" priority="424">
      <formula>$EN$117="not on board"</formula>
    </cfRule>
  </conditionalFormatting>
  <conditionalFormatting sqref="EP119:FT120">
    <cfRule type="expression" dxfId="415" priority="423">
      <formula>$EN$119="not on board"</formula>
    </cfRule>
  </conditionalFormatting>
  <conditionalFormatting sqref="EP121:FT122">
    <cfRule type="expression" dxfId="414" priority="422">
      <formula>$EN$121="not on board"</formula>
    </cfRule>
  </conditionalFormatting>
  <conditionalFormatting sqref="EP123:FT124">
    <cfRule type="expression" dxfId="413" priority="421">
      <formula>$EN$123="not on board"</formula>
    </cfRule>
  </conditionalFormatting>
  <conditionalFormatting sqref="FZ7:HC8">
    <cfRule type="expression" dxfId="412" priority="419">
      <formula>$FX$7="not on board"</formula>
    </cfRule>
  </conditionalFormatting>
  <conditionalFormatting sqref="FZ9:HC10">
    <cfRule type="expression" dxfId="411" priority="418">
      <formula>$FX$9="not on board"</formula>
    </cfRule>
  </conditionalFormatting>
  <conditionalFormatting sqref="FZ11:HC12">
    <cfRule type="expression" dxfId="410" priority="417">
      <formula>$FX$11="not on board"</formula>
    </cfRule>
  </conditionalFormatting>
  <conditionalFormatting sqref="FZ13:HC14">
    <cfRule type="expression" dxfId="409" priority="416">
      <formula>$FX$13="not on board"</formula>
    </cfRule>
  </conditionalFormatting>
  <conditionalFormatting sqref="FZ15:HC16">
    <cfRule type="expression" dxfId="408" priority="415">
      <formula>$FX$15="not on board"</formula>
    </cfRule>
  </conditionalFormatting>
  <conditionalFormatting sqref="FZ17:HC18">
    <cfRule type="expression" dxfId="407" priority="414">
      <formula>$FX$17="not on board"</formula>
    </cfRule>
  </conditionalFormatting>
  <conditionalFormatting sqref="FZ19:HC20">
    <cfRule type="expression" dxfId="406" priority="413">
      <formula>$FX$19="not on board"</formula>
    </cfRule>
  </conditionalFormatting>
  <conditionalFormatting sqref="FZ21:HC22">
    <cfRule type="expression" dxfId="405" priority="412">
      <formula>$FX$21="not on board"</formula>
    </cfRule>
  </conditionalFormatting>
  <conditionalFormatting sqref="FZ23:HC24">
    <cfRule type="expression" dxfId="404" priority="411">
      <formula>$FX$23="not on board"</formula>
    </cfRule>
  </conditionalFormatting>
  <conditionalFormatting sqref="FZ25:HC26">
    <cfRule type="expression" dxfId="403" priority="410">
      <formula>$FX$25="not on board"</formula>
    </cfRule>
  </conditionalFormatting>
  <conditionalFormatting sqref="FZ27:HC28">
    <cfRule type="expression" dxfId="402" priority="409">
      <formula>$FX$27="not on board"</formula>
    </cfRule>
  </conditionalFormatting>
  <conditionalFormatting sqref="FZ29:HC30">
    <cfRule type="expression" dxfId="401" priority="408">
      <formula>$FX$29="not on board"</formula>
    </cfRule>
  </conditionalFormatting>
  <conditionalFormatting sqref="FZ31:HC32">
    <cfRule type="expression" dxfId="400" priority="407">
      <formula>$FX$31="not on board"</formula>
    </cfRule>
  </conditionalFormatting>
  <conditionalFormatting sqref="FZ33:HC34">
    <cfRule type="expression" dxfId="399" priority="406">
      <formula>$FX$33="not on board"</formula>
    </cfRule>
  </conditionalFormatting>
  <conditionalFormatting sqref="FZ35:HC36">
    <cfRule type="expression" dxfId="398" priority="405">
      <formula>$FX$35="not on board"</formula>
    </cfRule>
  </conditionalFormatting>
  <conditionalFormatting sqref="FZ37:HC38">
    <cfRule type="expression" dxfId="397" priority="404">
      <formula>$FX$37="not on board"</formula>
    </cfRule>
  </conditionalFormatting>
  <conditionalFormatting sqref="FZ39:HC40">
    <cfRule type="expression" dxfId="396" priority="403">
      <formula>$FX$39="not on board"</formula>
    </cfRule>
  </conditionalFormatting>
  <conditionalFormatting sqref="FZ41:HC42">
    <cfRule type="expression" dxfId="395" priority="402">
      <formula>$FX$41="not on board"</formula>
    </cfRule>
  </conditionalFormatting>
  <conditionalFormatting sqref="FZ43:HC44">
    <cfRule type="expression" dxfId="394" priority="401">
      <formula>$FX$43="not on board"</formula>
    </cfRule>
  </conditionalFormatting>
  <conditionalFormatting sqref="FZ45:HC46">
    <cfRule type="expression" dxfId="393" priority="400">
      <formula>$FX$45="not on board"</formula>
    </cfRule>
  </conditionalFormatting>
  <conditionalFormatting sqref="FZ47:HC48">
    <cfRule type="expression" dxfId="392" priority="399">
      <formula>$FX$47="not on board"</formula>
    </cfRule>
  </conditionalFormatting>
  <conditionalFormatting sqref="FZ49:HC50">
    <cfRule type="expression" dxfId="391" priority="398">
      <formula>$FX$49="not on board"</formula>
    </cfRule>
  </conditionalFormatting>
  <conditionalFormatting sqref="FZ51:HC52">
    <cfRule type="expression" dxfId="390" priority="397">
      <formula>$FX$51="not on board"</formula>
    </cfRule>
  </conditionalFormatting>
  <conditionalFormatting sqref="FZ53:HC54">
    <cfRule type="expression" dxfId="389" priority="396">
      <formula>$FX$53="not on board"</formula>
    </cfRule>
  </conditionalFormatting>
  <conditionalFormatting sqref="FZ55:HC56">
    <cfRule type="expression" dxfId="388" priority="395">
      <formula>$FX$55="not on board"</formula>
    </cfRule>
  </conditionalFormatting>
  <conditionalFormatting sqref="FZ57:HC58">
    <cfRule type="expression" dxfId="387" priority="394">
      <formula>$FX$57="not on board"</formula>
    </cfRule>
  </conditionalFormatting>
  <conditionalFormatting sqref="FZ59:HC60">
    <cfRule type="expression" dxfId="386" priority="393">
      <formula>$FX$59="not on board"</formula>
    </cfRule>
  </conditionalFormatting>
  <conditionalFormatting sqref="FZ61:HC62">
    <cfRule type="expression" dxfId="385" priority="392">
      <formula>$FX$61="not on board"</formula>
    </cfRule>
  </conditionalFormatting>
  <conditionalFormatting sqref="FZ63:HC64">
    <cfRule type="expression" dxfId="384" priority="391">
      <formula>$FX$63="not on board"</formula>
    </cfRule>
  </conditionalFormatting>
  <conditionalFormatting sqref="FZ65:HC66">
    <cfRule type="expression" dxfId="383" priority="390">
      <formula>$FX$65="not on board"</formula>
    </cfRule>
  </conditionalFormatting>
  <conditionalFormatting sqref="FZ67:HC68">
    <cfRule type="expression" dxfId="382" priority="389">
      <formula>$FX$67="not on board"</formula>
    </cfRule>
  </conditionalFormatting>
  <conditionalFormatting sqref="FZ69:HC70">
    <cfRule type="expression" dxfId="381" priority="388">
      <formula>$FX$69="not on board"</formula>
    </cfRule>
  </conditionalFormatting>
  <conditionalFormatting sqref="FZ71:HC72">
    <cfRule type="expression" dxfId="380" priority="387">
      <formula>$FX$71="not on board"</formula>
    </cfRule>
  </conditionalFormatting>
  <conditionalFormatting sqref="FZ73:HC74">
    <cfRule type="expression" dxfId="379" priority="386">
      <formula>$FX$73="not on board"</formula>
    </cfRule>
  </conditionalFormatting>
  <conditionalFormatting sqref="FZ75:HC76">
    <cfRule type="expression" dxfId="378" priority="385">
      <formula>$FX$75="not on board"</formula>
    </cfRule>
  </conditionalFormatting>
  <conditionalFormatting sqref="FZ77:HC78">
    <cfRule type="expression" dxfId="377" priority="384">
      <formula>$FX$77="not on board"</formula>
    </cfRule>
  </conditionalFormatting>
  <conditionalFormatting sqref="FZ79:HC80">
    <cfRule type="expression" dxfId="376" priority="383">
      <formula>$FX$79="not on board"</formula>
    </cfRule>
  </conditionalFormatting>
  <conditionalFormatting sqref="FZ81:HC82">
    <cfRule type="expression" dxfId="375" priority="382">
      <formula>$FX$81="not on board"</formula>
    </cfRule>
  </conditionalFormatting>
  <conditionalFormatting sqref="FZ83:HC84">
    <cfRule type="expression" dxfId="374" priority="381">
      <formula>$FX$83="not on board"</formula>
    </cfRule>
  </conditionalFormatting>
  <conditionalFormatting sqref="FZ85:HC86">
    <cfRule type="expression" dxfId="373" priority="380">
      <formula>$FX$85="not on board"</formula>
    </cfRule>
  </conditionalFormatting>
  <conditionalFormatting sqref="FZ87:HC88">
    <cfRule type="expression" dxfId="372" priority="379">
      <formula>$FX$87="not on board"</formula>
    </cfRule>
  </conditionalFormatting>
  <conditionalFormatting sqref="FZ89:HC90">
    <cfRule type="expression" dxfId="371" priority="378">
      <formula>$FX$89="not on board"</formula>
    </cfRule>
  </conditionalFormatting>
  <conditionalFormatting sqref="FZ91:HC92">
    <cfRule type="expression" dxfId="370" priority="377">
      <formula>$FX$91="not on board"</formula>
    </cfRule>
  </conditionalFormatting>
  <conditionalFormatting sqref="FZ93:HC94">
    <cfRule type="expression" dxfId="369" priority="376">
      <formula>$FX$93="not on board"</formula>
    </cfRule>
  </conditionalFormatting>
  <conditionalFormatting sqref="FZ95:HC96">
    <cfRule type="expression" dxfId="368" priority="375">
      <formula>$FX$95="not on board"</formula>
    </cfRule>
  </conditionalFormatting>
  <conditionalFormatting sqref="FZ97:HC98">
    <cfRule type="expression" dxfId="367" priority="374">
      <formula>$FX$97="not on board"</formula>
    </cfRule>
  </conditionalFormatting>
  <conditionalFormatting sqref="FZ99:HC100">
    <cfRule type="expression" dxfId="366" priority="373">
      <formula>$FX$99="not on board"</formula>
    </cfRule>
  </conditionalFormatting>
  <conditionalFormatting sqref="FZ101:HC102">
    <cfRule type="expression" dxfId="365" priority="372">
      <formula>$FX$101="not on board"</formula>
    </cfRule>
  </conditionalFormatting>
  <conditionalFormatting sqref="FZ103:HC104">
    <cfRule type="expression" dxfId="364" priority="371">
      <formula>$FX$103="not on board"</formula>
    </cfRule>
  </conditionalFormatting>
  <conditionalFormatting sqref="FZ105:HC106">
    <cfRule type="expression" dxfId="363" priority="370">
      <formula>$FX$105="not on board"</formula>
    </cfRule>
  </conditionalFormatting>
  <conditionalFormatting sqref="FZ107:HC108">
    <cfRule type="expression" dxfId="362" priority="369">
      <formula>$FX$107="not on board"</formula>
    </cfRule>
  </conditionalFormatting>
  <conditionalFormatting sqref="FZ109:HC110">
    <cfRule type="expression" dxfId="361" priority="368">
      <formula>$FX$109="not on board"</formula>
    </cfRule>
  </conditionalFormatting>
  <conditionalFormatting sqref="FZ111:HC112">
    <cfRule type="expression" dxfId="360" priority="367">
      <formula>$FX$111="not on board"</formula>
    </cfRule>
  </conditionalFormatting>
  <conditionalFormatting sqref="FZ113:HC114">
    <cfRule type="expression" dxfId="359" priority="366">
      <formula>$FX$113="not on board"</formula>
    </cfRule>
  </conditionalFormatting>
  <conditionalFormatting sqref="FZ115:HC116">
    <cfRule type="expression" dxfId="358" priority="365">
      <formula>$FX$115="not on board"</formula>
    </cfRule>
  </conditionalFormatting>
  <conditionalFormatting sqref="FZ117:HC118">
    <cfRule type="expression" dxfId="357" priority="364">
      <formula>$FX$117="not on board"</formula>
    </cfRule>
  </conditionalFormatting>
  <conditionalFormatting sqref="FZ119:HC120">
    <cfRule type="expression" dxfId="356" priority="363">
      <formula>$FX$119="not on board"</formula>
    </cfRule>
  </conditionalFormatting>
  <conditionalFormatting sqref="FZ121:HC122">
    <cfRule type="expression" dxfId="355" priority="362">
      <formula>$FX$121="not on board"</formula>
    </cfRule>
  </conditionalFormatting>
  <conditionalFormatting sqref="FZ123:HC124">
    <cfRule type="expression" dxfId="354" priority="361">
      <formula>$FX$123="not on board"</formula>
    </cfRule>
  </conditionalFormatting>
  <conditionalFormatting sqref="HI7:IM8">
    <cfRule type="expression" dxfId="353" priority="359">
      <formula>$HG$7="not on board"</formula>
    </cfRule>
  </conditionalFormatting>
  <conditionalFormatting sqref="HI9:IM10">
    <cfRule type="expression" dxfId="352" priority="358">
      <formula>$HG$9="not on board"</formula>
    </cfRule>
  </conditionalFormatting>
  <conditionalFormatting sqref="HI11:IM12">
    <cfRule type="expression" dxfId="351" priority="357">
      <formula>$HG$11="not on board"</formula>
    </cfRule>
  </conditionalFormatting>
  <conditionalFormatting sqref="HI13:IM14">
    <cfRule type="expression" dxfId="350" priority="356">
      <formula>$HG$13="not on board"</formula>
    </cfRule>
  </conditionalFormatting>
  <conditionalFormatting sqref="HI15:IM16">
    <cfRule type="expression" dxfId="349" priority="355">
      <formula>$HG$15="not on board"</formula>
    </cfRule>
  </conditionalFormatting>
  <conditionalFormatting sqref="HI17:IM18">
    <cfRule type="expression" dxfId="348" priority="354">
      <formula>$HG$17="not on board"</formula>
    </cfRule>
  </conditionalFormatting>
  <conditionalFormatting sqref="HI19:IM20">
    <cfRule type="expression" dxfId="347" priority="353">
      <formula>$HG$19="not on board"</formula>
    </cfRule>
  </conditionalFormatting>
  <conditionalFormatting sqref="HI21:IM22">
    <cfRule type="expression" dxfId="346" priority="352">
      <formula>$HG$21="not on board"</formula>
    </cfRule>
  </conditionalFormatting>
  <conditionalFormatting sqref="HI23:IM24">
    <cfRule type="expression" dxfId="345" priority="351">
      <formula>$HG$23="not on board"</formula>
    </cfRule>
  </conditionalFormatting>
  <conditionalFormatting sqref="HI25:IM26">
    <cfRule type="expression" dxfId="344" priority="350">
      <formula>$HG$25="not on board"</formula>
    </cfRule>
  </conditionalFormatting>
  <conditionalFormatting sqref="HI27:IM28">
    <cfRule type="expression" dxfId="343" priority="349">
      <formula>$HG$27="not on board"</formula>
    </cfRule>
  </conditionalFormatting>
  <conditionalFormatting sqref="HI29:IM30">
    <cfRule type="expression" dxfId="342" priority="348">
      <formula>$HG$29="not on board"</formula>
    </cfRule>
  </conditionalFormatting>
  <conditionalFormatting sqref="HI31:IM32">
    <cfRule type="expression" dxfId="341" priority="347">
      <formula>$HG$31="not on board"</formula>
    </cfRule>
  </conditionalFormatting>
  <conditionalFormatting sqref="HI33:IM34">
    <cfRule type="expression" dxfId="340" priority="346">
      <formula>$HG$33="not on board"</formula>
    </cfRule>
  </conditionalFormatting>
  <conditionalFormatting sqref="HI35:IM36">
    <cfRule type="expression" dxfId="339" priority="345">
      <formula>$HG$35="not on board"</formula>
    </cfRule>
  </conditionalFormatting>
  <conditionalFormatting sqref="HI37:IM38">
    <cfRule type="expression" dxfId="338" priority="344">
      <formula>$HG$37="not on board"</formula>
    </cfRule>
  </conditionalFormatting>
  <conditionalFormatting sqref="HI39:IM40">
    <cfRule type="expression" dxfId="337" priority="343">
      <formula>$HG$39="not on board"</formula>
    </cfRule>
  </conditionalFormatting>
  <conditionalFormatting sqref="HI41:IM42">
    <cfRule type="expression" dxfId="336" priority="342">
      <formula>$HG$41="not on board"</formula>
    </cfRule>
  </conditionalFormatting>
  <conditionalFormatting sqref="HI43:IM44">
    <cfRule type="expression" dxfId="335" priority="341">
      <formula>$HG$43="not on board"</formula>
    </cfRule>
  </conditionalFormatting>
  <conditionalFormatting sqref="HI45:IM46">
    <cfRule type="expression" dxfId="334" priority="340">
      <formula>$HG$45="not on board"</formula>
    </cfRule>
  </conditionalFormatting>
  <conditionalFormatting sqref="HI47:IM48">
    <cfRule type="expression" dxfId="333" priority="339">
      <formula>$HG$47="not on board"</formula>
    </cfRule>
  </conditionalFormatting>
  <conditionalFormatting sqref="HI49:IM50">
    <cfRule type="expression" dxfId="332" priority="338">
      <formula>$HG$49="not on board"</formula>
    </cfRule>
  </conditionalFormatting>
  <conditionalFormatting sqref="HI51:IM52">
    <cfRule type="expression" dxfId="331" priority="337">
      <formula>$HG$51="not on board"</formula>
    </cfRule>
  </conditionalFormatting>
  <conditionalFormatting sqref="HI53:IM54">
    <cfRule type="expression" dxfId="330" priority="336">
      <formula>$HG$53="not on board"</formula>
    </cfRule>
  </conditionalFormatting>
  <conditionalFormatting sqref="HI55:IM56">
    <cfRule type="expression" dxfId="329" priority="335">
      <formula>$HG$55="not on board"</formula>
    </cfRule>
  </conditionalFormatting>
  <conditionalFormatting sqref="HI57:IM58">
    <cfRule type="expression" dxfId="328" priority="334">
      <formula>$HG$57="not on board"</formula>
    </cfRule>
  </conditionalFormatting>
  <conditionalFormatting sqref="HI59:IM60">
    <cfRule type="expression" dxfId="327" priority="333">
      <formula>$HG$59="not on board"</formula>
    </cfRule>
  </conditionalFormatting>
  <conditionalFormatting sqref="HI61:IM62">
    <cfRule type="expression" dxfId="326" priority="332">
      <formula>$HG$61="not on board"</formula>
    </cfRule>
  </conditionalFormatting>
  <conditionalFormatting sqref="HI63:IM64">
    <cfRule type="expression" dxfId="325" priority="331">
      <formula>$HG$63="not on board"</formula>
    </cfRule>
  </conditionalFormatting>
  <conditionalFormatting sqref="HI65:IM66">
    <cfRule type="expression" dxfId="324" priority="330">
      <formula>$HG$65="not on board"</formula>
    </cfRule>
  </conditionalFormatting>
  <conditionalFormatting sqref="HI67:IM68">
    <cfRule type="expression" dxfId="323" priority="329">
      <formula>$HG$67="not on board"</formula>
    </cfRule>
  </conditionalFormatting>
  <conditionalFormatting sqref="HI69:IM70">
    <cfRule type="expression" dxfId="322" priority="328">
      <formula>$HG$69="not on board"</formula>
    </cfRule>
  </conditionalFormatting>
  <conditionalFormatting sqref="HI71:IM72">
    <cfRule type="expression" dxfId="321" priority="327">
      <formula>$HG$71="not on board"</formula>
    </cfRule>
  </conditionalFormatting>
  <conditionalFormatting sqref="HI73:IM74">
    <cfRule type="expression" dxfId="320" priority="326">
      <formula>$HG$73="not on board"</formula>
    </cfRule>
  </conditionalFormatting>
  <conditionalFormatting sqref="HI75:IM76">
    <cfRule type="expression" dxfId="319" priority="325">
      <formula>$HG$75="not on board"</formula>
    </cfRule>
  </conditionalFormatting>
  <conditionalFormatting sqref="HI77:IM78">
    <cfRule type="expression" dxfId="318" priority="324">
      <formula>$HG$77="not on board"</formula>
    </cfRule>
  </conditionalFormatting>
  <conditionalFormatting sqref="HI79:IM80">
    <cfRule type="expression" dxfId="317" priority="323">
      <formula>$HG$79="not on board"</formula>
    </cfRule>
  </conditionalFormatting>
  <conditionalFormatting sqref="HI81:IM82">
    <cfRule type="expression" dxfId="316" priority="322">
      <formula>$HG$81="not on board"</formula>
    </cfRule>
  </conditionalFormatting>
  <conditionalFormatting sqref="HI83:IM84">
    <cfRule type="expression" dxfId="315" priority="321">
      <formula>$HG$83="not on board"</formula>
    </cfRule>
  </conditionalFormatting>
  <conditionalFormatting sqref="HI85:IM86">
    <cfRule type="expression" dxfId="314" priority="320">
      <formula>$HG$85="not on board"</formula>
    </cfRule>
  </conditionalFormatting>
  <conditionalFormatting sqref="HI87:IM88">
    <cfRule type="expression" dxfId="313" priority="319">
      <formula>$HG$87="not on board"</formula>
    </cfRule>
  </conditionalFormatting>
  <conditionalFormatting sqref="HI89:IM90">
    <cfRule type="expression" dxfId="312" priority="318">
      <formula>$HG$89="not on board"</formula>
    </cfRule>
  </conditionalFormatting>
  <conditionalFormatting sqref="HI91:IM92">
    <cfRule type="expression" dxfId="311" priority="317">
      <formula>$HG$91="not on board"</formula>
    </cfRule>
  </conditionalFormatting>
  <conditionalFormatting sqref="HI93:IM94">
    <cfRule type="expression" dxfId="310" priority="316">
      <formula>$HG$93="not on board"</formula>
    </cfRule>
  </conditionalFormatting>
  <conditionalFormatting sqref="HI95:IM96">
    <cfRule type="expression" dxfId="309" priority="315">
      <formula>$HG$95="not on board"</formula>
    </cfRule>
  </conditionalFormatting>
  <conditionalFormatting sqref="HI97:IM98">
    <cfRule type="expression" dxfId="308" priority="314">
      <formula>$HG$97="not on board"</formula>
    </cfRule>
  </conditionalFormatting>
  <conditionalFormatting sqref="HI99:IM100">
    <cfRule type="expression" dxfId="307" priority="313">
      <formula>$HG$99="not on board"</formula>
    </cfRule>
  </conditionalFormatting>
  <conditionalFormatting sqref="HI101:IM102">
    <cfRule type="expression" dxfId="306" priority="312">
      <formula>$HG$101="not on board"</formula>
    </cfRule>
  </conditionalFormatting>
  <conditionalFormatting sqref="HI103:IM104">
    <cfRule type="expression" dxfId="305" priority="311">
      <formula>$HG$103="not on board"</formula>
    </cfRule>
  </conditionalFormatting>
  <conditionalFormatting sqref="HI105:IM106">
    <cfRule type="expression" dxfId="304" priority="310">
      <formula>$HG$105="not on board"</formula>
    </cfRule>
  </conditionalFormatting>
  <conditionalFormatting sqref="HI107:IM108">
    <cfRule type="expression" dxfId="303" priority="309">
      <formula>$HG$107="not on board"</formula>
    </cfRule>
  </conditionalFormatting>
  <conditionalFormatting sqref="HI109:IM110">
    <cfRule type="expression" dxfId="302" priority="308">
      <formula>$HG$109="not on board"</formula>
    </cfRule>
  </conditionalFormatting>
  <conditionalFormatting sqref="HI111:IM112">
    <cfRule type="expression" dxfId="301" priority="307">
      <formula>$HG$111="not on board"</formula>
    </cfRule>
  </conditionalFormatting>
  <conditionalFormatting sqref="HI113:IM114">
    <cfRule type="expression" dxfId="300" priority="306">
      <formula>$HG$113="not on board"</formula>
    </cfRule>
  </conditionalFormatting>
  <conditionalFormatting sqref="HI115:IM116">
    <cfRule type="expression" dxfId="299" priority="305">
      <formula>$HG$115="not on board"</formula>
    </cfRule>
  </conditionalFormatting>
  <conditionalFormatting sqref="HI117:IM118">
    <cfRule type="expression" dxfId="298" priority="304">
      <formula>$HG$117="not on board"</formula>
    </cfRule>
  </conditionalFormatting>
  <conditionalFormatting sqref="HI119:IM120">
    <cfRule type="expression" dxfId="297" priority="303">
      <formula>$HG$119="not on board"</formula>
    </cfRule>
  </conditionalFormatting>
  <conditionalFormatting sqref="HI121:IM122">
    <cfRule type="expression" dxfId="296" priority="302">
      <formula>$HG$121="not on board"</formula>
    </cfRule>
  </conditionalFormatting>
  <conditionalFormatting sqref="HI123:IM124">
    <cfRule type="expression" dxfId="295" priority="301">
      <formula>$HG$123="not on board"</formula>
    </cfRule>
  </conditionalFormatting>
  <conditionalFormatting sqref="IS7:JW8">
    <cfRule type="expression" dxfId="294" priority="299">
      <formula>$IQ$7="not on board"</formula>
    </cfRule>
  </conditionalFormatting>
  <conditionalFormatting sqref="IS9:JW10">
    <cfRule type="expression" dxfId="293" priority="298">
      <formula>$IQ$9="not on board"</formula>
    </cfRule>
  </conditionalFormatting>
  <conditionalFormatting sqref="IS11:JW12">
    <cfRule type="expression" dxfId="292" priority="297">
      <formula>$IQ$11="not on board"</formula>
    </cfRule>
  </conditionalFormatting>
  <conditionalFormatting sqref="IS13:JW14">
    <cfRule type="expression" dxfId="291" priority="296">
      <formula>$IQ$13="not on board"</formula>
    </cfRule>
  </conditionalFormatting>
  <conditionalFormatting sqref="IS15:JW16">
    <cfRule type="expression" dxfId="290" priority="295">
      <formula>$IQ$15="not on board"</formula>
    </cfRule>
  </conditionalFormatting>
  <conditionalFormatting sqref="IS17:JW18">
    <cfRule type="expression" dxfId="289" priority="294">
      <formula>$IQ$17="not on board"</formula>
    </cfRule>
  </conditionalFormatting>
  <conditionalFormatting sqref="IS19:JW20">
    <cfRule type="expression" dxfId="288" priority="293">
      <formula>$IQ$19="not on board"</formula>
    </cfRule>
  </conditionalFormatting>
  <conditionalFormatting sqref="IS21:JW22">
    <cfRule type="expression" dxfId="287" priority="292">
      <formula>$IQ$21="not on board"</formula>
    </cfRule>
  </conditionalFormatting>
  <conditionalFormatting sqref="IS23:JW24">
    <cfRule type="expression" dxfId="286" priority="291">
      <formula>$IQ$23="not on board"</formula>
    </cfRule>
  </conditionalFormatting>
  <conditionalFormatting sqref="IS25:JW26">
    <cfRule type="expression" dxfId="285" priority="290">
      <formula>$IQ$25="not on board"</formula>
    </cfRule>
  </conditionalFormatting>
  <conditionalFormatting sqref="IS27:JW28">
    <cfRule type="expression" dxfId="284" priority="289">
      <formula>$IQ$27="not on board"</formula>
    </cfRule>
  </conditionalFormatting>
  <conditionalFormatting sqref="IS29:JW30">
    <cfRule type="expression" dxfId="283" priority="288">
      <formula>$IQ$29="not on board"</formula>
    </cfRule>
  </conditionalFormatting>
  <conditionalFormatting sqref="IS31:JW32">
    <cfRule type="expression" dxfId="282" priority="287">
      <formula>$IQ$31="not on board"</formula>
    </cfRule>
  </conditionalFormatting>
  <conditionalFormatting sqref="IS33:JW34">
    <cfRule type="expression" dxfId="281" priority="286">
      <formula>$IQ$33="not on board"</formula>
    </cfRule>
  </conditionalFormatting>
  <conditionalFormatting sqref="IS35:JW36">
    <cfRule type="expression" dxfId="280" priority="285">
      <formula>$IQ$35="not on board"</formula>
    </cfRule>
  </conditionalFormatting>
  <conditionalFormatting sqref="IS37:JW38">
    <cfRule type="expression" dxfId="279" priority="284">
      <formula>$IQ$37="not on board"</formula>
    </cfRule>
  </conditionalFormatting>
  <conditionalFormatting sqref="IS39:JW40">
    <cfRule type="expression" dxfId="278" priority="283">
      <formula>$IQ$39="not on board"</formula>
    </cfRule>
  </conditionalFormatting>
  <conditionalFormatting sqref="IS41:JW42">
    <cfRule type="expression" dxfId="277" priority="282">
      <formula>$IQ$41="not on board"</formula>
    </cfRule>
  </conditionalFormatting>
  <conditionalFormatting sqref="IS43:JW44">
    <cfRule type="expression" dxfId="276" priority="281">
      <formula>$IQ$43="not on board"</formula>
    </cfRule>
  </conditionalFormatting>
  <conditionalFormatting sqref="IS45:JW46">
    <cfRule type="expression" dxfId="275" priority="280">
      <formula>$IQ$45="not on board"</formula>
    </cfRule>
  </conditionalFormatting>
  <conditionalFormatting sqref="IS47:JW48">
    <cfRule type="expression" dxfId="274" priority="279">
      <formula>$IQ$47="not on board"</formula>
    </cfRule>
  </conditionalFormatting>
  <conditionalFormatting sqref="IS49:JW50">
    <cfRule type="expression" dxfId="273" priority="278">
      <formula>$IQ$49="not on board"</formula>
    </cfRule>
  </conditionalFormatting>
  <conditionalFormatting sqref="IS51:JW52">
    <cfRule type="expression" dxfId="272" priority="277">
      <formula>$IQ$51="not on board"</formula>
    </cfRule>
  </conditionalFormatting>
  <conditionalFormatting sqref="IS53:JW54">
    <cfRule type="expression" dxfId="271" priority="276">
      <formula>$IQ$53="not on board"</formula>
    </cfRule>
  </conditionalFormatting>
  <conditionalFormatting sqref="IS55:JW56">
    <cfRule type="expression" dxfId="270" priority="275">
      <formula>$IQ$55="not on board"</formula>
    </cfRule>
  </conditionalFormatting>
  <conditionalFormatting sqref="IS57:JW58">
    <cfRule type="expression" dxfId="269" priority="274">
      <formula>$IQ$57="not on board"</formula>
    </cfRule>
  </conditionalFormatting>
  <conditionalFormatting sqref="IS59:JW60">
    <cfRule type="expression" dxfId="268" priority="273">
      <formula>$IQ$59="not on board"</formula>
    </cfRule>
  </conditionalFormatting>
  <conditionalFormatting sqref="IS61:JW62">
    <cfRule type="expression" dxfId="267" priority="272">
      <formula>$IQ$61="not on board"</formula>
    </cfRule>
  </conditionalFormatting>
  <conditionalFormatting sqref="IS63:JW64">
    <cfRule type="expression" dxfId="266" priority="271">
      <formula>$IQ$63="not on board"</formula>
    </cfRule>
  </conditionalFormatting>
  <conditionalFormatting sqref="IS65:JW66">
    <cfRule type="expression" dxfId="265" priority="270">
      <formula>$IQ$65="not on board"</formula>
    </cfRule>
  </conditionalFormatting>
  <conditionalFormatting sqref="IS67:JW68">
    <cfRule type="expression" dxfId="264" priority="269">
      <formula>$IQ$67="not on board"</formula>
    </cfRule>
  </conditionalFormatting>
  <conditionalFormatting sqref="IS69:JW70">
    <cfRule type="expression" dxfId="263" priority="268">
      <formula>$IQ$69="not on board"</formula>
    </cfRule>
  </conditionalFormatting>
  <conditionalFormatting sqref="IS71:JW72">
    <cfRule type="expression" dxfId="262" priority="267">
      <formula>$IQ$71="not on board"</formula>
    </cfRule>
  </conditionalFormatting>
  <conditionalFormatting sqref="IS73:JW74">
    <cfRule type="expression" dxfId="261" priority="266">
      <formula>$IQ$73="not on board"</formula>
    </cfRule>
  </conditionalFormatting>
  <conditionalFormatting sqref="IS75:JW76">
    <cfRule type="expression" dxfId="260" priority="265">
      <formula>$IQ$75="not on board"</formula>
    </cfRule>
  </conditionalFormatting>
  <conditionalFormatting sqref="IS77:JW78">
    <cfRule type="expression" dxfId="259" priority="264">
      <formula>$IQ$77="not on board"</formula>
    </cfRule>
  </conditionalFormatting>
  <conditionalFormatting sqref="IS79:JW80">
    <cfRule type="expression" dxfId="258" priority="263">
      <formula>$IQ$79="not on board"</formula>
    </cfRule>
  </conditionalFormatting>
  <conditionalFormatting sqref="IS81:JW82">
    <cfRule type="expression" dxfId="257" priority="262">
      <formula>$IQ$81="not on board"</formula>
    </cfRule>
  </conditionalFormatting>
  <conditionalFormatting sqref="IS83:JW84">
    <cfRule type="expression" dxfId="256" priority="261">
      <formula>$IQ$83="not on board"</formula>
    </cfRule>
  </conditionalFormatting>
  <conditionalFormatting sqref="IS85:JW86">
    <cfRule type="expression" dxfId="255" priority="260">
      <formula>$IQ$85="not on board"</formula>
    </cfRule>
  </conditionalFormatting>
  <conditionalFormatting sqref="IS87:JW88">
    <cfRule type="expression" dxfId="254" priority="259">
      <formula>$IQ$87="not on board"</formula>
    </cfRule>
  </conditionalFormatting>
  <conditionalFormatting sqref="IS89:JW90">
    <cfRule type="expression" dxfId="253" priority="258">
      <formula>$IQ$89="not on board"</formula>
    </cfRule>
  </conditionalFormatting>
  <conditionalFormatting sqref="IS91:JW92">
    <cfRule type="expression" dxfId="252" priority="257">
      <formula>$IQ$91="not on board"</formula>
    </cfRule>
  </conditionalFormatting>
  <conditionalFormatting sqref="IS93:JW94">
    <cfRule type="expression" dxfId="251" priority="256">
      <formula>$IQ$93="not on board"</formula>
    </cfRule>
  </conditionalFormatting>
  <conditionalFormatting sqref="IS95:JW96">
    <cfRule type="expression" dxfId="250" priority="255">
      <formula>$IQ$95="not on board"</formula>
    </cfRule>
  </conditionalFormatting>
  <conditionalFormatting sqref="IS97:JW98">
    <cfRule type="expression" dxfId="249" priority="254">
      <formula>$IQ$97="not on board"</formula>
    </cfRule>
  </conditionalFormatting>
  <conditionalFormatting sqref="IS99:JW100">
    <cfRule type="expression" dxfId="248" priority="253">
      <formula>$IQ$99="not on board"</formula>
    </cfRule>
  </conditionalFormatting>
  <conditionalFormatting sqref="IS101:JW102">
    <cfRule type="expression" dxfId="247" priority="252">
      <formula>$IQ$101="not on board"</formula>
    </cfRule>
  </conditionalFormatting>
  <conditionalFormatting sqref="IS103:JW104">
    <cfRule type="expression" dxfId="246" priority="251">
      <formula>$IQ$103="not on board"</formula>
    </cfRule>
  </conditionalFormatting>
  <conditionalFormatting sqref="IS105:JW106">
    <cfRule type="expression" dxfId="245" priority="250">
      <formula>$IQ$105="not on board"</formula>
    </cfRule>
  </conditionalFormatting>
  <conditionalFormatting sqref="IS107:JW108">
    <cfRule type="expression" dxfId="244" priority="249">
      <formula>$IQ$107="not on board"</formula>
    </cfRule>
  </conditionalFormatting>
  <conditionalFormatting sqref="IS109:JW110">
    <cfRule type="expression" dxfId="243" priority="248">
      <formula>$IQ$109="not on board"</formula>
    </cfRule>
  </conditionalFormatting>
  <conditionalFormatting sqref="IS111:JW112">
    <cfRule type="expression" dxfId="242" priority="247">
      <formula>$IQ$111="not on board"</formula>
    </cfRule>
  </conditionalFormatting>
  <conditionalFormatting sqref="IS113:JW114">
    <cfRule type="expression" dxfId="241" priority="246">
      <formula>$IQ$113="not on board"</formula>
    </cfRule>
  </conditionalFormatting>
  <conditionalFormatting sqref="IS115:JW116">
    <cfRule type="expression" dxfId="240" priority="245">
      <formula>$IQ$115="not on board"</formula>
    </cfRule>
  </conditionalFormatting>
  <conditionalFormatting sqref="IS117:JW118">
    <cfRule type="expression" dxfId="239" priority="244">
      <formula>$IQ$117="not on board"</formula>
    </cfRule>
  </conditionalFormatting>
  <conditionalFormatting sqref="IS119:JW120">
    <cfRule type="expression" dxfId="238" priority="243">
      <formula>$IQ$119="not on board"</formula>
    </cfRule>
  </conditionalFormatting>
  <conditionalFormatting sqref="IS121:JW122">
    <cfRule type="expression" dxfId="237" priority="242">
      <formula>$IQ$121="not on board"</formula>
    </cfRule>
  </conditionalFormatting>
  <conditionalFormatting sqref="IS123:JW124">
    <cfRule type="expression" dxfId="236" priority="241">
      <formula>$IQ$123="not on board"</formula>
    </cfRule>
  </conditionalFormatting>
  <conditionalFormatting sqref="KC7:LF8">
    <cfRule type="expression" dxfId="235" priority="239">
      <formula>$KA$7="not on board"</formula>
    </cfRule>
  </conditionalFormatting>
  <conditionalFormatting sqref="KC9:LF10">
    <cfRule type="expression" dxfId="234" priority="238">
      <formula>$KA$9="not on board"</formula>
    </cfRule>
  </conditionalFormatting>
  <conditionalFormatting sqref="KC11:LF12">
    <cfRule type="expression" dxfId="233" priority="237">
      <formula>$KA$11="not on board"</formula>
    </cfRule>
  </conditionalFormatting>
  <conditionalFormatting sqref="KC13:LF14">
    <cfRule type="expression" dxfId="232" priority="236">
      <formula>$KA$13="not on board"</formula>
    </cfRule>
  </conditionalFormatting>
  <conditionalFormatting sqref="KC15:LF16">
    <cfRule type="expression" dxfId="231" priority="235">
      <formula>$KA$15="not on board"</formula>
    </cfRule>
  </conditionalFormatting>
  <conditionalFormatting sqref="KC17:LF18">
    <cfRule type="expression" dxfId="230" priority="234">
      <formula>$KA$17="not on board"</formula>
    </cfRule>
  </conditionalFormatting>
  <conditionalFormatting sqref="KC19:LF20">
    <cfRule type="expression" dxfId="229" priority="233">
      <formula>$KA$19="not on board"</formula>
    </cfRule>
  </conditionalFormatting>
  <conditionalFormatting sqref="KC21:LF22">
    <cfRule type="expression" dxfId="228" priority="232">
      <formula>$KA$21="not on board"</formula>
    </cfRule>
  </conditionalFormatting>
  <conditionalFormatting sqref="KC23:LF24">
    <cfRule type="expression" dxfId="227" priority="231">
      <formula>$KA$23="not on board"</formula>
    </cfRule>
  </conditionalFormatting>
  <conditionalFormatting sqref="KC25:LF26">
    <cfRule type="expression" dxfId="226" priority="230">
      <formula>$KA$25="not on board"</formula>
    </cfRule>
  </conditionalFormatting>
  <conditionalFormatting sqref="KC27:LF28">
    <cfRule type="expression" dxfId="225" priority="229">
      <formula>$KA$27="not on board"</formula>
    </cfRule>
  </conditionalFormatting>
  <conditionalFormatting sqref="KC29:LF30">
    <cfRule type="expression" dxfId="224" priority="228">
      <formula>$KA$29="not on board"</formula>
    </cfRule>
  </conditionalFormatting>
  <conditionalFormatting sqref="KC31:LF32">
    <cfRule type="expression" dxfId="223" priority="227">
      <formula>$KA$31="not on board"</formula>
    </cfRule>
  </conditionalFormatting>
  <conditionalFormatting sqref="KC33:LF34">
    <cfRule type="expression" dxfId="222" priority="226">
      <formula>$KA$33="not on board"</formula>
    </cfRule>
  </conditionalFormatting>
  <conditionalFormatting sqref="KC35:LF36">
    <cfRule type="expression" dxfId="221" priority="225">
      <formula>$KA$35="not on board"</formula>
    </cfRule>
  </conditionalFormatting>
  <conditionalFormatting sqref="KC37:LF38">
    <cfRule type="expression" dxfId="220" priority="224">
      <formula>$KA$37="not on board"</formula>
    </cfRule>
  </conditionalFormatting>
  <conditionalFormatting sqref="KC39:LF40">
    <cfRule type="expression" dxfId="219" priority="223">
      <formula>$KA$39="not on board"</formula>
    </cfRule>
  </conditionalFormatting>
  <conditionalFormatting sqref="KC41:LF42">
    <cfRule type="expression" dxfId="218" priority="222">
      <formula>$KA$41="not on board"</formula>
    </cfRule>
  </conditionalFormatting>
  <conditionalFormatting sqref="KC43:LF44">
    <cfRule type="expression" dxfId="217" priority="221">
      <formula>$KA$43="not on board"</formula>
    </cfRule>
  </conditionalFormatting>
  <conditionalFormatting sqref="KC45:LF46">
    <cfRule type="expression" dxfId="216" priority="220">
      <formula>$KA$45="not on board"</formula>
    </cfRule>
  </conditionalFormatting>
  <conditionalFormatting sqref="KC47:LF48">
    <cfRule type="expression" dxfId="215" priority="219">
      <formula>$KA$47="not on board"</formula>
    </cfRule>
  </conditionalFormatting>
  <conditionalFormatting sqref="KC49:LF50">
    <cfRule type="expression" dxfId="214" priority="218">
      <formula>$KA$49="not on board"</formula>
    </cfRule>
  </conditionalFormatting>
  <conditionalFormatting sqref="KC51:LF52">
    <cfRule type="expression" dxfId="213" priority="217">
      <formula>$KA$51="not on board"</formula>
    </cfRule>
  </conditionalFormatting>
  <conditionalFormatting sqref="KC53:LF54">
    <cfRule type="expression" dxfId="212" priority="216">
      <formula>$KA$53="not on board"</formula>
    </cfRule>
  </conditionalFormatting>
  <conditionalFormatting sqref="KC55:LF56">
    <cfRule type="expression" dxfId="211" priority="215">
      <formula>$KA$55="not on board"</formula>
    </cfRule>
  </conditionalFormatting>
  <conditionalFormatting sqref="KC57:LF58">
    <cfRule type="expression" dxfId="210" priority="214">
      <formula>$KA$57="not on board"</formula>
    </cfRule>
  </conditionalFormatting>
  <conditionalFormatting sqref="KC59:LF60">
    <cfRule type="expression" dxfId="209" priority="213">
      <formula>$KA$59="not on board"</formula>
    </cfRule>
  </conditionalFormatting>
  <conditionalFormatting sqref="KC61:LF62">
    <cfRule type="expression" dxfId="208" priority="212">
      <formula>$KA$61="not on board"</formula>
    </cfRule>
  </conditionalFormatting>
  <conditionalFormatting sqref="KC63:LF64">
    <cfRule type="expression" dxfId="207" priority="211">
      <formula>$KA$63="not on board"</formula>
    </cfRule>
  </conditionalFormatting>
  <conditionalFormatting sqref="KC65:LF66">
    <cfRule type="expression" dxfId="206" priority="210">
      <formula>$KA$65="not on board"</formula>
    </cfRule>
  </conditionalFormatting>
  <conditionalFormatting sqref="KC67:LF68">
    <cfRule type="expression" dxfId="205" priority="209">
      <formula>$KA$67="not on board"</formula>
    </cfRule>
  </conditionalFormatting>
  <conditionalFormatting sqref="KC69:LF70">
    <cfRule type="expression" dxfId="204" priority="208">
      <formula>$KA$69="not on board"</formula>
    </cfRule>
  </conditionalFormatting>
  <conditionalFormatting sqref="KC71:LF72">
    <cfRule type="expression" dxfId="203" priority="207">
      <formula>$KA$71="not on board"</formula>
    </cfRule>
  </conditionalFormatting>
  <conditionalFormatting sqref="KC73:LF74">
    <cfRule type="expression" dxfId="202" priority="206">
      <formula>$KA$73="not on board"</formula>
    </cfRule>
  </conditionalFormatting>
  <conditionalFormatting sqref="KC75:LF76">
    <cfRule type="expression" dxfId="201" priority="205">
      <formula>$KA$75="not on board"</formula>
    </cfRule>
  </conditionalFormatting>
  <conditionalFormatting sqref="KC77:LF78">
    <cfRule type="expression" dxfId="200" priority="204">
      <formula>$KA$77="not on board"</formula>
    </cfRule>
  </conditionalFormatting>
  <conditionalFormatting sqref="KC79:LF80">
    <cfRule type="expression" dxfId="199" priority="203">
      <formula>$KA$79="not on board"</formula>
    </cfRule>
  </conditionalFormatting>
  <conditionalFormatting sqref="KC81:LF82">
    <cfRule type="expression" dxfId="198" priority="202">
      <formula>$KA$81="not on board"</formula>
    </cfRule>
  </conditionalFormatting>
  <conditionalFormatting sqref="KC83:LF84">
    <cfRule type="expression" dxfId="197" priority="201">
      <formula>$KA$83="not on board"</formula>
    </cfRule>
  </conditionalFormatting>
  <conditionalFormatting sqref="KC85:LF86">
    <cfRule type="expression" dxfId="196" priority="200">
      <formula>$KA$85="not on board"</formula>
    </cfRule>
  </conditionalFormatting>
  <conditionalFormatting sqref="KC87:LF88">
    <cfRule type="expression" dxfId="195" priority="199">
      <formula>$KA$87="not on board"</formula>
    </cfRule>
  </conditionalFormatting>
  <conditionalFormatting sqref="KC89:LF90">
    <cfRule type="expression" dxfId="194" priority="198">
      <formula>$KA$89="not on board"</formula>
    </cfRule>
  </conditionalFormatting>
  <conditionalFormatting sqref="KC91:LF92">
    <cfRule type="expression" dxfId="193" priority="197">
      <formula>$KA$91="not on board"</formula>
    </cfRule>
  </conditionalFormatting>
  <conditionalFormatting sqref="KC93:LF94">
    <cfRule type="expression" dxfId="192" priority="196">
      <formula>$KA$93="not on board"</formula>
    </cfRule>
  </conditionalFormatting>
  <conditionalFormatting sqref="KC95:LF96">
    <cfRule type="expression" dxfId="191" priority="195">
      <formula>$KA$95="not on board"</formula>
    </cfRule>
  </conditionalFormatting>
  <conditionalFormatting sqref="KC97:LF98">
    <cfRule type="expression" dxfId="190" priority="194">
      <formula>$KA$97="not on board"</formula>
    </cfRule>
  </conditionalFormatting>
  <conditionalFormatting sqref="KC99:LF100">
    <cfRule type="expression" dxfId="189" priority="193">
      <formula>$KA$99="not on board"</formula>
    </cfRule>
  </conditionalFormatting>
  <conditionalFormatting sqref="KC101:LF102">
    <cfRule type="expression" dxfId="188" priority="192">
      <formula>$KA$101="not on board"</formula>
    </cfRule>
  </conditionalFormatting>
  <conditionalFormatting sqref="KC103:LF104">
    <cfRule type="expression" dxfId="187" priority="191">
      <formula>$KA$103="not on board"</formula>
    </cfRule>
  </conditionalFormatting>
  <conditionalFormatting sqref="KC105:LF106">
    <cfRule type="expression" dxfId="186" priority="190">
      <formula>$KA$105="not on board"</formula>
    </cfRule>
  </conditionalFormatting>
  <conditionalFormatting sqref="KC107:LF108">
    <cfRule type="expression" dxfId="185" priority="189">
      <formula>$KA$107="not on board"</formula>
    </cfRule>
  </conditionalFormatting>
  <conditionalFormatting sqref="KC109:LF110">
    <cfRule type="expression" dxfId="184" priority="188">
      <formula>$KA$109="not on board"</formula>
    </cfRule>
  </conditionalFormatting>
  <conditionalFormatting sqref="KC111:LF112">
    <cfRule type="expression" dxfId="183" priority="187">
      <formula>$KA$111="not on board"</formula>
    </cfRule>
  </conditionalFormatting>
  <conditionalFormatting sqref="KC113:LF114">
    <cfRule type="expression" dxfId="182" priority="186">
      <formula>$KA$113="not on board"</formula>
    </cfRule>
  </conditionalFormatting>
  <conditionalFormatting sqref="KC115:LF116">
    <cfRule type="expression" dxfId="181" priority="185">
      <formula>$KA$115="not on board"</formula>
    </cfRule>
  </conditionalFormatting>
  <conditionalFormatting sqref="KC117:LF118">
    <cfRule type="expression" dxfId="180" priority="184">
      <formula>$KA$117="not on board"</formula>
    </cfRule>
  </conditionalFormatting>
  <conditionalFormatting sqref="KC119:LF120">
    <cfRule type="expression" dxfId="179" priority="183">
      <formula>$KA$119="not on board"</formula>
    </cfRule>
  </conditionalFormatting>
  <conditionalFormatting sqref="KC121:LF122">
    <cfRule type="expression" dxfId="178" priority="182">
      <formula>$KA$121="not on board"</formula>
    </cfRule>
  </conditionalFormatting>
  <conditionalFormatting sqref="KC123:LF124">
    <cfRule type="expression" dxfId="177" priority="181">
      <formula>$KA$123="not on board"</formula>
    </cfRule>
  </conditionalFormatting>
  <conditionalFormatting sqref="LL7:MP8">
    <cfRule type="expression" dxfId="176" priority="179">
      <formula>$LJ$7="not on board"</formula>
    </cfRule>
  </conditionalFormatting>
  <conditionalFormatting sqref="LL9:MP10">
    <cfRule type="expression" dxfId="175" priority="178">
      <formula>$LJ$9="not on board"</formula>
    </cfRule>
  </conditionalFormatting>
  <conditionalFormatting sqref="LL11:MP12">
    <cfRule type="expression" dxfId="174" priority="177">
      <formula>$LJ$11="not on board"</formula>
    </cfRule>
  </conditionalFormatting>
  <conditionalFormatting sqref="LL13:MP14">
    <cfRule type="expression" dxfId="173" priority="176">
      <formula>$LJ$13="not on board"</formula>
    </cfRule>
  </conditionalFormatting>
  <conditionalFormatting sqref="LL15:MP16">
    <cfRule type="expression" dxfId="172" priority="175">
      <formula>$LJ$15="not on board"</formula>
    </cfRule>
  </conditionalFormatting>
  <conditionalFormatting sqref="LL17:MP18">
    <cfRule type="expression" dxfId="171" priority="174">
      <formula>$LJ$17="not on board"</formula>
    </cfRule>
  </conditionalFormatting>
  <conditionalFormatting sqref="LL19:MP20">
    <cfRule type="expression" dxfId="170" priority="173">
      <formula>$LJ$19="not on board"</formula>
    </cfRule>
  </conditionalFormatting>
  <conditionalFormatting sqref="LL21:MP22">
    <cfRule type="expression" dxfId="169" priority="172">
      <formula>$LJ$21="not on board"</formula>
    </cfRule>
  </conditionalFormatting>
  <conditionalFormatting sqref="LL23:MP24">
    <cfRule type="expression" dxfId="168" priority="171">
      <formula>$LJ$23="not on board"</formula>
    </cfRule>
  </conditionalFormatting>
  <conditionalFormatting sqref="LL25:MP26">
    <cfRule type="expression" dxfId="167" priority="170">
      <formula>$LJ$25="not on board"</formula>
    </cfRule>
  </conditionalFormatting>
  <conditionalFormatting sqref="LL27:MP28">
    <cfRule type="expression" dxfId="166" priority="169">
      <formula>$LJ$27="not on board"</formula>
    </cfRule>
  </conditionalFormatting>
  <conditionalFormatting sqref="LL29:MP30">
    <cfRule type="expression" dxfId="165" priority="168">
      <formula>$LJ$29="not on board"</formula>
    </cfRule>
  </conditionalFormatting>
  <conditionalFormatting sqref="LL31:MP32">
    <cfRule type="expression" dxfId="164" priority="167">
      <formula>$LJ$31="not on board"</formula>
    </cfRule>
  </conditionalFormatting>
  <conditionalFormatting sqref="LL33:MP34">
    <cfRule type="expression" dxfId="163" priority="166">
      <formula>$LJ$33="not on board"</formula>
    </cfRule>
  </conditionalFormatting>
  <conditionalFormatting sqref="LL35:MP36">
    <cfRule type="expression" dxfId="162" priority="165">
      <formula>$LJ$35="not on board"</formula>
    </cfRule>
  </conditionalFormatting>
  <conditionalFormatting sqref="LL37:MP38">
    <cfRule type="expression" dxfId="161" priority="164">
      <formula>$LJ$37="not on board"</formula>
    </cfRule>
  </conditionalFormatting>
  <conditionalFormatting sqref="LL39:MP40">
    <cfRule type="expression" dxfId="160" priority="163">
      <formula>$LJ$39="not on board"</formula>
    </cfRule>
  </conditionalFormatting>
  <conditionalFormatting sqref="LL41:MP42">
    <cfRule type="expression" dxfId="159" priority="162">
      <formula>$LJ$41="not on board"</formula>
    </cfRule>
  </conditionalFormatting>
  <conditionalFormatting sqref="LL43:MP44">
    <cfRule type="expression" dxfId="158" priority="161">
      <formula>$LJ$43="not on board"</formula>
    </cfRule>
  </conditionalFormatting>
  <conditionalFormatting sqref="LL45:MP46">
    <cfRule type="expression" dxfId="157" priority="160">
      <formula>$LJ$45="not on board"</formula>
    </cfRule>
  </conditionalFormatting>
  <conditionalFormatting sqref="LL47:MP48">
    <cfRule type="expression" dxfId="156" priority="159">
      <formula>$LJ$47="not on board"</formula>
    </cfRule>
  </conditionalFormatting>
  <conditionalFormatting sqref="LL49:MP50">
    <cfRule type="expression" dxfId="155" priority="158">
      <formula>$LJ$49="not on board"</formula>
    </cfRule>
  </conditionalFormatting>
  <conditionalFormatting sqref="LL51:MP52">
    <cfRule type="expression" dxfId="154" priority="157">
      <formula>$LJ$51="not on board"</formula>
    </cfRule>
  </conditionalFormatting>
  <conditionalFormatting sqref="LL53:MP54">
    <cfRule type="expression" dxfId="153" priority="156">
      <formula>$LJ$53="not on board"</formula>
    </cfRule>
  </conditionalFormatting>
  <conditionalFormatting sqref="LL55:MP56">
    <cfRule type="expression" dxfId="152" priority="155">
      <formula>$LJ$55="not on board"</formula>
    </cfRule>
  </conditionalFormatting>
  <conditionalFormatting sqref="LL57:MP58">
    <cfRule type="expression" dxfId="151" priority="154">
      <formula>$LJ$57="not on board"</formula>
    </cfRule>
  </conditionalFormatting>
  <conditionalFormatting sqref="LL59:MP60">
    <cfRule type="expression" dxfId="150" priority="153">
      <formula>$LJ$59="not on board"</formula>
    </cfRule>
  </conditionalFormatting>
  <conditionalFormatting sqref="LL61:MP62">
    <cfRule type="expression" dxfId="149" priority="152">
      <formula>$LJ$61="not on board"</formula>
    </cfRule>
  </conditionalFormatting>
  <conditionalFormatting sqref="LL63:MP64">
    <cfRule type="expression" dxfId="148" priority="151">
      <formula>$LJ$63="not on board"</formula>
    </cfRule>
  </conditionalFormatting>
  <conditionalFormatting sqref="LL65:MP66">
    <cfRule type="expression" dxfId="147" priority="150">
      <formula>$LJ$65="not on board"</formula>
    </cfRule>
  </conditionalFormatting>
  <conditionalFormatting sqref="LL67:MP68">
    <cfRule type="expression" dxfId="146" priority="149">
      <formula>$LJ$67="not on board"</formula>
    </cfRule>
  </conditionalFormatting>
  <conditionalFormatting sqref="LL69:MP70">
    <cfRule type="expression" dxfId="145" priority="148">
      <formula>$LJ$69="not on board"</formula>
    </cfRule>
  </conditionalFormatting>
  <conditionalFormatting sqref="LL71:MP72">
    <cfRule type="expression" dxfId="144" priority="147">
      <formula>$LJ$71="not on board"</formula>
    </cfRule>
  </conditionalFormatting>
  <conditionalFormatting sqref="LL73:MP74">
    <cfRule type="expression" dxfId="143" priority="146">
      <formula>$LJ$73="not on board"</formula>
    </cfRule>
  </conditionalFormatting>
  <conditionalFormatting sqref="LL75:MP76">
    <cfRule type="expression" dxfId="142" priority="145">
      <formula>$LJ$75="not on board"</formula>
    </cfRule>
  </conditionalFormatting>
  <conditionalFormatting sqref="LL77:MP78">
    <cfRule type="expression" dxfId="141" priority="144">
      <formula>$LJ$77="not on board"</formula>
    </cfRule>
  </conditionalFormatting>
  <conditionalFormatting sqref="LL79:MP80">
    <cfRule type="expression" dxfId="140" priority="143">
      <formula>$LJ$79="not on board"</formula>
    </cfRule>
  </conditionalFormatting>
  <conditionalFormatting sqref="LL81:MP82">
    <cfRule type="expression" dxfId="139" priority="142">
      <formula>$LJ$81="not on board"</formula>
    </cfRule>
  </conditionalFormatting>
  <conditionalFormatting sqref="LL83:MP84">
    <cfRule type="expression" dxfId="138" priority="141">
      <formula>$LJ$83="not on board"</formula>
    </cfRule>
  </conditionalFormatting>
  <conditionalFormatting sqref="LL85:MP86">
    <cfRule type="expression" dxfId="137" priority="140">
      <formula>$LJ$85="not on board"</formula>
    </cfRule>
  </conditionalFormatting>
  <conditionalFormatting sqref="LL87:MP88">
    <cfRule type="expression" dxfId="136" priority="139">
      <formula>$LJ$87="not on board"</formula>
    </cfRule>
  </conditionalFormatting>
  <conditionalFormatting sqref="LL89:MP90">
    <cfRule type="expression" dxfId="135" priority="138">
      <formula>$LJ$89="not on board"</formula>
    </cfRule>
  </conditionalFormatting>
  <conditionalFormatting sqref="LL91:MP92">
    <cfRule type="expression" dxfId="134" priority="137">
      <formula>$LJ$91="not on board"</formula>
    </cfRule>
  </conditionalFormatting>
  <conditionalFormatting sqref="LL93:MP94">
    <cfRule type="expression" dxfId="133" priority="136">
      <formula>$LJ$93="not on board"</formula>
    </cfRule>
  </conditionalFormatting>
  <conditionalFormatting sqref="LL95:MP96">
    <cfRule type="expression" dxfId="132" priority="135">
      <formula>$LJ$95="not on board"</formula>
    </cfRule>
  </conditionalFormatting>
  <conditionalFormatting sqref="LL97:MP98">
    <cfRule type="expression" dxfId="131" priority="134">
      <formula>$LJ$97="not on board"</formula>
    </cfRule>
  </conditionalFormatting>
  <conditionalFormatting sqref="LL99:MP100">
    <cfRule type="expression" dxfId="130" priority="133">
      <formula>$LJ$99="not on board"</formula>
    </cfRule>
  </conditionalFormatting>
  <conditionalFormatting sqref="LL101:MP102">
    <cfRule type="expression" dxfId="129" priority="132">
      <formula>$LJ$101="not on board"</formula>
    </cfRule>
  </conditionalFormatting>
  <conditionalFormatting sqref="LL103:MP104">
    <cfRule type="expression" dxfId="128" priority="131">
      <formula>$LJ$103="not on board"</formula>
    </cfRule>
  </conditionalFormatting>
  <conditionalFormatting sqref="LL105:MP106">
    <cfRule type="expression" dxfId="127" priority="130">
      <formula>$LJ$105="not on board"</formula>
    </cfRule>
  </conditionalFormatting>
  <conditionalFormatting sqref="LL107:MP108">
    <cfRule type="expression" dxfId="126" priority="129">
      <formula>$LJ$107="not on board"</formula>
    </cfRule>
  </conditionalFormatting>
  <conditionalFormatting sqref="LL109:MP110">
    <cfRule type="expression" dxfId="125" priority="128">
      <formula>$LJ$109="not on board"</formula>
    </cfRule>
  </conditionalFormatting>
  <conditionalFormatting sqref="LL111:MP112">
    <cfRule type="expression" dxfId="124" priority="127">
      <formula>$LJ$111="not on board"</formula>
    </cfRule>
  </conditionalFormatting>
  <conditionalFormatting sqref="LL113:MP114">
    <cfRule type="expression" dxfId="123" priority="126">
      <formula>$LJ$113="not on board"</formula>
    </cfRule>
  </conditionalFormatting>
  <conditionalFormatting sqref="LL115:MP116">
    <cfRule type="expression" dxfId="122" priority="125">
      <formula>$LJ$115="not on board"</formula>
    </cfRule>
  </conditionalFormatting>
  <conditionalFormatting sqref="LL117:MP118">
    <cfRule type="expression" dxfId="121" priority="124">
      <formula>$LJ$117="not on board"</formula>
    </cfRule>
  </conditionalFormatting>
  <conditionalFormatting sqref="LL119:MP120">
    <cfRule type="expression" dxfId="120" priority="123">
      <formula>$LJ$119="not on board"</formula>
    </cfRule>
  </conditionalFormatting>
  <conditionalFormatting sqref="LL121:MP122">
    <cfRule type="expression" dxfId="119" priority="122">
      <formula>$LJ$121="not on board"</formula>
    </cfRule>
  </conditionalFormatting>
  <conditionalFormatting sqref="LL123:MP124">
    <cfRule type="expression" dxfId="118" priority="121">
      <formula>$LJ$123="not on board"</formula>
    </cfRule>
  </conditionalFormatting>
  <conditionalFormatting sqref="MV7:NY8">
    <cfRule type="expression" dxfId="117" priority="119">
      <formula>$MT$7="not on board"</formula>
    </cfRule>
  </conditionalFormatting>
  <conditionalFormatting sqref="MV9:NY10">
    <cfRule type="expression" dxfId="116" priority="118">
      <formula>$MT$9="not on board"</formula>
    </cfRule>
  </conditionalFormatting>
  <conditionalFormatting sqref="MV11:NY12">
    <cfRule type="expression" dxfId="115" priority="117">
      <formula>$MT$11="not on board"</formula>
    </cfRule>
  </conditionalFormatting>
  <conditionalFormatting sqref="MV13:NY14">
    <cfRule type="expression" dxfId="114" priority="116">
      <formula>$MT$13="not on board"</formula>
    </cfRule>
  </conditionalFormatting>
  <conditionalFormatting sqref="MV15:NY16">
    <cfRule type="expression" dxfId="113" priority="115">
      <formula>$MT$15="not on board"</formula>
    </cfRule>
  </conditionalFormatting>
  <conditionalFormatting sqref="MV17:NY18">
    <cfRule type="expression" dxfId="112" priority="114">
      <formula>$MT$17="not on board"</formula>
    </cfRule>
  </conditionalFormatting>
  <conditionalFormatting sqref="MV19:NY20">
    <cfRule type="expression" dxfId="111" priority="113">
      <formula>$MT$19="not on board"</formula>
    </cfRule>
  </conditionalFormatting>
  <conditionalFormatting sqref="MV21:NY22">
    <cfRule type="expression" dxfId="110" priority="112">
      <formula>$MT$21="not on board"</formula>
    </cfRule>
  </conditionalFormatting>
  <conditionalFormatting sqref="MV23:NY24">
    <cfRule type="expression" dxfId="109" priority="111">
      <formula>$MT$23="not on board"</formula>
    </cfRule>
  </conditionalFormatting>
  <conditionalFormatting sqref="MV25:NY26">
    <cfRule type="expression" dxfId="108" priority="110">
      <formula>$MT$25="not on board"</formula>
    </cfRule>
  </conditionalFormatting>
  <conditionalFormatting sqref="MV27:NY28">
    <cfRule type="expression" dxfId="107" priority="109">
      <formula>$MT$27="not on board"</formula>
    </cfRule>
  </conditionalFormatting>
  <conditionalFormatting sqref="MV29:NY30">
    <cfRule type="expression" dxfId="106" priority="108">
      <formula>$MT$29="not on board"</formula>
    </cfRule>
  </conditionalFormatting>
  <conditionalFormatting sqref="MV31:NY32">
    <cfRule type="expression" dxfId="105" priority="107">
      <formula>$MT$31="not on board"</formula>
    </cfRule>
  </conditionalFormatting>
  <conditionalFormatting sqref="MV33:NY34">
    <cfRule type="expression" dxfId="104" priority="106">
      <formula>$MT$33="not on board"</formula>
    </cfRule>
  </conditionalFormatting>
  <conditionalFormatting sqref="MV35:NY36">
    <cfRule type="expression" dxfId="103" priority="105">
      <formula>$MT$35="not on board"</formula>
    </cfRule>
  </conditionalFormatting>
  <conditionalFormatting sqref="MV37:NY38">
    <cfRule type="expression" dxfId="102" priority="104">
      <formula>$MT$37="not on board"</formula>
    </cfRule>
  </conditionalFormatting>
  <conditionalFormatting sqref="MV39:NY40">
    <cfRule type="expression" dxfId="101" priority="103">
      <formula>$MT$39="not on board"</formula>
    </cfRule>
  </conditionalFormatting>
  <conditionalFormatting sqref="MV41:NY42">
    <cfRule type="expression" dxfId="100" priority="102">
      <formula>$MT$41="not on board"</formula>
    </cfRule>
  </conditionalFormatting>
  <conditionalFormatting sqref="MV43:NY44">
    <cfRule type="expression" dxfId="99" priority="101">
      <formula>$MT$43="not on board"</formula>
    </cfRule>
  </conditionalFormatting>
  <conditionalFormatting sqref="MV45:NY46">
    <cfRule type="expression" dxfId="98" priority="100">
      <formula>$MT$45="not on board"</formula>
    </cfRule>
  </conditionalFormatting>
  <conditionalFormatting sqref="MV47:NY48">
    <cfRule type="expression" dxfId="97" priority="99">
      <formula>$MT$47="not on board"</formula>
    </cfRule>
  </conditionalFormatting>
  <conditionalFormatting sqref="MV49:NY50">
    <cfRule type="expression" dxfId="96" priority="98">
      <formula>$MT$49="not on board"</formula>
    </cfRule>
  </conditionalFormatting>
  <conditionalFormatting sqref="MV51:NY52">
    <cfRule type="expression" dxfId="95" priority="97">
      <formula>$MT$51="not on board"</formula>
    </cfRule>
  </conditionalFormatting>
  <conditionalFormatting sqref="MV53:NY54">
    <cfRule type="expression" dxfId="94" priority="96">
      <formula>$MT$53="not on board"</formula>
    </cfRule>
  </conditionalFormatting>
  <conditionalFormatting sqref="MV55:NY56">
    <cfRule type="expression" dxfId="93" priority="95">
      <formula>$MT$55="not on board"</formula>
    </cfRule>
  </conditionalFormatting>
  <conditionalFormatting sqref="MV57:NY58">
    <cfRule type="expression" dxfId="92" priority="94">
      <formula>$MT$57="not on board"</formula>
    </cfRule>
  </conditionalFormatting>
  <conditionalFormatting sqref="MV59:NY60">
    <cfRule type="expression" dxfId="91" priority="93">
      <formula>$MT$59="not on board"</formula>
    </cfRule>
  </conditionalFormatting>
  <conditionalFormatting sqref="MV61:NY62">
    <cfRule type="expression" dxfId="90" priority="92">
      <formula>$MT$61="not on board"</formula>
    </cfRule>
  </conditionalFormatting>
  <conditionalFormatting sqref="MV63:NY64">
    <cfRule type="expression" dxfId="89" priority="91">
      <formula>$MT$63="not on board"</formula>
    </cfRule>
  </conditionalFormatting>
  <conditionalFormatting sqref="MV65:NY66">
    <cfRule type="expression" dxfId="88" priority="90">
      <formula>$MT$65="not on board"</formula>
    </cfRule>
  </conditionalFormatting>
  <conditionalFormatting sqref="MV67:NY68">
    <cfRule type="expression" dxfId="87" priority="89">
      <formula>$MT$67="not on board"</formula>
    </cfRule>
  </conditionalFormatting>
  <conditionalFormatting sqref="MV69:NY70">
    <cfRule type="expression" dxfId="86" priority="88">
      <formula>$MT$69="not on board"</formula>
    </cfRule>
  </conditionalFormatting>
  <conditionalFormatting sqref="MV71:NY72">
    <cfRule type="expression" dxfId="85" priority="87">
      <formula>$MT$71="not on board"</formula>
    </cfRule>
  </conditionalFormatting>
  <conditionalFormatting sqref="MV73:NY74">
    <cfRule type="expression" dxfId="84" priority="86">
      <formula>$MT$73="not on board"</formula>
    </cfRule>
  </conditionalFormatting>
  <conditionalFormatting sqref="MV75:NY76">
    <cfRule type="expression" dxfId="83" priority="85">
      <formula>$MT$75="not on board"</formula>
    </cfRule>
  </conditionalFormatting>
  <conditionalFormatting sqref="MV77:NY78">
    <cfRule type="expression" dxfId="82" priority="84">
      <formula>$MT$77="not on board"</formula>
    </cfRule>
  </conditionalFormatting>
  <conditionalFormatting sqref="MV79:NY80">
    <cfRule type="expression" dxfId="81" priority="83">
      <formula>$MT$79="not on board"</formula>
    </cfRule>
  </conditionalFormatting>
  <conditionalFormatting sqref="MV81:NY82">
    <cfRule type="expression" dxfId="80" priority="82">
      <formula>$MT$81="not on board"</formula>
    </cfRule>
  </conditionalFormatting>
  <conditionalFormatting sqref="MV83:NY84">
    <cfRule type="expression" dxfId="79" priority="81">
      <formula>$MT$83="not on board"</formula>
    </cfRule>
  </conditionalFormatting>
  <conditionalFormatting sqref="MV85:NY86">
    <cfRule type="expression" dxfId="78" priority="80">
      <formula>$MT$85="not on board"</formula>
    </cfRule>
  </conditionalFormatting>
  <conditionalFormatting sqref="MV87:NY88">
    <cfRule type="expression" dxfId="77" priority="79">
      <formula>$MT$87="not on board"</formula>
    </cfRule>
  </conditionalFormatting>
  <conditionalFormatting sqref="MV89:NY90">
    <cfRule type="expression" dxfId="76" priority="78">
      <formula>$MT$89="not on board"</formula>
    </cfRule>
  </conditionalFormatting>
  <conditionalFormatting sqref="MV91:NY92">
    <cfRule type="expression" dxfId="75" priority="77">
      <formula>$MT$91="not on board"</formula>
    </cfRule>
  </conditionalFormatting>
  <conditionalFormatting sqref="MV93:NY94">
    <cfRule type="expression" dxfId="74" priority="76">
      <formula>$MT$93="not on board"</formula>
    </cfRule>
  </conditionalFormatting>
  <conditionalFormatting sqref="MV95:NY96">
    <cfRule type="expression" dxfId="73" priority="75">
      <formula>$MT$95="not on board"</formula>
    </cfRule>
  </conditionalFormatting>
  <conditionalFormatting sqref="MV97:NY98">
    <cfRule type="expression" dxfId="72" priority="74">
      <formula>$MT$97="not on board"</formula>
    </cfRule>
  </conditionalFormatting>
  <conditionalFormatting sqref="MV99:NY100">
    <cfRule type="expression" dxfId="71" priority="73">
      <formula>$MT$99="not on board"</formula>
    </cfRule>
  </conditionalFormatting>
  <conditionalFormatting sqref="MV101:NY102">
    <cfRule type="expression" dxfId="70" priority="72">
      <formula>$MT$101="not on board"</formula>
    </cfRule>
  </conditionalFormatting>
  <conditionalFormatting sqref="MV103:NY104">
    <cfRule type="expression" dxfId="69" priority="71">
      <formula>$MT$103="not on board"</formula>
    </cfRule>
  </conditionalFormatting>
  <conditionalFormatting sqref="MV105:NY106">
    <cfRule type="expression" dxfId="68" priority="70">
      <formula>$MT$105="not on board"</formula>
    </cfRule>
  </conditionalFormatting>
  <conditionalFormatting sqref="MV107:NY108">
    <cfRule type="expression" dxfId="67" priority="69">
      <formula>$MT$107="not on board"</formula>
    </cfRule>
  </conditionalFormatting>
  <conditionalFormatting sqref="MV109:NY110">
    <cfRule type="expression" dxfId="66" priority="68">
      <formula>$MT$109="not on board"</formula>
    </cfRule>
  </conditionalFormatting>
  <conditionalFormatting sqref="MV111:NY112">
    <cfRule type="expression" dxfId="65" priority="67">
      <formula>$MT$111="not on board"</formula>
    </cfRule>
  </conditionalFormatting>
  <conditionalFormatting sqref="MV113:NY114">
    <cfRule type="expression" dxfId="64" priority="66">
      <formula>$MT$113="not on board"</formula>
    </cfRule>
  </conditionalFormatting>
  <conditionalFormatting sqref="MV115:NY116">
    <cfRule type="expression" dxfId="63" priority="65">
      <formula>$MT$115="not on board"</formula>
    </cfRule>
  </conditionalFormatting>
  <conditionalFormatting sqref="MV117:NY118">
    <cfRule type="expression" dxfId="62" priority="64">
      <formula>$MT$117="not on board"</formula>
    </cfRule>
  </conditionalFormatting>
  <conditionalFormatting sqref="MV119:NY120">
    <cfRule type="expression" dxfId="61" priority="63">
      <formula>$MT$119="not on board"</formula>
    </cfRule>
  </conditionalFormatting>
  <conditionalFormatting sqref="MV121:NY122">
    <cfRule type="expression" dxfId="60" priority="62">
      <formula>$MT$121="not on board"</formula>
    </cfRule>
  </conditionalFormatting>
  <conditionalFormatting sqref="MV123:NY124">
    <cfRule type="expression" dxfId="59" priority="61">
      <formula>$MT$123="not on board"</formula>
    </cfRule>
  </conditionalFormatting>
  <conditionalFormatting sqref="OE7:PI8">
    <cfRule type="expression" dxfId="58" priority="59">
      <formula>$OC$7="not on board"</formula>
    </cfRule>
  </conditionalFormatting>
  <conditionalFormatting sqref="OE9:PI10">
    <cfRule type="expression" dxfId="57" priority="58">
      <formula>$OC$9="not on board"</formula>
    </cfRule>
  </conditionalFormatting>
  <conditionalFormatting sqref="OE11:PI12">
    <cfRule type="expression" dxfId="56" priority="57">
      <formula>$OC$11="not on board"</formula>
    </cfRule>
  </conditionalFormatting>
  <conditionalFormatting sqref="OE13:PI14">
    <cfRule type="expression" dxfId="55" priority="56">
      <formula>$OC$13="not on board"</formula>
    </cfRule>
  </conditionalFormatting>
  <conditionalFormatting sqref="OE15:PI16">
    <cfRule type="expression" dxfId="54" priority="55">
      <formula>$OC$15="not on board"</formula>
    </cfRule>
  </conditionalFormatting>
  <conditionalFormatting sqref="OE17:PI18">
    <cfRule type="expression" dxfId="53" priority="54">
      <formula>$OC$17="not on board"</formula>
    </cfRule>
  </conditionalFormatting>
  <conditionalFormatting sqref="OE19:PI20">
    <cfRule type="expression" dxfId="52" priority="53">
      <formula>$OC$19="not on board"</formula>
    </cfRule>
  </conditionalFormatting>
  <conditionalFormatting sqref="OE21:PI22">
    <cfRule type="expression" dxfId="51" priority="52">
      <formula>$OC$21="not on board"</formula>
    </cfRule>
  </conditionalFormatting>
  <conditionalFormatting sqref="OE23:PI24">
    <cfRule type="expression" dxfId="50" priority="51">
      <formula>$OC$23="not on board"</formula>
    </cfRule>
  </conditionalFormatting>
  <conditionalFormatting sqref="OE25:PI26">
    <cfRule type="expression" dxfId="49" priority="50">
      <formula>$OC$25="not on board"</formula>
    </cfRule>
  </conditionalFormatting>
  <conditionalFormatting sqref="OE27:PI28">
    <cfRule type="expression" dxfId="48" priority="49">
      <formula>$OC$27="not on board"</formula>
    </cfRule>
  </conditionalFormatting>
  <conditionalFormatting sqref="OE29:PI30">
    <cfRule type="expression" dxfId="47" priority="48">
      <formula>$OC$29="not on board"</formula>
    </cfRule>
  </conditionalFormatting>
  <conditionalFormatting sqref="OE31:PI32">
    <cfRule type="expression" dxfId="46" priority="47">
      <formula>$OC$31="not on board"</formula>
    </cfRule>
  </conditionalFormatting>
  <conditionalFormatting sqref="OE33:PI34">
    <cfRule type="expression" dxfId="45" priority="46">
      <formula>$OC$33="not on board"</formula>
    </cfRule>
  </conditionalFormatting>
  <conditionalFormatting sqref="OE35:PI36">
    <cfRule type="expression" dxfId="44" priority="45">
      <formula>$OC$35="not on board"</formula>
    </cfRule>
  </conditionalFormatting>
  <conditionalFormatting sqref="OE37:PI38">
    <cfRule type="expression" dxfId="43" priority="44">
      <formula>$OC$37="not on board"</formula>
    </cfRule>
  </conditionalFormatting>
  <conditionalFormatting sqref="OE39:PI40">
    <cfRule type="expression" dxfId="42" priority="43">
      <formula>$OC$39="not on board"</formula>
    </cfRule>
  </conditionalFormatting>
  <conditionalFormatting sqref="OE41:PI42">
    <cfRule type="expression" dxfId="41" priority="42">
      <formula>$OC$41="not on board"</formula>
    </cfRule>
  </conditionalFormatting>
  <conditionalFormatting sqref="OE43:PI44">
    <cfRule type="expression" dxfId="40" priority="41">
      <formula>$OC$43="not on board"</formula>
    </cfRule>
  </conditionalFormatting>
  <conditionalFormatting sqref="OE45:PI46">
    <cfRule type="expression" dxfId="39" priority="40">
      <formula>$OC$45="not on board"</formula>
    </cfRule>
  </conditionalFormatting>
  <conditionalFormatting sqref="OE47:PI48">
    <cfRule type="expression" dxfId="38" priority="39">
      <formula>$OC$47="not on board"</formula>
    </cfRule>
  </conditionalFormatting>
  <conditionalFormatting sqref="OE49:PI50">
    <cfRule type="expression" dxfId="37" priority="38">
      <formula>$OC$49="not on board"</formula>
    </cfRule>
  </conditionalFormatting>
  <conditionalFormatting sqref="OE51:PI52">
    <cfRule type="expression" dxfId="36" priority="37">
      <formula>$OC$51="not on board"</formula>
    </cfRule>
  </conditionalFormatting>
  <conditionalFormatting sqref="OE53:PI54">
    <cfRule type="expression" dxfId="35" priority="36">
      <formula>$OC$53="not on board"</formula>
    </cfRule>
  </conditionalFormatting>
  <conditionalFormatting sqref="OE55:PI56">
    <cfRule type="expression" dxfId="34" priority="35">
      <formula>$OC$55="not on board"</formula>
    </cfRule>
  </conditionalFormatting>
  <conditionalFormatting sqref="OE57:PI58">
    <cfRule type="expression" dxfId="33" priority="34">
      <formula>$OC$57="not on board"</formula>
    </cfRule>
  </conditionalFormatting>
  <conditionalFormatting sqref="OE59:PI60">
    <cfRule type="expression" dxfId="32" priority="33">
      <formula>$OC$59="not on board"</formula>
    </cfRule>
  </conditionalFormatting>
  <conditionalFormatting sqref="OE61:PI62">
    <cfRule type="expression" dxfId="31" priority="32">
      <formula>$OC$61="not on board"</formula>
    </cfRule>
  </conditionalFormatting>
  <conditionalFormatting sqref="OE63:PI64">
    <cfRule type="expression" dxfId="30" priority="31">
      <formula>$OC$63="not on board"</formula>
    </cfRule>
  </conditionalFormatting>
  <conditionalFormatting sqref="OE65:PI66">
    <cfRule type="expression" dxfId="29" priority="30">
      <formula>$OC$65="not on board"</formula>
    </cfRule>
  </conditionalFormatting>
  <conditionalFormatting sqref="OE67:PI68">
    <cfRule type="expression" dxfId="28" priority="29">
      <formula>$OC$67="not on board"</formula>
    </cfRule>
  </conditionalFormatting>
  <conditionalFormatting sqref="OE69:PI70">
    <cfRule type="expression" dxfId="27" priority="28">
      <formula>$OC$69="not on board"</formula>
    </cfRule>
  </conditionalFormatting>
  <conditionalFormatting sqref="OE71:PI72">
    <cfRule type="expression" dxfId="26" priority="27">
      <formula>$OC$71="not on board"</formula>
    </cfRule>
  </conditionalFormatting>
  <conditionalFormatting sqref="OE73:PI74">
    <cfRule type="expression" dxfId="25" priority="26">
      <formula>$OC$73="not on board"</formula>
    </cfRule>
  </conditionalFormatting>
  <conditionalFormatting sqref="OE75:PI76">
    <cfRule type="expression" dxfId="24" priority="25">
      <formula>$OC$75="not on board"</formula>
    </cfRule>
  </conditionalFormatting>
  <conditionalFormatting sqref="OE77:PI78">
    <cfRule type="expression" dxfId="23" priority="24">
      <formula>$OC$77="not on board"</formula>
    </cfRule>
  </conditionalFormatting>
  <conditionalFormatting sqref="OE79:PI80">
    <cfRule type="expression" dxfId="22" priority="23">
      <formula>$OC$79="not on board"</formula>
    </cfRule>
  </conditionalFormatting>
  <conditionalFormatting sqref="OE81:PI82">
    <cfRule type="expression" dxfId="21" priority="22">
      <formula>$OC$81="not on board"</formula>
    </cfRule>
  </conditionalFormatting>
  <conditionalFormatting sqref="OE83:PI84">
    <cfRule type="expression" dxfId="20" priority="21">
      <formula>$OC$83="not on board"</formula>
    </cfRule>
  </conditionalFormatting>
  <conditionalFormatting sqref="OE85:PI86">
    <cfRule type="expression" dxfId="19" priority="20">
      <formula>$OC$85="not on board"</formula>
    </cfRule>
  </conditionalFormatting>
  <conditionalFormatting sqref="OE87:PI88">
    <cfRule type="expression" dxfId="18" priority="19">
      <formula>$OC$87="not on board"</formula>
    </cfRule>
  </conditionalFormatting>
  <conditionalFormatting sqref="OE89:PI90">
    <cfRule type="expression" dxfId="17" priority="18">
      <formula>$OC$89="not on board"</formula>
    </cfRule>
  </conditionalFormatting>
  <conditionalFormatting sqref="OE91:PI92">
    <cfRule type="expression" dxfId="16" priority="17">
      <formula>$OC$91="not on board"</formula>
    </cfRule>
  </conditionalFormatting>
  <conditionalFormatting sqref="OE93:PI94">
    <cfRule type="expression" dxfId="15" priority="16">
      <formula>$OC$93="not on board"</formula>
    </cfRule>
  </conditionalFormatting>
  <conditionalFormatting sqref="OE95:PI96">
    <cfRule type="expression" dxfId="14" priority="15">
      <formula>$OC$95="not on board"</formula>
    </cfRule>
  </conditionalFormatting>
  <conditionalFormatting sqref="OE97:PI98">
    <cfRule type="expression" dxfId="13" priority="14">
      <formula>$OC$97="not on board"</formula>
    </cfRule>
  </conditionalFormatting>
  <conditionalFormatting sqref="OE99:PI100">
    <cfRule type="expression" dxfId="12" priority="13">
      <formula>$OC$99="not on board"</formula>
    </cfRule>
  </conditionalFormatting>
  <conditionalFormatting sqref="OE101:PI102">
    <cfRule type="expression" dxfId="11" priority="12">
      <formula>$OC$101="not on board"</formula>
    </cfRule>
  </conditionalFormatting>
  <conditionalFormatting sqref="OE103:PI104">
    <cfRule type="expression" dxfId="10" priority="11">
      <formula>$OC$103="not on board"</formula>
    </cfRule>
  </conditionalFormatting>
  <conditionalFormatting sqref="OE105:PI106">
    <cfRule type="expression" dxfId="9" priority="10">
      <formula>$OC$105="not on board"</formula>
    </cfRule>
  </conditionalFormatting>
  <conditionalFormatting sqref="OE107:PI108">
    <cfRule type="expression" dxfId="8" priority="9">
      <formula>$OC$107="not on board"</formula>
    </cfRule>
  </conditionalFormatting>
  <conditionalFormatting sqref="OE109:PI110">
    <cfRule type="expression" dxfId="7" priority="8">
      <formula>$OC$109="not on board"</formula>
    </cfRule>
  </conditionalFormatting>
  <conditionalFormatting sqref="OE111:PI112">
    <cfRule type="expression" dxfId="6" priority="7">
      <formula>$OC$111="not on board"</formula>
    </cfRule>
  </conditionalFormatting>
  <conditionalFormatting sqref="OE113:PI114">
    <cfRule type="expression" dxfId="5" priority="6">
      <formula>$OC$113="not on board"</formula>
    </cfRule>
  </conditionalFormatting>
  <conditionalFormatting sqref="OE115:PI116">
    <cfRule type="expression" dxfId="4" priority="5">
      <formula>$OC$115="not on board"</formula>
    </cfRule>
  </conditionalFormatting>
  <conditionalFormatting sqref="OE117:PI118">
    <cfRule type="expression" dxfId="3" priority="4">
      <formula>$OC$117="not on board"</formula>
    </cfRule>
  </conditionalFormatting>
  <conditionalFormatting sqref="OE119:PI120">
    <cfRule type="expression" dxfId="2" priority="3">
      <formula>$OC$119="not on board"</formula>
    </cfRule>
  </conditionalFormatting>
  <conditionalFormatting sqref="OE121:PI122">
    <cfRule type="expression" dxfId="1" priority="2">
      <formula>$OC$121="not on board"</formula>
    </cfRule>
  </conditionalFormatting>
  <conditionalFormatting sqref="OE123:PI124">
    <cfRule type="expression" dxfId="0" priority="1">
      <formula>$OC$123="not on board"</formula>
    </cfRule>
  </conditionalFormatting>
  <dataValidations count="1">
    <dataValidation type="decimal" allowBlank="1" showInputMessage="1" showErrorMessage="1" sqref="E7:AI124 OE7:PI124 BW7:DA124 AO7:BQ124 DG7:EJ124 EP7:FT124 FZ7:HC124 HI7:IM124 IS7:JW124 KC7:LF124 LL7:MP124 MV7:NY124">
      <formula1>0</formula1>
      <formula2>24</formula2>
    </dataValidation>
  </dataValidations>
  <pageMargins left="0.25" right="0.25" top="0.25" bottom="0.25" header="0.3" footer="0.3"/>
  <pageSetup scale="50" orientation="portrait" r:id="rId1"/>
  <colBreaks count="11" manualBreakCount="11">
    <brk id="36" max="95" man="1"/>
    <brk id="70" max="95" man="1"/>
    <brk id="106" max="95" man="1"/>
    <brk id="141" max="1048575" man="1"/>
    <brk id="177" max="95" man="1"/>
    <brk id="212" max="95" man="1"/>
    <brk id="248" max="95" man="1"/>
    <brk id="284" max="95" man="1"/>
    <brk id="319" max="95" man="1"/>
    <brk id="355" max="95" man="1"/>
    <brk id="390"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2014</vt:lpstr>
      <vt:lpstr>2015</vt:lpstr>
      <vt:lpstr>2016</vt:lpstr>
      <vt:lpstr>'2014'!Print_Area</vt:lpstr>
      <vt:lpstr>'2015'!Print_Area</vt:lpstr>
      <vt:lpstr>'2016'!Print_Area</vt:lpstr>
      <vt:lpstr>Summary!Print_Area</vt:lpstr>
      <vt:lpstr>'2014'!Print_Titles</vt:lpstr>
      <vt:lpstr>'2015'!Print_Titles</vt:lpstr>
      <vt:lpstr>'2016'!Print_Titles</vt:lpstr>
    </vt:vector>
  </TitlesOfParts>
  <Company>City of New York 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Hsiao, Will</dc:creator>
  <cp:lastModifiedBy>tamp</cp:lastModifiedBy>
  <cp:lastPrinted>2014-08-03T17:48:51Z</cp:lastPrinted>
  <dcterms:created xsi:type="dcterms:W3CDTF">2014-03-31T19:00:22Z</dcterms:created>
  <dcterms:modified xsi:type="dcterms:W3CDTF">2014-08-29T19:05:38Z</dcterms:modified>
</cp:coreProperties>
</file>