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6830" windowHeight="11640" activeTab="2"/>
  </bookViews>
  <sheets>
    <sheet name="Lead University" sheetId="1" r:id="rId1"/>
    <sheet name="University Collaborator" sheetId="2" r:id="rId2"/>
    <sheet name="National Lab Collaborator" sheetId="3" r:id="rId3"/>
  </sheets>
  <definedNames/>
  <calcPr fullCalcOnLoad="1"/>
</workbook>
</file>

<file path=xl/sharedStrings.xml><?xml version="1.0" encoding="utf-8"?>
<sst xmlns="http://schemas.openxmlformats.org/spreadsheetml/2006/main" count="301" uniqueCount="73">
  <si>
    <t xml:space="preserve">    Graduate Students, 27.5%</t>
  </si>
  <si>
    <t xml:space="preserve">    Undergraduate Students, 3.5%</t>
  </si>
  <si>
    <r>
      <t xml:space="preserve">Budget Category </t>
    </r>
    <r>
      <rPr>
        <b/>
        <vertAlign val="superscript"/>
        <sz val="10"/>
        <rFont val="Arial"/>
        <family val="2"/>
      </rPr>
      <t>(add categories if needed)</t>
    </r>
  </si>
  <si>
    <r>
      <t xml:space="preserve">Equipment </t>
    </r>
    <r>
      <rPr>
        <sz val="7"/>
        <rFont val="Arial"/>
        <family val="2"/>
      </rPr>
      <t>(if IDC applied)</t>
    </r>
  </si>
  <si>
    <r>
      <t>Equipment</t>
    </r>
    <r>
      <rPr>
        <b/>
        <sz val="7"/>
        <rFont val="Arial"/>
        <family val="2"/>
      </rPr>
      <t xml:space="preserve"> </t>
    </r>
    <r>
      <rPr>
        <sz val="7"/>
        <rFont val="Arial"/>
        <family val="2"/>
      </rPr>
      <t>(if IDC not applied)</t>
    </r>
  </si>
  <si>
    <t xml:space="preserve">          (May 01)</t>
  </si>
  <si>
    <t>Other Direct Costs (ODC)</t>
  </si>
  <si>
    <r>
      <t xml:space="preserve">Travel </t>
    </r>
    <r>
      <rPr>
        <sz val="8"/>
        <rFont val="Arial"/>
        <family val="2"/>
      </rPr>
      <t>(designate if travel to INL)</t>
    </r>
  </si>
  <si>
    <t>Year 1</t>
  </si>
  <si>
    <r>
      <t xml:space="preserve">    </t>
    </r>
    <r>
      <rPr>
        <sz val="10"/>
        <rFont val="Arial"/>
        <family val="2"/>
      </rPr>
      <t>PI/Faculty, 38.5%</t>
    </r>
  </si>
  <si>
    <t>Total</t>
  </si>
  <si>
    <t>Tuition</t>
  </si>
  <si>
    <t>Fringe Benefit Cost and %</t>
  </si>
  <si>
    <t># hrs</t>
  </si>
  <si>
    <t>$ / hr</t>
  </si>
  <si>
    <r>
      <t xml:space="preserve">Labor </t>
    </r>
    <r>
      <rPr>
        <b/>
        <sz val="8"/>
        <rFont val="Arial"/>
        <family val="2"/>
      </rPr>
      <t>(</t>
    </r>
    <r>
      <rPr>
        <sz val="8"/>
        <rFont val="Arial"/>
        <family val="2"/>
      </rPr>
      <t># hrs/hourly rate required</t>
    </r>
    <r>
      <rPr>
        <b/>
        <sz val="8"/>
        <rFont val="Arial"/>
        <family val="2"/>
      </rPr>
      <t>) by job category</t>
    </r>
  </si>
  <si>
    <t xml:space="preserve">    Undergrad</t>
  </si>
  <si>
    <t xml:space="preserve">    Post Docs, 26.5%</t>
  </si>
  <si>
    <t xml:space="preserve">    Faculty</t>
  </si>
  <si>
    <t xml:space="preserve">    Other Professional, 38.5%</t>
  </si>
  <si>
    <t xml:space="preserve">      Name</t>
  </si>
  <si>
    <t xml:space="preserve">    Travel to INL</t>
  </si>
  <si>
    <t>Flight</t>
  </si>
  <si>
    <t>Hotel</t>
  </si>
  <si>
    <t>Car &amp; Per Diem</t>
  </si>
  <si>
    <t xml:space="preserve">          one trip, one individual</t>
  </si>
  <si>
    <t xml:space="preserve">    ASME SG-Graphite Core Components (SC III) Meetings</t>
  </si>
  <si>
    <t xml:space="preserve">           two trips,two individuals</t>
  </si>
  <si>
    <t xml:space="preserve">    ASME National Conference</t>
  </si>
  <si>
    <r>
      <rPr>
        <b/>
        <u val="single"/>
        <sz val="10"/>
        <rFont val="Arial"/>
        <family val="2"/>
      </rPr>
      <t>Labor costs</t>
    </r>
    <r>
      <rPr>
        <sz val="10"/>
        <rFont val="Arial"/>
        <family val="2"/>
      </rPr>
      <t xml:space="preserve"> have been included for 1 month each for the PI, Dr. </t>
    </r>
    <r>
      <rPr>
        <i/>
        <sz val="10"/>
        <rFont val="Arial"/>
        <family val="2"/>
      </rPr>
      <t>XXXX,</t>
    </r>
    <r>
      <rPr>
        <sz val="10"/>
        <rFont val="Arial"/>
        <family val="2"/>
      </rPr>
      <t xml:space="preserve"> Dr. XXXs, and  instrument specialist XXXXX, and 0.875 month for post doc XXXXX.  The budget also includes support for two graduate research assistants at 50% for 12 months and an undergraduate student. Numbers of hours and hourly rates have been estimated from person months of effort, as described above.</t>
    </r>
  </si>
  <si>
    <r>
      <rPr>
        <b/>
        <sz val="8"/>
        <rFont val="Arial"/>
        <family val="2"/>
      </rPr>
      <t>(Must include documentation of cost in the form of published price list, catalog page, vendor quote, etc.</t>
    </r>
    <r>
      <rPr>
        <sz val="8"/>
        <rFont val="Arial"/>
        <family val="2"/>
      </rPr>
      <t>)</t>
    </r>
  </si>
  <si>
    <t>NOTE: Under the DOE system there is no $ threshold on equipment</t>
  </si>
  <si>
    <r>
      <t xml:space="preserve">Materials and Supplies </t>
    </r>
    <r>
      <rPr>
        <sz val="7"/>
        <rFont val="Arial"/>
        <family val="2"/>
      </rPr>
      <t>(</t>
    </r>
    <r>
      <rPr>
        <b/>
        <sz val="7"/>
        <rFont val="Arial"/>
        <family val="2"/>
      </rPr>
      <t>Provide a list of materials and supplies and costs, basis for cost</t>
    </r>
    <r>
      <rPr>
        <sz val="7"/>
        <rFont val="Arial"/>
        <family val="2"/>
      </rPr>
      <t>)</t>
    </r>
  </si>
  <si>
    <r>
      <t>Other Direct Costs</t>
    </r>
    <r>
      <rPr>
        <sz val="10"/>
        <rFont val="Arial"/>
        <family val="2"/>
      </rPr>
      <t xml:space="preserve"> - detail of these costs is required. </t>
    </r>
    <r>
      <rPr>
        <b/>
        <sz val="10"/>
        <rFont val="Arial"/>
        <family val="2"/>
      </rPr>
      <t xml:space="preserve"> Documentation of hourly rates for computer and laboratory time is required in the form of published rate structures or published price lists.</t>
    </r>
  </si>
  <si>
    <r>
      <t xml:space="preserve">Consultant </t>
    </r>
    <r>
      <rPr>
        <sz val="7"/>
        <rFont val="Arial"/>
        <family val="2"/>
      </rPr>
      <t>(</t>
    </r>
    <r>
      <rPr>
        <b/>
        <sz val="7"/>
        <rFont val="Arial"/>
        <family val="2"/>
      </rPr>
      <t>Must inc. details:  A resume and a letter stating this is the company standard rate</t>
    </r>
    <r>
      <rPr>
        <sz val="7"/>
        <rFont val="Arial"/>
        <family val="2"/>
      </rPr>
      <t>)</t>
    </r>
  </si>
  <si>
    <r>
      <t xml:space="preserve">Technical Support </t>
    </r>
    <r>
      <rPr>
        <sz val="7"/>
        <rFont val="Arial"/>
        <family val="2"/>
      </rPr>
      <t>(</t>
    </r>
    <r>
      <rPr>
        <b/>
        <sz val="7"/>
        <rFont val="Arial"/>
        <family val="2"/>
      </rPr>
      <t>Must inc. details:  A resume and a letter stating this is the company standard rate)</t>
    </r>
  </si>
  <si>
    <r>
      <t xml:space="preserve">Subtier Subcontracts </t>
    </r>
    <r>
      <rPr>
        <sz val="7"/>
        <rFont val="Arial"/>
        <family val="2"/>
      </rPr>
      <t>(</t>
    </r>
    <r>
      <rPr>
        <b/>
        <sz val="7"/>
        <rFont val="Arial"/>
        <family val="2"/>
      </rPr>
      <t>Must include as much detail in separate sheet as lead university)</t>
    </r>
  </si>
  <si>
    <r>
      <t>Indirect Cost at 48.5% (</t>
    </r>
    <r>
      <rPr>
        <b/>
        <i/>
        <u val="single"/>
        <sz val="10"/>
        <rFont val="Arial"/>
        <family val="2"/>
      </rPr>
      <t>ATTACH INDIRECT RATE AGREEMENT</t>
    </r>
    <r>
      <rPr>
        <b/>
        <sz val="10"/>
        <rFont val="Arial"/>
        <family val="2"/>
      </rPr>
      <t>)</t>
    </r>
  </si>
  <si>
    <r>
      <rPr>
        <b/>
        <u val="single"/>
        <sz val="10"/>
        <rFont val="Arial"/>
        <family val="2"/>
      </rPr>
      <t>Publication</t>
    </r>
    <r>
      <rPr>
        <sz val="10"/>
        <rFont val="Arial"/>
        <family val="2"/>
      </rPr>
      <t>: A total of $300 for the 3 year project is requested for preparing and publishing the results of the work conducted under this project.  Requesting $100 in year 1 and in each subsequent year.</t>
    </r>
  </si>
  <si>
    <r>
      <rPr>
        <b/>
        <u val="single"/>
        <sz val="12"/>
        <rFont val="Arial"/>
        <family val="2"/>
      </rPr>
      <t>Budget explanations, Year 1</t>
    </r>
    <r>
      <rPr>
        <b/>
        <sz val="12"/>
        <rFont val="Arial"/>
        <family val="2"/>
      </rPr>
      <t>:</t>
    </r>
  </si>
  <si>
    <r>
      <rPr>
        <b/>
        <u val="single"/>
        <sz val="10"/>
        <rFont val="Arial"/>
        <family val="2"/>
      </rPr>
      <t>Equipment</t>
    </r>
    <r>
      <rPr>
        <sz val="10"/>
        <rFont val="Arial"/>
        <family val="2"/>
      </rPr>
      <t xml:space="preserve"> (w/IDC)- $19,000 has been allocated for equipment throughout the project.  These funds will be used to fabricate the micro-channel heat exchangers for Task 2 and for the construction of the seal testing facilities that will be attached to the SCCO2 loop.   See attached vendor quote</t>
    </r>
  </si>
  <si>
    <r>
      <rPr>
        <b/>
        <u val="single"/>
        <sz val="10"/>
        <rFont val="Arial"/>
        <family val="2"/>
      </rPr>
      <t>Computer(s)</t>
    </r>
    <r>
      <rPr>
        <sz val="10"/>
        <rFont val="Arial"/>
        <family val="2"/>
      </rPr>
      <t xml:space="preserve">:  A total of $9,487 is requested for a computer and software package each year.  A quote is  attached for 3 PC's, totaling $4,497.  Software will include one license for XXX.  See attached price list from vendor ($4,990.65) </t>
    </r>
  </si>
  <si>
    <r>
      <rPr>
        <b/>
        <u val="single"/>
        <sz val="10"/>
        <rFont val="Arial"/>
        <family val="2"/>
      </rPr>
      <t>Laboratory Costs</t>
    </r>
    <r>
      <rPr>
        <sz val="10"/>
        <rFont val="Arial"/>
        <family val="2"/>
      </rPr>
      <t xml:space="preserve">: Funds are requested for the use of SEM and TEM equipment.  50 Hours are allocated at $40/hr based on the Universities fee schedule.  </t>
    </r>
    <r>
      <rPr>
        <b/>
        <sz val="10"/>
        <rFont val="Arial"/>
        <family val="2"/>
      </rPr>
      <t>See attached fee schedule.</t>
    </r>
  </si>
  <si>
    <t xml:space="preserve">   XX University</t>
  </si>
  <si>
    <t>XX National Laboratory</t>
  </si>
  <si>
    <t>`</t>
  </si>
  <si>
    <r>
      <rPr>
        <b/>
        <u val="single"/>
        <sz val="10"/>
        <rFont val="Arial"/>
        <family val="2"/>
      </rPr>
      <t xml:space="preserve">Subtier Subcontracts: </t>
    </r>
    <r>
      <rPr>
        <sz val="10"/>
        <rFont val="Arial"/>
        <family val="2"/>
      </rPr>
      <t xml:space="preserve"> This project will involve collaboration with XX University and XX National Laboratory.  See attached budget sheet for each subtier subcontractor</t>
    </r>
  </si>
  <si>
    <r>
      <rPr>
        <b/>
        <u val="single"/>
        <sz val="10"/>
        <rFont val="Arial"/>
        <family val="2"/>
      </rPr>
      <t>Equipment</t>
    </r>
    <r>
      <rPr>
        <sz val="10"/>
        <rFont val="Arial"/>
        <family val="2"/>
      </rPr>
      <t xml:space="preserve"> (wo/IDC)- $19,000 has been allocated for equipment throughout the project.  These funds will be used to fabricate the micro-channel heat exchangers for Task 2 and for the construction of the seal testing facilities that will be attached to the SCCO2 loop.   See attached vendor quote</t>
    </r>
  </si>
  <si>
    <r>
      <t xml:space="preserve">Publications </t>
    </r>
    <r>
      <rPr>
        <b/>
        <sz val="10"/>
        <rFont val="Arial"/>
        <family val="2"/>
      </rPr>
      <t>(</t>
    </r>
    <r>
      <rPr>
        <b/>
        <sz val="7"/>
        <rFont val="Arial"/>
        <family val="2"/>
      </rPr>
      <t>Must include details</t>
    </r>
    <r>
      <rPr>
        <sz val="8"/>
        <rFont val="Arial"/>
        <family val="2"/>
      </rPr>
      <t>)</t>
    </r>
  </si>
  <si>
    <t>Subtotal</t>
  </si>
  <si>
    <t>Proposal Budget Form for(Project Number), Year 1</t>
  </si>
  <si>
    <r>
      <rPr>
        <b/>
        <u val="single"/>
        <sz val="10"/>
        <rFont val="Arial"/>
        <family val="2"/>
      </rPr>
      <t>Travel</t>
    </r>
    <r>
      <rPr>
        <b/>
        <sz val="10"/>
        <rFont val="Arial"/>
        <family val="2"/>
      </rPr>
      <t xml:space="preserve"> </t>
    </r>
    <r>
      <rPr>
        <sz val="10"/>
        <rFont val="Arial"/>
        <family val="2"/>
      </rPr>
      <t>-$9,354 /year has been allocated for travel expenses. See details above.</t>
    </r>
  </si>
  <si>
    <t xml:space="preserve">         ont trip, one individual</t>
  </si>
  <si>
    <t xml:space="preserve">    Post Doc </t>
  </si>
  <si>
    <t xml:space="preserve">     Name </t>
  </si>
  <si>
    <r>
      <t xml:space="preserve">    PI  (Name; </t>
    </r>
    <r>
      <rPr>
        <b/>
        <i/>
        <u val="single"/>
        <sz val="10"/>
        <rFont val="Arial"/>
        <family val="2"/>
      </rPr>
      <t>INCLUDE CV FOR EACH degreed person</t>
    </r>
  </si>
  <si>
    <t xml:space="preserve">    Other Professional </t>
  </si>
  <si>
    <r>
      <t xml:space="preserve">Software License </t>
    </r>
    <r>
      <rPr>
        <b/>
        <sz val="8"/>
        <rFont val="Arial"/>
        <family val="2"/>
      </rPr>
      <t>( Must include documentation of cost)</t>
    </r>
  </si>
  <si>
    <r>
      <t xml:space="preserve">Computer   </t>
    </r>
    <r>
      <rPr>
        <b/>
        <sz val="8"/>
        <rFont val="Arial"/>
        <family val="2"/>
      </rPr>
      <t>(Must include documentation of cost in the form of published price list, catalog page, vendor quote, etc.)</t>
    </r>
  </si>
  <si>
    <r>
      <t>Computer</t>
    </r>
    <r>
      <rPr>
        <sz val="8"/>
        <rFont val="Arial"/>
        <family val="2"/>
      </rPr>
      <t xml:space="preserve"> use </t>
    </r>
    <r>
      <rPr>
        <sz val="7"/>
        <rFont val="Arial"/>
        <family val="2"/>
      </rPr>
      <t>(</t>
    </r>
    <r>
      <rPr>
        <b/>
        <sz val="7"/>
        <rFont val="Arial"/>
        <family val="2"/>
      </rPr>
      <t>Must include fee schedule)</t>
    </r>
  </si>
  <si>
    <r>
      <t xml:space="preserve">Laboratory </t>
    </r>
    <r>
      <rPr>
        <sz val="7"/>
        <rFont val="Arial"/>
        <family val="2"/>
      </rPr>
      <t>(</t>
    </r>
    <r>
      <rPr>
        <b/>
        <sz val="7"/>
        <rFont val="Arial"/>
        <family val="2"/>
      </rPr>
      <t>Must incluce published fee schedule / basis for cost)</t>
    </r>
  </si>
  <si>
    <r>
      <t xml:space="preserve">Accelerator </t>
    </r>
    <r>
      <rPr>
        <sz val="7"/>
        <rFont val="Arial"/>
        <family val="2"/>
      </rPr>
      <t>(</t>
    </r>
    <r>
      <rPr>
        <b/>
        <sz val="7"/>
        <rFont val="Arial"/>
        <family val="2"/>
      </rPr>
      <t>Must include published fee schedule/basis for cost if applicable</t>
    </r>
    <r>
      <rPr>
        <sz val="7"/>
        <rFont val="Arial"/>
        <family val="2"/>
      </rPr>
      <t>)</t>
    </r>
  </si>
  <si>
    <r>
      <t xml:space="preserve">Reactor </t>
    </r>
    <r>
      <rPr>
        <sz val="7"/>
        <rFont val="Arial"/>
        <family val="2"/>
      </rPr>
      <t>(</t>
    </r>
    <r>
      <rPr>
        <b/>
        <sz val="7"/>
        <rFont val="Arial"/>
        <family val="2"/>
      </rPr>
      <t>Must include published fee schedule/basis for cost</t>
    </r>
    <r>
      <rPr>
        <sz val="7"/>
        <rFont val="Arial"/>
        <family val="2"/>
      </rPr>
      <t>)</t>
    </r>
  </si>
  <si>
    <r>
      <t xml:space="preserve">Fabrication </t>
    </r>
    <r>
      <rPr>
        <b/>
        <sz val="7"/>
        <rFont val="Arial"/>
        <family val="2"/>
      </rPr>
      <t>(Must include published fee schedule/basis for cost)</t>
    </r>
  </si>
  <si>
    <r>
      <t xml:space="preserve">Machine Shop </t>
    </r>
    <r>
      <rPr>
        <sz val="7"/>
        <rFont val="Arial"/>
        <family val="2"/>
      </rPr>
      <t>(</t>
    </r>
    <r>
      <rPr>
        <b/>
        <sz val="7"/>
        <rFont val="Arial"/>
        <family val="2"/>
      </rPr>
      <t>Must include published fee schedule/basis for cost</t>
    </r>
    <r>
      <rPr>
        <sz val="7"/>
        <rFont val="Arial"/>
        <family val="2"/>
      </rPr>
      <t>)</t>
    </r>
  </si>
  <si>
    <r>
      <rPr>
        <b/>
        <u val="single"/>
        <sz val="10"/>
        <rFont val="Arial"/>
        <family val="2"/>
      </rPr>
      <t>Materials and Supplies</t>
    </r>
    <r>
      <rPr>
        <sz val="10"/>
        <rFont val="Arial"/>
        <family val="2"/>
      </rPr>
      <t>: The budgeted costs will be used for valves, thermocouples, and compression fittings, along with the high purity CO2 gas for materials testing and the CO2 for the loop structure. These funds will also be used to maintain calibration on thermocouples, pressure transducers, and other instrumentation used in the project. (See attached list of materials and supplies, and vendor price sheets)</t>
    </r>
  </si>
  <si>
    <r>
      <rPr>
        <b/>
        <u val="single"/>
        <sz val="10"/>
        <rFont val="Arial"/>
        <family val="2"/>
      </rPr>
      <t>Tuition Remission</t>
    </r>
    <r>
      <rPr>
        <sz val="10"/>
        <rFont val="Arial"/>
        <family val="2"/>
      </rPr>
      <t>: Tuition remission costs have been included for each year for the graduate research assistants.  Tuition remission is $8,000 per student in Year 1.</t>
    </r>
  </si>
  <si>
    <t xml:space="preserve">    Grad Student  (2)</t>
  </si>
  <si>
    <t>Year 2</t>
  </si>
  <si>
    <t>Year 3</t>
  </si>
  <si>
    <t>Grand Total</t>
  </si>
  <si>
    <t>Cummulative</t>
  </si>
  <si>
    <t xml:space="preserve">Cummulative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</si>
</sst>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0">
    <font>
      <sz val="10"/>
      <name val="Arial"/>
      <family val="0"/>
    </font>
    <font>
      <sz val="11"/>
      <color indexed="8"/>
      <name val="Calibri"/>
      <family val="2"/>
    </font>
    <font>
      <sz val="8"/>
      <name val="Arial"/>
      <family val="2"/>
    </font>
    <font>
      <b/>
      <sz val="10"/>
      <name val="Arial"/>
      <family val="2"/>
    </font>
    <font>
      <b/>
      <sz val="8"/>
      <name val="Arial"/>
      <family val="2"/>
    </font>
    <font>
      <b/>
      <vertAlign val="superscript"/>
      <sz val="10"/>
      <name val="Arial"/>
      <family val="2"/>
    </font>
    <font>
      <sz val="7"/>
      <name val="Arial"/>
      <family val="2"/>
    </font>
    <font>
      <b/>
      <sz val="7"/>
      <name val="Arial"/>
      <family val="2"/>
    </font>
    <font>
      <b/>
      <sz val="11"/>
      <name val="Arial"/>
      <family val="2"/>
    </font>
    <font>
      <b/>
      <sz val="6"/>
      <name val="Arial"/>
      <family val="2"/>
    </font>
    <font>
      <u val="single"/>
      <sz val="10"/>
      <name val="Arial"/>
      <family val="2"/>
    </font>
    <font>
      <i/>
      <sz val="10"/>
      <name val="Arial"/>
      <family val="2"/>
    </font>
    <font>
      <b/>
      <u val="single"/>
      <sz val="10"/>
      <name val="Arial"/>
      <family val="2"/>
    </font>
    <font>
      <b/>
      <i/>
      <u val="single"/>
      <sz val="10"/>
      <name val="Arial"/>
      <family val="2"/>
    </font>
    <font>
      <b/>
      <u val="single"/>
      <sz val="12"/>
      <name val="Arial"/>
      <family val="2"/>
    </font>
    <font>
      <b/>
      <sz val="12"/>
      <name val="Arial"/>
      <family val="2"/>
    </font>
    <font>
      <vertAlign val="superscript"/>
      <sz val="2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medium"/>
      <right/>
      <top/>
      <bottom/>
    </border>
    <border>
      <left style="medium"/>
      <right/>
      <top style="medium"/>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1">
    <xf numFmtId="0" fontId="0" fillId="0" borderId="0" xfId="0" applyAlignment="1">
      <alignment/>
    </xf>
    <xf numFmtId="0" fontId="0" fillId="0" borderId="0" xfId="0" applyAlignment="1" applyProtection="1">
      <alignment/>
      <protection locked="0"/>
    </xf>
    <xf numFmtId="0" fontId="3" fillId="33" borderId="0" xfId="0" applyFont="1" applyFill="1" applyBorder="1" applyAlignment="1" applyProtection="1">
      <alignment horizontal="center"/>
      <protection/>
    </xf>
    <xf numFmtId="0" fontId="3" fillId="33" borderId="10" xfId="0" applyFont="1" applyFill="1" applyBorder="1" applyAlignment="1" applyProtection="1">
      <alignment horizontal="center" wrapText="1"/>
      <protection/>
    </xf>
    <xf numFmtId="0" fontId="3" fillId="33" borderId="10" xfId="0" applyFont="1" applyFill="1" applyBorder="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wrapText="1"/>
      <protection/>
    </xf>
    <xf numFmtId="0" fontId="2" fillId="0" borderId="0" xfId="0" applyFont="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4" fillId="0" borderId="0" xfId="0" applyFont="1" applyAlignment="1" applyProtection="1">
      <alignment/>
      <protection/>
    </xf>
    <xf numFmtId="0" fontId="0" fillId="0" borderId="0" xfId="0" applyFill="1" applyAlignment="1" applyProtection="1">
      <alignment vertical="top" wrapText="1"/>
      <protection locked="0"/>
    </xf>
    <xf numFmtId="2" fontId="3" fillId="33" borderId="0" xfId="0" applyNumberFormat="1" applyFont="1" applyFill="1" applyBorder="1" applyAlignment="1" applyProtection="1">
      <alignment horizontal="center"/>
      <protection/>
    </xf>
    <xf numFmtId="2" fontId="3" fillId="33" borderId="10" xfId="0" applyNumberFormat="1" applyFont="1" applyFill="1" applyBorder="1" applyAlignment="1" applyProtection="1">
      <alignment horizontal="center"/>
      <protection/>
    </xf>
    <xf numFmtId="2" fontId="3" fillId="0" borderId="0" xfId="0" applyNumberFormat="1" applyFont="1" applyAlignment="1" applyProtection="1">
      <alignment horizontal="center"/>
      <protection/>
    </xf>
    <xf numFmtId="2" fontId="0" fillId="0" borderId="0" xfId="0" applyNumberFormat="1" applyAlignment="1" applyProtection="1">
      <alignment/>
      <protection locked="0"/>
    </xf>
    <xf numFmtId="0" fontId="0" fillId="0" borderId="0" xfId="0" applyFont="1" applyAlignment="1" applyProtection="1">
      <alignment/>
      <protection locked="0"/>
    </xf>
    <xf numFmtId="2" fontId="0" fillId="0" borderId="0" xfId="0" applyNumberFormat="1" applyFont="1" applyAlignment="1" applyProtection="1">
      <alignment/>
      <protection locked="0"/>
    </xf>
    <xf numFmtId="3" fontId="0" fillId="0" borderId="0" xfId="0" applyNumberFormat="1" applyFont="1" applyFill="1" applyAlignment="1" applyProtection="1">
      <alignment/>
      <protection locked="0"/>
    </xf>
    <xf numFmtId="2" fontId="0" fillId="0" borderId="0" xfId="0" applyNumberFormat="1" applyFont="1" applyFill="1" applyAlignment="1" applyProtection="1">
      <alignment/>
      <protection locked="0"/>
    </xf>
    <xf numFmtId="164" fontId="9" fillId="0" borderId="0" xfId="0" applyNumberFormat="1" applyFont="1" applyBorder="1" applyAlignment="1" applyProtection="1">
      <alignment horizontal="centerContinuous"/>
      <protection/>
    </xf>
    <xf numFmtId="164" fontId="3" fillId="33" borderId="0" xfId="0" applyNumberFormat="1" applyFont="1" applyFill="1" applyBorder="1" applyAlignment="1" applyProtection="1">
      <alignment horizontal="center"/>
      <protection/>
    </xf>
    <xf numFmtId="164" fontId="3" fillId="33" borderId="10" xfId="0" applyNumberFormat="1" applyFont="1" applyFill="1" applyBorder="1" applyAlignment="1" applyProtection="1">
      <alignment horizontal="center"/>
      <protection/>
    </xf>
    <xf numFmtId="164" fontId="0" fillId="0" borderId="0" xfId="0" applyNumberFormat="1" applyAlignment="1" applyProtection="1">
      <alignment/>
      <protection/>
    </xf>
    <xf numFmtId="164" fontId="0" fillId="0" borderId="0" xfId="0" applyNumberFormat="1" applyAlignment="1" applyProtection="1">
      <alignment/>
      <protection locked="0"/>
    </xf>
    <xf numFmtId="0" fontId="0" fillId="0" borderId="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locked="0"/>
    </xf>
    <xf numFmtId="0" fontId="0" fillId="0" borderId="0" xfId="0" applyFont="1" applyFill="1" applyAlignment="1" applyProtection="1">
      <alignment/>
      <protection/>
    </xf>
    <xf numFmtId="0" fontId="0" fillId="0" borderId="0" xfId="0" applyFill="1" applyAlignment="1" applyProtection="1">
      <alignment horizontal="center"/>
      <protection locked="0"/>
    </xf>
    <xf numFmtId="0" fontId="0" fillId="0" borderId="0" xfId="0" applyFill="1" applyAlignment="1">
      <alignment/>
    </xf>
    <xf numFmtId="42" fontId="0" fillId="0" borderId="0" xfId="44" applyNumberFormat="1" applyFont="1" applyFill="1" applyAlignment="1" applyProtection="1">
      <alignment horizontal="center"/>
      <protection locked="0"/>
    </xf>
    <xf numFmtId="164" fontId="0" fillId="0" borderId="0" xfId="44" applyNumberFormat="1" applyFont="1" applyFill="1" applyAlignment="1" applyProtection="1">
      <alignment horizontal="center"/>
      <protection locked="0"/>
    </xf>
    <xf numFmtId="164" fontId="0" fillId="0" borderId="0" xfId="0" applyNumberFormat="1" applyFill="1" applyAlignment="1" applyProtection="1">
      <alignment horizontal="center"/>
      <protection locked="0"/>
    </xf>
    <xf numFmtId="0" fontId="0" fillId="0" borderId="0" xfId="0" applyFont="1" applyAlignment="1" applyProtection="1">
      <alignment/>
      <protection/>
    </xf>
    <xf numFmtId="0" fontId="0" fillId="0" borderId="0" xfId="0" applyFont="1" applyAlignment="1" applyProtection="1">
      <alignment/>
      <protection/>
    </xf>
    <xf numFmtId="0" fontId="0" fillId="0" borderId="11" xfId="0" applyFont="1" applyBorder="1" applyAlignment="1" applyProtection="1">
      <alignment horizontal="left" vertical="top" wrapText="1"/>
      <protection locked="0"/>
    </xf>
    <xf numFmtId="0" fontId="0" fillId="0" borderId="0" xfId="0" applyBorder="1" applyAlignment="1" applyProtection="1">
      <alignment/>
      <protection locked="0"/>
    </xf>
    <xf numFmtId="2" fontId="0" fillId="0" borderId="0" xfId="0" applyNumberFormat="1" applyBorder="1" applyAlignment="1" applyProtection="1">
      <alignment/>
      <protection locked="0"/>
    </xf>
    <xf numFmtId="0" fontId="10" fillId="0" borderId="0" xfId="0" applyFont="1" applyBorder="1" applyAlignment="1" applyProtection="1">
      <alignment horizontal="left" vertical="top"/>
      <protection locked="0"/>
    </xf>
    <xf numFmtId="164" fontId="0" fillId="0" borderId="0" xfId="44" applyNumberFormat="1" applyFont="1" applyFill="1" applyAlignment="1" applyProtection="1">
      <alignment/>
      <protection/>
    </xf>
    <xf numFmtId="164" fontId="0" fillId="0" borderId="0" xfId="0" applyNumberFormat="1" applyBorder="1" applyAlignment="1" applyProtection="1">
      <alignment/>
      <protection/>
    </xf>
    <xf numFmtId="164" fontId="10" fillId="0" borderId="0" xfId="0" applyNumberFormat="1" applyFont="1" applyBorder="1" applyAlignment="1" applyProtection="1">
      <alignment horizontal="left" vertical="top"/>
      <protection locked="0"/>
    </xf>
    <xf numFmtId="164" fontId="0" fillId="0" borderId="0" xfId="0" applyNumberFormat="1" applyFont="1" applyBorder="1" applyAlignment="1" applyProtection="1">
      <alignment horizontal="left" vertical="top" wrapText="1"/>
      <protection locked="0"/>
    </xf>
    <xf numFmtId="164" fontId="0" fillId="0" borderId="0" xfId="0" applyNumberFormat="1" applyFont="1" applyFill="1" applyBorder="1" applyAlignment="1" applyProtection="1">
      <alignment horizontal="left" vertical="top" wrapText="1"/>
      <protection locked="0"/>
    </xf>
    <xf numFmtId="164" fontId="10" fillId="0" borderId="0" xfId="0" applyNumberFormat="1" applyFont="1" applyBorder="1" applyAlignment="1" applyProtection="1">
      <alignment horizontal="left" vertical="top" wrapText="1"/>
      <protection locked="0"/>
    </xf>
    <xf numFmtId="164" fontId="0" fillId="0" borderId="0" xfId="0" applyNumberFormat="1" applyFont="1" applyFill="1" applyBorder="1" applyAlignment="1" applyProtection="1">
      <alignment horizontal="left" vertical="top" wrapText="1"/>
      <protection locked="0"/>
    </xf>
    <xf numFmtId="164" fontId="0" fillId="0" borderId="0" xfId="0" applyNumberFormat="1" applyBorder="1" applyAlignment="1" applyProtection="1">
      <alignment/>
      <protection locked="0"/>
    </xf>
    <xf numFmtId="0" fontId="0" fillId="0" borderId="11" xfId="0" applyFont="1" applyFill="1" applyBorder="1" applyAlignment="1" applyProtection="1">
      <alignment horizontal="left" vertical="top" wrapText="1"/>
      <protection locked="0"/>
    </xf>
    <xf numFmtId="0" fontId="14" fillId="0" borderId="12" xfId="0" applyFont="1" applyBorder="1" applyAlignment="1" applyProtection="1">
      <alignment horizontal="left" vertical="top"/>
      <protection locked="0"/>
    </xf>
    <xf numFmtId="0" fontId="0" fillId="0" borderId="13" xfId="0" applyFont="1" applyBorder="1" applyAlignment="1" applyProtection="1">
      <alignment horizontal="left" vertical="top" wrapText="1"/>
      <protection locked="0"/>
    </xf>
    <xf numFmtId="0" fontId="2" fillId="0" borderId="10" xfId="0" applyFont="1" applyBorder="1" applyAlignment="1" applyProtection="1">
      <alignment/>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Font="1" applyBorder="1" applyAlignment="1" applyProtection="1">
      <alignment/>
      <protection locked="0"/>
    </xf>
    <xf numFmtId="164" fontId="0" fillId="0" borderId="10" xfId="0" applyNumberFormat="1" applyBorder="1" applyAlignment="1" applyProtection="1">
      <alignment/>
      <protection/>
    </xf>
    <xf numFmtId="0" fontId="0" fillId="0" borderId="0" xfId="0" applyFont="1" applyAlignment="1" applyProtection="1">
      <alignment/>
      <protection/>
    </xf>
    <xf numFmtId="0" fontId="16" fillId="0" borderId="0" xfId="0" applyFont="1" applyAlignment="1" applyProtection="1">
      <alignment/>
      <protection/>
    </xf>
    <xf numFmtId="0" fontId="0" fillId="0" borderId="0" xfId="0" applyFont="1" applyAlignment="1" applyProtection="1">
      <alignment/>
      <protection locked="0"/>
    </xf>
    <xf numFmtId="0" fontId="0" fillId="34" borderId="0" xfId="0" applyFill="1" applyAlignment="1" applyProtection="1">
      <alignment/>
      <protection locked="0"/>
    </xf>
    <xf numFmtId="0" fontId="0" fillId="0" borderId="0" xfId="0" applyFill="1" applyAlignment="1" applyProtection="1">
      <alignment horizontal="left" vertical="top" wrapText="1"/>
      <protection locked="0"/>
    </xf>
    <xf numFmtId="0" fontId="8" fillId="0" borderId="0"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0"/>
  <sheetViews>
    <sheetView zoomScalePageLayoutView="0" workbookViewId="0" topLeftCell="A85">
      <selection activeCell="N65" sqref="N65"/>
    </sheetView>
  </sheetViews>
  <sheetFormatPr defaultColWidth="9.140625" defaultRowHeight="12.75"/>
  <cols>
    <col min="1" max="1" width="70.28125" style="1" bestFit="1" customWidth="1"/>
    <col min="2" max="2" width="10.7109375" style="1" customWidth="1"/>
    <col min="3" max="3" width="7.7109375" style="18" bestFit="1" customWidth="1"/>
    <col min="4" max="4" width="14.140625" style="1" bestFit="1" customWidth="1"/>
    <col min="5" max="5" width="10.7109375" style="27" customWidth="1"/>
    <col min="6" max="6" width="10.7109375" style="1" customWidth="1"/>
    <col min="7" max="7" width="7.7109375" style="18" bestFit="1" customWidth="1"/>
    <col min="8" max="8" width="14.140625" style="1" bestFit="1" customWidth="1"/>
    <col min="9" max="9" width="10.7109375" style="27" customWidth="1"/>
    <col min="10" max="10" width="10.7109375" style="1" customWidth="1"/>
    <col min="11" max="11" width="7.7109375" style="18" bestFit="1" customWidth="1"/>
    <col min="12" max="12" width="14.140625" style="1" bestFit="1" customWidth="1"/>
    <col min="13" max="13" width="10.7109375" style="27" customWidth="1"/>
    <col min="14" max="14" width="10.140625" style="1" bestFit="1" customWidth="1"/>
    <col min="15" max="16384" width="9.140625" style="1" customWidth="1"/>
  </cols>
  <sheetData>
    <row r="1" spans="1:13" ht="55.5" customHeight="1">
      <c r="A1" s="69"/>
      <c r="B1" s="69"/>
      <c r="C1" s="69"/>
      <c r="D1" s="69"/>
      <c r="E1" s="69"/>
      <c r="F1" s="14"/>
      <c r="G1" s="14"/>
      <c r="I1" s="1"/>
      <c r="K1" s="1"/>
      <c r="M1" s="1"/>
    </row>
    <row r="2" spans="1:13" ht="15">
      <c r="A2" s="70" t="s">
        <v>50</v>
      </c>
      <c r="B2" s="70"/>
      <c r="C2" s="70"/>
      <c r="D2" s="70"/>
      <c r="E2" s="23" t="s">
        <v>5</v>
      </c>
      <c r="G2" s="1"/>
      <c r="I2" s="23" t="s">
        <v>5</v>
      </c>
      <c r="K2" s="1"/>
      <c r="M2" s="23" t="s">
        <v>5</v>
      </c>
    </row>
    <row r="3" spans="1:14" ht="12.75">
      <c r="A3" s="2"/>
      <c r="B3" s="2"/>
      <c r="C3" s="15"/>
      <c r="D3" s="2"/>
      <c r="E3" s="24" t="s">
        <v>8</v>
      </c>
      <c r="F3" s="2"/>
      <c r="G3" s="15"/>
      <c r="H3" s="2"/>
      <c r="I3" s="24" t="s">
        <v>68</v>
      </c>
      <c r="J3" s="2"/>
      <c r="K3" s="15"/>
      <c r="L3" s="2"/>
      <c r="M3" s="24" t="s">
        <v>69</v>
      </c>
      <c r="N3" s="68" t="s">
        <v>71</v>
      </c>
    </row>
    <row r="4" spans="1:14" ht="15" thickBot="1">
      <c r="A4" s="3" t="s">
        <v>2</v>
      </c>
      <c r="B4" s="4"/>
      <c r="C4" s="16"/>
      <c r="D4" s="4"/>
      <c r="E4" s="25" t="s">
        <v>10</v>
      </c>
      <c r="F4" s="4"/>
      <c r="G4" s="16"/>
      <c r="H4" s="4"/>
      <c r="I4" s="25" t="s">
        <v>10</v>
      </c>
      <c r="J4" s="4"/>
      <c r="K4" s="16"/>
      <c r="L4" s="4"/>
      <c r="M4" s="25" t="s">
        <v>10</v>
      </c>
      <c r="N4" s="68" t="s">
        <v>10</v>
      </c>
    </row>
    <row r="5" spans="1:13" ht="13.5" thickTop="1">
      <c r="A5" s="5" t="s">
        <v>15</v>
      </c>
      <c r="B5" s="6" t="s">
        <v>13</v>
      </c>
      <c r="C5" s="17" t="s">
        <v>14</v>
      </c>
      <c r="D5" s="7"/>
      <c r="E5" s="26"/>
      <c r="F5" s="6" t="s">
        <v>13</v>
      </c>
      <c r="G5" s="17" t="s">
        <v>14</v>
      </c>
      <c r="H5" s="7"/>
      <c r="I5" s="26"/>
      <c r="J5" s="6" t="s">
        <v>13</v>
      </c>
      <c r="K5" s="17" t="s">
        <v>14</v>
      </c>
      <c r="L5" s="7"/>
      <c r="M5" s="26"/>
    </row>
    <row r="6" spans="1:14" ht="12.75">
      <c r="A6" s="43" t="s">
        <v>55</v>
      </c>
      <c r="B6" s="19">
        <v>96.5</v>
      </c>
      <c r="C6" s="20">
        <v>50</v>
      </c>
      <c r="E6" s="27">
        <f>ROUND(B6*C6,0)</f>
        <v>4825</v>
      </c>
      <c r="F6" s="19">
        <v>96.5</v>
      </c>
      <c r="G6" s="20">
        <v>50</v>
      </c>
      <c r="I6" s="27">
        <f>ROUND(F6*G6,0)</f>
        <v>4825</v>
      </c>
      <c r="J6" s="19">
        <v>96.5</v>
      </c>
      <c r="K6" s="20">
        <v>50</v>
      </c>
      <c r="M6" s="27">
        <f>ROUND(J6*K6,0)</f>
        <v>4825</v>
      </c>
      <c r="N6" s="27">
        <f>M6+I6+E6</f>
        <v>14475</v>
      </c>
    </row>
    <row r="7" spans="1:14" ht="12.75">
      <c r="A7" s="8" t="s">
        <v>18</v>
      </c>
      <c r="B7" s="19"/>
      <c r="C7" s="20"/>
      <c r="E7" s="27">
        <f aca="true" t="shared" si="0" ref="E7:E14">ROUND(B7*C7,0)</f>
        <v>0</v>
      </c>
      <c r="F7" s="19"/>
      <c r="G7" s="20"/>
      <c r="I7" s="27">
        <f aca="true" t="shared" si="1" ref="I7:I14">ROUND(F7*G7,0)</f>
        <v>0</v>
      </c>
      <c r="J7" s="19"/>
      <c r="K7" s="20"/>
      <c r="M7" s="27">
        <f aca="true" t="shared" si="2" ref="M7:M14">ROUND(J7*K7,0)</f>
        <v>0</v>
      </c>
      <c r="N7" s="27">
        <f aca="true" t="shared" si="3" ref="N7:N62">M7+I7+E7</f>
        <v>0</v>
      </c>
    </row>
    <row r="8" spans="1:14" ht="12.75">
      <c r="A8" s="34" t="s">
        <v>20</v>
      </c>
      <c r="B8" s="19"/>
      <c r="C8" s="20"/>
      <c r="E8" s="27">
        <f t="shared" si="0"/>
        <v>0</v>
      </c>
      <c r="F8" s="19"/>
      <c r="G8" s="20"/>
      <c r="I8" s="27">
        <f t="shared" si="1"/>
        <v>0</v>
      </c>
      <c r="J8" s="19"/>
      <c r="K8" s="20"/>
      <c r="M8" s="27">
        <f t="shared" si="2"/>
        <v>0</v>
      </c>
      <c r="N8" s="27">
        <f t="shared" si="3"/>
        <v>0</v>
      </c>
    </row>
    <row r="9" spans="1:14" ht="12.75">
      <c r="A9" s="34" t="s">
        <v>20</v>
      </c>
      <c r="B9" s="19"/>
      <c r="C9" s="20"/>
      <c r="E9" s="27">
        <f t="shared" si="0"/>
        <v>0</v>
      </c>
      <c r="F9" s="19"/>
      <c r="G9" s="20"/>
      <c r="I9" s="27">
        <f t="shared" si="1"/>
        <v>0</v>
      </c>
      <c r="J9" s="19"/>
      <c r="K9" s="20"/>
      <c r="M9" s="27">
        <f t="shared" si="2"/>
        <v>0</v>
      </c>
      <c r="N9" s="27">
        <f t="shared" si="3"/>
        <v>0</v>
      </c>
    </row>
    <row r="10" spans="1:14" ht="12.75">
      <c r="A10" s="34" t="s">
        <v>54</v>
      </c>
      <c r="B10" s="19">
        <v>45</v>
      </c>
      <c r="C10" s="20">
        <v>25</v>
      </c>
      <c r="E10" s="27">
        <f t="shared" si="0"/>
        <v>1125</v>
      </c>
      <c r="F10" s="19">
        <v>45</v>
      </c>
      <c r="G10" s="20">
        <v>25</v>
      </c>
      <c r="I10" s="27">
        <f t="shared" si="1"/>
        <v>1125</v>
      </c>
      <c r="J10" s="19">
        <v>45</v>
      </c>
      <c r="K10" s="20">
        <v>25</v>
      </c>
      <c r="M10" s="27">
        <f t="shared" si="2"/>
        <v>1125</v>
      </c>
      <c r="N10" s="27">
        <f t="shared" si="3"/>
        <v>3375</v>
      </c>
    </row>
    <row r="11" spans="1:14" ht="12.75">
      <c r="A11" s="34" t="s">
        <v>53</v>
      </c>
      <c r="B11" s="19">
        <v>40</v>
      </c>
      <c r="C11" s="20">
        <v>21</v>
      </c>
      <c r="E11" s="27">
        <f t="shared" si="0"/>
        <v>840</v>
      </c>
      <c r="F11" s="19">
        <v>40</v>
      </c>
      <c r="G11" s="20">
        <v>21</v>
      </c>
      <c r="I11" s="27">
        <f t="shared" si="1"/>
        <v>840</v>
      </c>
      <c r="J11" s="19">
        <v>40</v>
      </c>
      <c r="K11" s="20">
        <v>21</v>
      </c>
      <c r="M11" s="27">
        <f t="shared" si="2"/>
        <v>840</v>
      </c>
      <c r="N11" s="27">
        <f t="shared" si="3"/>
        <v>2520</v>
      </c>
    </row>
    <row r="12" spans="1:14" ht="12.75">
      <c r="A12" s="65" t="s">
        <v>67</v>
      </c>
      <c r="B12" s="19">
        <v>15</v>
      </c>
      <c r="C12" s="20">
        <v>13</v>
      </c>
      <c r="E12" s="27">
        <f t="shared" si="0"/>
        <v>195</v>
      </c>
      <c r="F12" s="19">
        <v>15</v>
      </c>
      <c r="G12" s="20">
        <v>13</v>
      </c>
      <c r="I12" s="27">
        <f t="shared" si="1"/>
        <v>195</v>
      </c>
      <c r="J12" s="19">
        <v>15</v>
      </c>
      <c r="K12" s="20">
        <v>13</v>
      </c>
      <c r="M12" s="27">
        <f t="shared" si="2"/>
        <v>195</v>
      </c>
      <c r="N12" s="27">
        <f t="shared" si="3"/>
        <v>585</v>
      </c>
    </row>
    <row r="13" spans="1:14" ht="12.75">
      <c r="A13" s="8" t="s">
        <v>16</v>
      </c>
      <c r="B13" s="21">
        <f>3000/12</f>
        <v>250</v>
      </c>
      <c r="C13" s="22">
        <v>12</v>
      </c>
      <c r="E13" s="27">
        <f t="shared" si="0"/>
        <v>3000</v>
      </c>
      <c r="F13" s="21">
        <f>3000/12</f>
        <v>250</v>
      </c>
      <c r="G13" s="22">
        <v>12</v>
      </c>
      <c r="I13" s="27">
        <f t="shared" si="1"/>
        <v>3000</v>
      </c>
      <c r="J13" s="21">
        <f>3000/12</f>
        <v>250</v>
      </c>
      <c r="K13" s="22">
        <v>12</v>
      </c>
      <c r="M13" s="27">
        <f t="shared" si="2"/>
        <v>3000</v>
      </c>
      <c r="N13" s="27">
        <f t="shared" si="3"/>
        <v>9000</v>
      </c>
    </row>
    <row r="14" spans="1:14" ht="12.75">
      <c r="A14" s="34" t="s">
        <v>56</v>
      </c>
      <c r="B14" s="19">
        <v>64</v>
      </c>
      <c r="C14" s="20">
        <v>41</v>
      </c>
      <c r="E14" s="27">
        <f t="shared" si="0"/>
        <v>2624</v>
      </c>
      <c r="F14" s="19">
        <v>64</v>
      </c>
      <c r="G14" s="20">
        <v>41</v>
      </c>
      <c r="I14" s="27">
        <f t="shared" si="1"/>
        <v>2624</v>
      </c>
      <c r="J14" s="19">
        <v>64</v>
      </c>
      <c r="K14" s="20">
        <v>41</v>
      </c>
      <c r="M14" s="27">
        <f t="shared" si="2"/>
        <v>2624</v>
      </c>
      <c r="N14" s="27">
        <f t="shared" si="3"/>
        <v>7872</v>
      </c>
    </row>
    <row r="15" spans="1:14" ht="12.75">
      <c r="A15" s="6" t="s">
        <v>12</v>
      </c>
      <c r="E15" s="26"/>
      <c r="I15" s="26"/>
      <c r="M15" s="26"/>
      <c r="N15" s="27">
        <f t="shared" si="3"/>
        <v>0</v>
      </c>
    </row>
    <row r="16" spans="1:14" ht="12.75">
      <c r="A16" s="6" t="s">
        <v>9</v>
      </c>
      <c r="E16" s="26">
        <f>ROUND(SUM(E6:E10)*0.385,0)</f>
        <v>2291</v>
      </c>
      <c r="I16" s="26">
        <f>ROUND(SUM(I6:I10)*0.385,0)</f>
        <v>2291</v>
      </c>
      <c r="M16" s="26">
        <f>ROUND(SUM(M6:M10)*0.385,0)</f>
        <v>2291</v>
      </c>
      <c r="N16" s="27">
        <f t="shared" si="3"/>
        <v>6873</v>
      </c>
    </row>
    <row r="17" spans="1:14" ht="12.75">
      <c r="A17" s="11" t="s">
        <v>17</v>
      </c>
      <c r="E17" s="26">
        <f>ROUND(E11*0.265,0)</f>
        <v>223</v>
      </c>
      <c r="I17" s="26">
        <f>ROUND(I11*0.265,0)</f>
        <v>223</v>
      </c>
      <c r="M17" s="26">
        <f>ROUND(M11*0.265,0)</f>
        <v>223</v>
      </c>
      <c r="N17" s="27">
        <f t="shared" si="3"/>
        <v>669</v>
      </c>
    </row>
    <row r="18" spans="1:14" ht="12.75">
      <c r="A18" s="11" t="s">
        <v>0</v>
      </c>
      <c r="E18" s="26">
        <f>ROUND(E12*0.275,0)</f>
        <v>54</v>
      </c>
      <c r="I18" s="26">
        <f>ROUND(I12*0.275,0)</f>
        <v>54</v>
      </c>
      <c r="M18" s="26">
        <f>ROUND(M12*0.275,0)</f>
        <v>54</v>
      </c>
      <c r="N18" s="27">
        <f t="shared" si="3"/>
        <v>162</v>
      </c>
    </row>
    <row r="19" spans="1:14" ht="12.75">
      <c r="A19" s="11" t="s">
        <v>1</v>
      </c>
      <c r="E19" s="26">
        <f>ROUND(E13*0.035,0)</f>
        <v>105</v>
      </c>
      <c r="I19" s="26">
        <f>ROUND(I13*0.035,0)</f>
        <v>105</v>
      </c>
      <c r="M19" s="26">
        <f>ROUND(M13*0.035,0)</f>
        <v>105</v>
      </c>
      <c r="N19" s="27">
        <f t="shared" si="3"/>
        <v>315</v>
      </c>
    </row>
    <row r="20" spans="1:14" ht="12.75">
      <c r="A20" s="11" t="s">
        <v>19</v>
      </c>
      <c r="E20" s="26">
        <f>ROUND(E14*0.385,0)</f>
        <v>1010</v>
      </c>
      <c r="I20" s="26">
        <f>ROUND(I14*0.385,0)</f>
        <v>1010</v>
      </c>
      <c r="M20" s="26">
        <f>ROUND(M14*0.385,0)</f>
        <v>1010</v>
      </c>
      <c r="N20" s="27">
        <f t="shared" si="3"/>
        <v>3030</v>
      </c>
    </row>
    <row r="21" spans="1:14" ht="12.75">
      <c r="A21" s="6"/>
      <c r="E21" s="26"/>
      <c r="I21" s="26"/>
      <c r="M21" s="26"/>
      <c r="N21" s="27">
        <f t="shared" si="3"/>
        <v>0</v>
      </c>
    </row>
    <row r="22" spans="1:14" ht="12.75">
      <c r="A22" s="35" t="s">
        <v>7</v>
      </c>
      <c r="B22" s="36"/>
      <c r="C22" s="36"/>
      <c r="D22" s="36"/>
      <c r="E22" s="49"/>
      <c r="F22" s="36"/>
      <c r="G22" s="36"/>
      <c r="H22" s="36"/>
      <c r="I22" s="49"/>
      <c r="J22" s="36"/>
      <c r="K22" s="36"/>
      <c r="L22" s="36"/>
      <c r="M22" s="49"/>
      <c r="N22" s="27">
        <f t="shared" si="3"/>
        <v>0</v>
      </c>
    </row>
    <row r="23" spans="1:14" ht="12.75">
      <c r="A23" s="37" t="s">
        <v>21</v>
      </c>
      <c r="B23" s="38" t="s">
        <v>22</v>
      </c>
      <c r="C23" s="38" t="s">
        <v>23</v>
      </c>
      <c r="D23" s="38" t="s">
        <v>24</v>
      </c>
      <c r="E23" s="49"/>
      <c r="F23" s="38" t="s">
        <v>22</v>
      </c>
      <c r="G23" s="38" t="s">
        <v>23</v>
      </c>
      <c r="H23" s="38" t="s">
        <v>24</v>
      </c>
      <c r="I23" s="49"/>
      <c r="J23" s="38" t="s">
        <v>22</v>
      </c>
      <c r="K23" s="38" t="s">
        <v>23</v>
      </c>
      <c r="L23" s="38" t="s">
        <v>24</v>
      </c>
      <c r="M23" s="49"/>
      <c r="N23" s="27">
        <f t="shared" si="3"/>
        <v>0</v>
      </c>
    </row>
    <row r="24" spans="1:14" ht="12.75">
      <c r="A24" s="37" t="s">
        <v>25</v>
      </c>
      <c r="B24" s="40">
        <v>600</v>
      </c>
      <c r="C24" s="40">
        <v>450</v>
      </c>
      <c r="D24" s="40">
        <v>250</v>
      </c>
      <c r="E24" s="49">
        <f>SUM(B24:D24)</f>
        <v>1300</v>
      </c>
      <c r="F24" s="40">
        <v>600</v>
      </c>
      <c r="G24" s="40">
        <v>450</v>
      </c>
      <c r="H24" s="40">
        <v>250</v>
      </c>
      <c r="I24" s="49">
        <f>SUM(F24:H24)</f>
        <v>1300</v>
      </c>
      <c r="J24" s="40">
        <v>600</v>
      </c>
      <c r="K24" s="40">
        <v>450</v>
      </c>
      <c r="L24" s="40">
        <v>250</v>
      </c>
      <c r="M24" s="49">
        <f>SUM(J24:L24)</f>
        <v>1300</v>
      </c>
      <c r="N24" s="27">
        <f t="shared" si="3"/>
        <v>3900</v>
      </c>
    </row>
    <row r="25" spans="1:14" ht="12.75">
      <c r="A25" s="37"/>
      <c r="B25" s="38"/>
      <c r="C25" s="38"/>
      <c r="D25" s="38"/>
      <c r="E25" s="49"/>
      <c r="F25" s="38"/>
      <c r="G25" s="38"/>
      <c r="H25" s="38"/>
      <c r="I25" s="49"/>
      <c r="J25" s="38"/>
      <c r="K25" s="38"/>
      <c r="L25" s="38"/>
      <c r="M25" s="49"/>
      <c r="N25" s="27">
        <f t="shared" si="3"/>
        <v>0</v>
      </c>
    </row>
    <row r="26" spans="1:14" ht="12.75">
      <c r="A26" s="39" t="s">
        <v>26</v>
      </c>
      <c r="B26" s="38" t="s">
        <v>22</v>
      </c>
      <c r="C26" s="38" t="s">
        <v>23</v>
      </c>
      <c r="D26" s="38" t="s">
        <v>24</v>
      </c>
      <c r="E26" s="49"/>
      <c r="F26" s="38" t="s">
        <v>22</v>
      </c>
      <c r="G26" s="38" t="s">
        <v>23</v>
      </c>
      <c r="H26" s="38" t="s">
        <v>24</v>
      </c>
      <c r="I26" s="49"/>
      <c r="J26" s="38" t="s">
        <v>22</v>
      </c>
      <c r="K26" s="38" t="s">
        <v>23</v>
      </c>
      <c r="L26" s="38" t="s">
        <v>24</v>
      </c>
      <c r="M26" s="49"/>
      <c r="N26" s="27">
        <f t="shared" si="3"/>
        <v>0</v>
      </c>
    </row>
    <row r="27" spans="1:14" ht="12.75">
      <c r="A27" s="39" t="s">
        <v>27</v>
      </c>
      <c r="B27" s="41">
        <v>2600</v>
      </c>
      <c r="C27" s="41">
        <v>3000</v>
      </c>
      <c r="D27" s="41">
        <v>660</v>
      </c>
      <c r="E27" s="49">
        <f>SUM(B27:D27)</f>
        <v>6260</v>
      </c>
      <c r="F27" s="41">
        <v>2600</v>
      </c>
      <c r="G27" s="41">
        <v>3000</v>
      </c>
      <c r="H27" s="41">
        <v>660</v>
      </c>
      <c r="I27" s="49">
        <f>SUM(F27:H27)</f>
        <v>6260</v>
      </c>
      <c r="J27" s="41">
        <v>2600</v>
      </c>
      <c r="K27" s="41">
        <v>3000</v>
      </c>
      <c r="L27" s="41">
        <v>660</v>
      </c>
      <c r="M27" s="49">
        <f>SUM(J27:L27)</f>
        <v>6260</v>
      </c>
      <c r="N27" s="27">
        <f t="shared" si="3"/>
        <v>18780</v>
      </c>
    </row>
    <row r="28" spans="1:14" ht="12.75">
      <c r="A28" s="39"/>
      <c r="B28" s="41"/>
      <c r="C28" s="41"/>
      <c r="D28" s="41"/>
      <c r="E28" s="49"/>
      <c r="F28" s="41"/>
      <c r="G28" s="41"/>
      <c r="H28" s="41"/>
      <c r="I28" s="49"/>
      <c r="J28" s="41"/>
      <c r="K28" s="41"/>
      <c r="L28" s="41"/>
      <c r="M28" s="49"/>
      <c r="N28" s="27">
        <f t="shared" si="3"/>
        <v>0</v>
      </c>
    </row>
    <row r="29" spans="1:14" ht="12.75">
      <c r="A29" s="39" t="s">
        <v>28</v>
      </c>
      <c r="B29" s="41" t="s">
        <v>22</v>
      </c>
      <c r="C29" s="41" t="s">
        <v>23</v>
      </c>
      <c r="D29" s="42" t="s">
        <v>24</v>
      </c>
      <c r="E29" s="49"/>
      <c r="F29" s="41" t="s">
        <v>22</v>
      </c>
      <c r="G29" s="41" t="s">
        <v>23</v>
      </c>
      <c r="H29" s="42" t="s">
        <v>24</v>
      </c>
      <c r="I29" s="49"/>
      <c r="J29" s="41" t="s">
        <v>22</v>
      </c>
      <c r="K29" s="41" t="s">
        <v>23</v>
      </c>
      <c r="L29" s="42" t="s">
        <v>24</v>
      </c>
      <c r="M29" s="49"/>
      <c r="N29" s="27">
        <f t="shared" si="3"/>
        <v>0</v>
      </c>
    </row>
    <row r="30" spans="1:14" ht="12.75">
      <c r="A30" s="39" t="s">
        <v>52</v>
      </c>
      <c r="B30" s="41">
        <v>625</v>
      </c>
      <c r="C30" s="41">
        <v>819</v>
      </c>
      <c r="D30" s="41">
        <v>350</v>
      </c>
      <c r="E30" s="49">
        <f>SUM(B30:D30)</f>
        <v>1794</v>
      </c>
      <c r="F30" s="41">
        <v>625</v>
      </c>
      <c r="G30" s="41">
        <v>819</v>
      </c>
      <c r="H30" s="41">
        <v>350</v>
      </c>
      <c r="I30" s="49">
        <f>SUM(F30:H30)</f>
        <v>1794</v>
      </c>
      <c r="J30" s="41">
        <v>625</v>
      </c>
      <c r="K30" s="41">
        <v>819</v>
      </c>
      <c r="L30" s="41">
        <v>350</v>
      </c>
      <c r="M30" s="49">
        <f>SUM(J30:L30)</f>
        <v>1794</v>
      </c>
      <c r="N30" s="27">
        <f t="shared" si="3"/>
        <v>5382</v>
      </c>
    </row>
    <row r="31" spans="1:14" ht="12.75">
      <c r="A31" s="5"/>
      <c r="E31" s="26"/>
      <c r="I31" s="26"/>
      <c r="M31" s="26"/>
      <c r="N31" s="27">
        <f t="shared" si="3"/>
        <v>0</v>
      </c>
    </row>
    <row r="32" spans="1:14" ht="12.75">
      <c r="A32" s="5" t="s">
        <v>3</v>
      </c>
      <c r="E32" s="26">
        <v>19000</v>
      </c>
      <c r="I32" s="26">
        <v>19000</v>
      </c>
      <c r="M32" s="26">
        <v>19000</v>
      </c>
      <c r="N32" s="27">
        <f t="shared" si="3"/>
        <v>57000</v>
      </c>
    </row>
    <row r="33" spans="1:14" ht="12.75">
      <c r="A33" s="5" t="s">
        <v>31</v>
      </c>
      <c r="E33" s="26"/>
      <c r="I33" s="26"/>
      <c r="M33" s="26"/>
      <c r="N33" s="27">
        <f t="shared" si="3"/>
        <v>0</v>
      </c>
    </row>
    <row r="34" spans="1:14" ht="22.5">
      <c r="A34" s="9" t="s">
        <v>30</v>
      </c>
      <c r="E34" s="26"/>
      <c r="I34" s="26"/>
      <c r="M34" s="26"/>
      <c r="N34" s="27">
        <f t="shared" si="3"/>
        <v>0</v>
      </c>
    </row>
    <row r="35" spans="1:14" ht="22.5">
      <c r="A35" s="9" t="s">
        <v>58</v>
      </c>
      <c r="E35" s="26">
        <v>9487</v>
      </c>
      <c r="I35" s="26">
        <v>9487</v>
      </c>
      <c r="M35" s="26">
        <v>9487</v>
      </c>
      <c r="N35" s="27">
        <f t="shared" si="3"/>
        <v>28461</v>
      </c>
    </row>
    <row r="36" spans="1:14" ht="12.75">
      <c r="A36" s="9" t="s">
        <v>57</v>
      </c>
      <c r="E36" s="26"/>
      <c r="I36" s="26"/>
      <c r="M36" s="26"/>
      <c r="N36" s="27">
        <f t="shared" si="3"/>
        <v>0</v>
      </c>
    </row>
    <row r="37" spans="1:14" ht="12.75">
      <c r="A37" s="9"/>
      <c r="E37" s="26"/>
      <c r="I37" s="26"/>
      <c r="M37" s="26"/>
      <c r="N37" s="27">
        <f t="shared" si="3"/>
        <v>0</v>
      </c>
    </row>
    <row r="38" spans="1:14" ht="12.75">
      <c r="A38" s="10"/>
      <c r="E38" s="26"/>
      <c r="I38" s="26"/>
      <c r="M38" s="26"/>
      <c r="N38" s="27">
        <f t="shared" si="3"/>
        <v>0</v>
      </c>
    </row>
    <row r="39" spans="1:14" ht="12.75">
      <c r="A39" s="6" t="s">
        <v>6</v>
      </c>
      <c r="E39" s="26"/>
      <c r="I39" s="26"/>
      <c r="M39" s="26"/>
      <c r="N39" s="27">
        <f t="shared" si="3"/>
        <v>0</v>
      </c>
    </row>
    <row r="40" spans="1:14" ht="12.75">
      <c r="A40" s="44" t="s">
        <v>32</v>
      </c>
      <c r="E40" s="26">
        <v>7600</v>
      </c>
      <c r="I40" s="26">
        <v>7600</v>
      </c>
      <c r="M40" s="26">
        <v>7600</v>
      </c>
      <c r="N40" s="27">
        <f t="shared" si="3"/>
        <v>22800</v>
      </c>
    </row>
    <row r="41" spans="1:14" ht="12.75">
      <c r="A41" s="44" t="s">
        <v>48</v>
      </c>
      <c r="E41" s="26">
        <v>300</v>
      </c>
      <c r="I41" s="26">
        <v>300</v>
      </c>
      <c r="M41" s="26">
        <v>300</v>
      </c>
      <c r="N41" s="27">
        <f t="shared" si="3"/>
        <v>900</v>
      </c>
    </row>
    <row r="42" spans="1:14" ht="12.75">
      <c r="A42" s="44" t="s">
        <v>59</v>
      </c>
      <c r="E42" s="26">
        <v>9487</v>
      </c>
      <c r="I42" s="26">
        <v>9487</v>
      </c>
      <c r="M42" s="26">
        <v>9487</v>
      </c>
      <c r="N42" s="27">
        <f t="shared" si="3"/>
        <v>28461</v>
      </c>
    </row>
    <row r="43" spans="1:14" ht="12.75">
      <c r="A43" s="44" t="s">
        <v>60</v>
      </c>
      <c r="B43" s="1">
        <v>50</v>
      </c>
      <c r="C43" s="18">
        <v>40</v>
      </c>
      <c r="E43" s="26">
        <v>2000</v>
      </c>
      <c r="F43" s="1">
        <v>50</v>
      </c>
      <c r="G43" s="18">
        <v>40</v>
      </c>
      <c r="I43" s="26">
        <v>2000</v>
      </c>
      <c r="J43" s="1">
        <v>50</v>
      </c>
      <c r="K43" s="18">
        <v>40</v>
      </c>
      <c r="M43" s="26">
        <v>2000</v>
      </c>
      <c r="N43" s="27">
        <f t="shared" si="3"/>
        <v>6000</v>
      </c>
    </row>
    <row r="44" spans="1:14" ht="15" customHeight="1">
      <c r="A44" s="44" t="s">
        <v>61</v>
      </c>
      <c r="E44" s="26"/>
      <c r="I44" s="26"/>
      <c r="M44" s="26"/>
      <c r="N44" s="27">
        <f t="shared" si="3"/>
        <v>0</v>
      </c>
    </row>
    <row r="45" spans="1:14" ht="12.75">
      <c r="A45" s="44" t="s">
        <v>62</v>
      </c>
      <c r="E45" s="26"/>
      <c r="I45" s="26"/>
      <c r="M45" s="26"/>
      <c r="N45" s="27">
        <f t="shared" si="3"/>
        <v>0</v>
      </c>
    </row>
    <row r="46" spans="1:14" ht="12.75">
      <c r="A46" s="44" t="s">
        <v>63</v>
      </c>
      <c r="E46" s="26"/>
      <c r="I46" s="26"/>
      <c r="M46" s="26"/>
      <c r="N46" s="27">
        <f t="shared" si="3"/>
        <v>0</v>
      </c>
    </row>
    <row r="47" spans="1:14" ht="12.75">
      <c r="A47" s="44" t="s">
        <v>64</v>
      </c>
      <c r="E47" s="26"/>
      <c r="I47" s="26"/>
      <c r="M47" s="26"/>
      <c r="N47" s="27">
        <f t="shared" si="3"/>
        <v>0</v>
      </c>
    </row>
    <row r="48" spans="1:14" ht="12.75">
      <c r="A48" s="44" t="s">
        <v>35</v>
      </c>
      <c r="E48" s="26"/>
      <c r="I48" s="26"/>
      <c r="M48" s="26"/>
      <c r="N48" s="27">
        <f t="shared" si="3"/>
        <v>0</v>
      </c>
    </row>
    <row r="49" spans="1:14" ht="12.75">
      <c r="A49" s="44" t="s">
        <v>34</v>
      </c>
      <c r="E49" s="26"/>
      <c r="I49" s="26"/>
      <c r="M49" s="26"/>
      <c r="N49" s="27">
        <f t="shared" si="3"/>
        <v>0</v>
      </c>
    </row>
    <row r="50" spans="1:14" ht="12.75">
      <c r="A50" s="44" t="s">
        <v>36</v>
      </c>
      <c r="E50" s="26"/>
      <c r="I50" s="26"/>
      <c r="M50" s="26"/>
      <c r="N50" s="27">
        <f t="shared" si="3"/>
        <v>0</v>
      </c>
    </row>
    <row r="51" spans="1:14" ht="12.75">
      <c r="A51" s="12" t="s">
        <v>43</v>
      </c>
      <c r="E51" s="26">
        <v>59194</v>
      </c>
      <c r="I51" s="26">
        <v>59194</v>
      </c>
      <c r="M51" s="26">
        <v>59194</v>
      </c>
      <c r="N51" s="27">
        <f t="shared" si="3"/>
        <v>177582</v>
      </c>
    </row>
    <row r="52" spans="1:14" ht="13.5" thickBot="1">
      <c r="A52" s="60" t="s">
        <v>44</v>
      </c>
      <c r="B52" s="61"/>
      <c r="C52" s="62"/>
      <c r="D52" s="63" t="s">
        <v>45</v>
      </c>
      <c r="E52" s="64">
        <v>144177</v>
      </c>
      <c r="F52" s="61"/>
      <c r="G52" s="62"/>
      <c r="H52" s="63" t="s">
        <v>45</v>
      </c>
      <c r="I52" s="64">
        <v>144177</v>
      </c>
      <c r="J52" s="61"/>
      <c r="K52" s="62"/>
      <c r="L52" s="63" t="s">
        <v>45</v>
      </c>
      <c r="M52" s="64">
        <v>144177</v>
      </c>
      <c r="N52" s="27">
        <f t="shared" si="3"/>
        <v>432531</v>
      </c>
    </row>
    <row r="53" spans="1:14" ht="13.5" thickTop="1">
      <c r="A53" s="12" t="s">
        <v>49</v>
      </c>
      <c r="D53" s="19"/>
      <c r="E53" s="26">
        <f>SUM(E6:E52)</f>
        <v>276891</v>
      </c>
      <c r="H53" s="19"/>
      <c r="I53" s="26">
        <f>SUM(I6:I52)</f>
        <v>276891</v>
      </c>
      <c r="L53" s="19"/>
      <c r="M53" s="26">
        <f>SUM(M6:M52)</f>
        <v>276891</v>
      </c>
      <c r="N53" s="27">
        <f t="shared" si="3"/>
        <v>830673</v>
      </c>
    </row>
    <row r="54" spans="1:14" ht="12.75">
      <c r="A54" s="12"/>
      <c r="E54" s="26"/>
      <c r="I54" s="26"/>
      <c r="M54" s="26"/>
      <c r="N54" s="27">
        <f t="shared" si="3"/>
        <v>0</v>
      </c>
    </row>
    <row r="55" spans="1:14" ht="12.75">
      <c r="A55" s="6" t="s">
        <v>37</v>
      </c>
      <c r="E55" s="26">
        <f>E53*0.485</f>
        <v>134292.135</v>
      </c>
      <c r="I55" s="26">
        <f>I53*0.485</f>
        <v>134292.135</v>
      </c>
      <c r="M55" s="26">
        <f>M53*0.485</f>
        <v>134292.135</v>
      </c>
      <c r="N55" s="27">
        <f t="shared" si="3"/>
        <v>402876.405</v>
      </c>
    </row>
    <row r="56" spans="1:14" ht="18" customHeight="1">
      <c r="A56" s="6"/>
      <c r="E56" s="26"/>
      <c r="I56" s="26"/>
      <c r="M56" s="26"/>
      <c r="N56" s="27">
        <f t="shared" si="3"/>
        <v>0</v>
      </c>
    </row>
    <row r="57" spans="1:14" ht="12.75">
      <c r="A57" s="6" t="s">
        <v>11</v>
      </c>
      <c r="E57" s="26">
        <v>16000</v>
      </c>
      <c r="I57" s="26">
        <v>16000</v>
      </c>
      <c r="M57" s="26">
        <v>16000</v>
      </c>
      <c r="N57" s="27">
        <f t="shared" si="3"/>
        <v>48000</v>
      </c>
    </row>
    <row r="58" spans="1:14" ht="10.5" customHeight="1">
      <c r="A58" s="6"/>
      <c r="E58" s="26"/>
      <c r="I58" s="26"/>
      <c r="M58" s="26"/>
      <c r="N58" s="27">
        <f t="shared" si="3"/>
        <v>0</v>
      </c>
    </row>
    <row r="59" spans="1:14" ht="24" customHeight="1">
      <c r="A59" s="5" t="s">
        <v>4</v>
      </c>
      <c r="E59" s="26">
        <v>19000</v>
      </c>
      <c r="I59" s="26">
        <v>19000</v>
      </c>
      <c r="M59" s="26">
        <v>19000</v>
      </c>
      <c r="N59" s="27">
        <f t="shared" si="3"/>
        <v>57000</v>
      </c>
    </row>
    <row r="60" spans="1:14" ht="24" customHeight="1">
      <c r="A60" s="5" t="s">
        <v>31</v>
      </c>
      <c r="E60" s="26"/>
      <c r="I60" s="26"/>
      <c r="M60" s="26"/>
      <c r="N60" s="27">
        <f t="shared" si="3"/>
        <v>0</v>
      </c>
    </row>
    <row r="61" spans="1:14" ht="24" customHeight="1">
      <c r="A61" s="9" t="s">
        <v>30</v>
      </c>
      <c r="E61" s="26"/>
      <c r="I61" s="26"/>
      <c r="M61" s="26"/>
      <c r="N61" s="27">
        <f t="shared" si="3"/>
        <v>0</v>
      </c>
    </row>
    <row r="62" spans="1:14" ht="9" customHeight="1">
      <c r="A62" s="9"/>
      <c r="E62" s="26"/>
      <c r="I62" s="26"/>
      <c r="M62" s="26"/>
      <c r="N62" s="27">
        <f t="shared" si="3"/>
        <v>0</v>
      </c>
    </row>
    <row r="63" spans="1:14" ht="29.25" customHeight="1">
      <c r="A63" s="6" t="s">
        <v>10</v>
      </c>
      <c r="B63" s="46"/>
      <c r="C63" s="47"/>
      <c r="D63" s="46"/>
      <c r="E63" s="50">
        <f>SUM(E53:E61)</f>
        <v>446183.135</v>
      </c>
      <c r="F63" s="46"/>
      <c r="G63" s="47"/>
      <c r="H63" s="46"/>
      <c r="I63" s="50">
        <f>SUM(I53:I61)</f>
        <v>446183.135</v>
      </c>
      <c r="J63" s="46"/>
      <c r="K63" s="47"/>
      <c r="L63" s="46"/>
      <c r="M63" s="50">
        <f>SUM(M53:M61)</f>
        <v>446183.135</v>
      </c>
      <c r="N63" s="27"/>
    </row>
    <row r="64" spans="1:14" ht="28.5">
      <c r="A64" s="66" t="s">
        <v>70</v>
      </c>
      <c r="B64" s="48"/>
      <c r="C64" s="48"/>
      <c r="D64" s="48"/>
      <c r="E64" s="51"/>
      <c r="F64" s="48"/>
      <c r="G64" s="48"/>
      <c r="H64" s="48"/>
      <c r="I64" s="51"/>
      <c r="J64" s="48"/>
      <c r="K64" s="48"/>
      <c r="L64" s="48"/>
      <c r="M64" s="51"/>
      <c r="N64" s="27">
        <f>M63+I63+E63</f>
        <v>1338549.405</v>
      </c>
    </row>
    <row r="65" spans="1:13" ht="52.5" customHeight="1" thickBot="1">
      <c r="A65" s="13"/>
      <c r="B65" s="28"/>
      <c r="C65" s="28"/>
      <c r="D65" s="28"/>
      <c r="E65" s="52"/>
      <c r="F65" s="28"/>
      <c r="G65" s="28"/>
      <c r="H65" s="28"/>
      <c r="I65" s="52"/>
      <c r="J65" s="28"/>
      <c r="K65" s="28"/>
      <c r="L65" s="28"/>
      <c r="M65" s="52"/>
    </row>
    <row r="66" spans="1:13" ht="37.5" customHeight="1">
      <c r="A66" s="58" t="s">
        <v>39</v>
      </c>
      <c r="B66" s="33"/>
      <c r="C66" s="33"/>
      <c r="D66" s="33"/>
      <c r="E66" s="53"/>
      <c r="F66" s="33"/>
      <c r="G66" s="33"/>
      <c r="H66" s="33"/>
      <c r="I66" s="53"/>
      <c r="J66" s="33"/>
      <c r="K66" s="33"/>
      <c r="L66" s="33"/>
      <c r="M66" s="53"/>
    </row>
    <row r="67" spans="1:13" ht="70.5" customHeight="1">
      <c r="A67" s="45" t="s">
        <v>29</v>
      </c>
      <c r="B67" s="33"/>
      <c r="C67" s="33"/>
      <c r="D67" s="33"/>
      <c r="E67" s="53"/>
      <c r="F67" s="33"/>
      <c r="G67" s="33"/>
      <c r="H67" s="33"/>
      <c r="I67" s="53"/>
      <c r="J67" s="33"/>
      <c r="K67" s="33"/>
      <c r="L67" s="33"/>
      <c r="M67" s="53"/>
    </row>
    <row r="68" spans="1:13" ht="56.25" customHeight="1">
      <c r="A68" s="32" t="s">
        <v>40</v>
      </c>
      <c r="B68" s="30"/>
      <c r="C68" s="30"/>
      <c r="D68" s="30"/>
      <c r="E68" s="54"/>
      <c r="F68" s="30"/>
      <c r="G68" s="30"/>
      <c r="H68" s="30"/>
      <c r="I68" s="54"/>
      <c r="J68" s="30"/>
      <c r="K68" s="30"/>
      <c r="L68" s="30"/>
      <c r="M68" s="54"/>
    </row>
    <row r="69" spans="1:13" ht="53.25" customHeight="1">
      <c r="A69" s="57" t="s">
        <v>41</v>
      </c>
      <c r="B69" s="30"/>
      <c r="C69" s="30"/>
      <c r="D69" s="30"/>
      <c r="E69" s="54"/>
      <c r="F69" s="30"/>
      <c r="G69" s="30"/>
      <c r="H69" s="30"/>
      <c r="I69" s="54"/>
      <c r="J69" s="30"/>
      <c r="K69" s="30"/>
      <c r="L69" s="30"/>
      <c r="M69" s="54"/>
    </row>
    <row r="70" spans="1:13" ht="30.75" customHeight="1">
      <c r="A70" s="32" t="s">
        <v>51</v>
      </c>
      <c r="B70" s="31"/>
      <c r="C70" s="31"/>
      <c r="D70" s="31"/>
      <c r="E70" s="55"/>
      <c r="F70" s="31"/>
      <c r="G70" s="31"/>
      <c r="H70" s="31"/>
      <c r="I70" s="55"/>
      <c r="J70" s="31"/>
      <c r="K70" s="31"/>
      <c r="L70" s="31"/>
      <c r="M70" s="55"/>
    </row>
    <row r="71" spans="1:13" ht="42.75" customHeight="1">
      <c r="A71" s="29" t="s">
        <v>33</v>
      </c>
      <c r="B71" s="28"/>
      <c r="C71" s="28"/>
      <c r="D71" s="28"/>
      <c r="E71" s="52"/>
      <c r="F71" s="28"/>
      <c r="G71" s="28"/>
      <c r="H71" s="28"/>
      <c r="I71" s="52"/>
      <c r="J71" s="28"/>
      <c r="K71" s="28"/>
      <c r="L71" s="28"/>
      <c r="M71" s="52"/>
    </row>
    <row r="72" spans="1:13" ht="80.25" customHeight="1">
      <c r="A72" s="57" t="s">
        <v>65</v>
      </c>
      <c r="B72" s="30"/>
      <c r="C72" s="30"/>
      <c r="D72" s="30"/>
      <c r="E72" s="54"/>
      <c r="F72" s="30"/>
      <c r="G72" s="30"/>
      <c r="H72" s="30"/>
      <c r="I72" s="54"/>
      <c r="J72" s="30"/>
      <c r="K72" s="30"/>
      <c r="L72" s="30"/>
      <c r="M72" s="54"/>
    </row>
    <row r="73" spans="1:13" ht="43.5" customHeight="1">
      <c r="A73" s="57" t="s">
        <v>38</v>
      </c>
      <c r="B73" s="30"/>
      <c r="C73" s="30"/>
      <c r="D73" s="30"/>
      <c r="E73" s="54"/>
      <c r="F73" s="30"/>
      <c r="G73" s="30"/>
      <c r="H73" s="30"/>
      <c r="I73" s="54"/>
      <c r="J73" s="30"/>
      <c r="K73" s="30"/>
      <c r="L73" s="30"/>
      <c r="M73" s="54"/>
    </row>
    <row r="74" spans="1:13" ht="40.5" customHeight="1">
      <c r="A74" s="57" t="s">
        <v>42</v>
      </c>
      <c r="B74" s="30"/>
      <c r="C74" s="30"/>
      <c r="D74" s="30"/>
      <c r="E74" s="54"/>
      <c r="F74" s="30"/>
      <c r="G74" s="30"/>
      <c r="H74" s="30"/>
      <c r="I74" s="54"/>
      <c r="J74" s="30"/>
      <c r="K74" s="30"/>
      <c r="L74" s="30"/>
      <c r="M74" s="54"/>
    </row>
    <row r="75" ht="29.25" customHeight="1" thickBot="1">
      <c r="A75" s="59" t="s">
        <v>46</v>
      </c>
    </row>
    <row r="76" spans="1:13" ht="48" customHeight="1">
      <c r="A76" s="45" t="s">
        <v>66</v>
      </c>
      <c r="B76" s="46"/>
      <c r="C76" s="47"/>
      <c r="D76" s="46"/>
      <c r="E76" s="56"/>
      <c r="F76" s="46"/>
      <c r="G76" s="47"/>
      <c r="H76" s="46"/>
      <c r="I76" s="56"/>
      <c r="J76" s="46"/>
      <c r="K76" s="47"/>
      <c r="L76" s="46"/>
      <c r="M76" s="56"/>
    </row>
    <row r="77" ht="51">
      <c r="A77" s="32" t="s">
        <v>47</v>
      </c>
    </row>
    <row r="78" ht="12.75">
      <c r="A78" s="12"/>
    </row>
    <row r="79" ht="12.75">
      <c r="A79" s="12"/>
    </row>
    <row r="80" ht="12.75">
      <c r="A80" s="12"/>
    </row>
  </sheetData>
  <sheetProtection/>
  <mergeCells count="2">
    <mergeCell ref="A1:E1"/>
    <mergeCell ref="A2:D2"/>
  </mergeCells>
  <printOptions gridLines="1" horizontalCentered="1"/>
  <pageMargins left="0" right="0" top="0.5" bottom="0.5" header="0.75" footer="0.25"/>
  <pageSetup horizontalDpi="600" verticalDpi="600" orientation="portrait" scale="10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N80"/>
  <sheetViews>
    <sheetView zoomScalePageLayoutView="0" workbookViewId="0" topLeftCell="A1">
      <selection activeCell="N6" sqref="N6:N64"/>
    </sheetView>
  </sheetViews>
  <sheetFormatPr defaultColWidth="9.140625" defaultRowHeight="12.75"/>
  <cols>
    <col min="1" max="1" width="70.28125" style="1" bestFit="1" customWidth="1"/>
    <col min="2" max="2" width="10.7109375" style="1" customWidth="1"/>
    <col min="3" max="3" width="7.7109375" style="18" bestFit="1" customWidth="1"/>
    <col min="4" max="4" width="14.140625" style="1" bestFit="1" customWidth="1"/>
    <col min="5" max="5" width="10.7109375" style="27" customWidth="1"/>
    <col min="6" max="6" width="10.7109375" style="1" customWidth="1"/>
    <col min="7" max="7" width="7.7109375" style="18" bestFit="1" customWidth="1"/>
    <col min="8" max="8" width="14.140625" style="1" bestFit="1" customWidth="1"/>
    <col min="9" max="9" width="10.7109375" style="27" customWidth="1"/>
    <col min="10" max="10" width="10.7109375" style="1" customWidth="1"/>
    <col min="11" max="11" width="7.7109375" style="18" bestFit="1" customWidth="1"/>
    <col min="12" max="12" width="14.140625" style="1" bestFit="1" customWidth="1"/>
    <col min="13" max="13" width="10.7109375" style="27" customWidth="1"/>
    <col min="14" max="14" width="10.140625" style="1" bestFit="1" customWidth="1"/>
    <col min="15" max="16384" width="9.140625" style="1" customWidth="1"/>
  </cols>
  <sheetData>
    <row r="1" spans="1:13" ht="55.5" customHeight="1">
      <c r="A1" s="69"/>
      <c r="B1" s="69"/>
      <c r="C1" s="69"/>
      <c r="D1" s="69"/>
      <c r="E1" s="69"/>
      <c r="F1" s="14"/>
      <c r="G1" s="14"/>
      <c r="I1" s="1"/>
      <c r="K1" s="1"/>
      <c r="M1" s="1"/>
    </row>
    <row r="2" spans="1:13" ht="15">
      <c r="A2" s="70" t="s">
        <v>50</v>
      </c>
      <c r="B2" s="70"/>
      <c r="C2" s="70"/>
      <c r="D2" s="70"/>
      <c r="E2" s="23" t="s">
        <v>5</v>
      </c>
      <c r="G2" s="1"/>
      <c r="I2" s="23" t="s">
        <v>5</v>
      </c>
      <c r="K2" s="1"/>
      <c r="M2" s="23" t="s">
        <v>5</v>
      </c>
    </row>
    <row r="3" spans="1:14" ht="12.75">
      <c r="A3" s="2"/>
      <c r="B3" s="2"/>
      <c r="C3" s="15"/>
      <c r="D3" s="2"/>
      <c r="E3" s="24" t="s">
        <v>8</v>
      </c>
      <c r="F3" s="2"/>
      <c r="G3" s="15"/>
      <c r="H3" s="2"/>
      <c r="I3" s="24" t="s">
        <v>68</v>
      </c>
      <c r="J3" s="2"/>
      <c r="K3" s="15"/>
      <c r="L3" s="2"/>
      <c r="M3" s="24" t="s">
        <v>69</v>
      </c>
      <c r="N3" s="68" t="s">
        <v>71</v>
      </c>
    </row>
    <row r="4" spans="1:14" ht="15" thickBot="1">
      <c r="A4" s="3" t="s">
        <v>2</v>
      </c>
      <c r="B4" s="4"/>
      <c r="C4" s="16"/>
      <c r="D4" s="4"/>
      <c r="E4" s="25" t="s">
        <v>10</v>
      </c>
      <c r="F4" s="4"/>
      <c r="G4" s="16"/>
      <c r="H4" s="4"/>
      <c r="I4" s="25" t="s">
        <v>10</v>
      </c>
      <c r="J4" s="4"/>
      <c r="K4" s="16"/>
      <c r="L4" s="4"/>
      <c r="M4" s="25" t="s">
        <v>10</v>
      </c>
      <c r="N4" s="68" t="s">
        <v>10</v>
      </c>
    </row>
    <row r="5" spans="1:13" ht="13.5" thickTop="1">
      <c r="A5" s="5" t="s">
        <v>15</v>
      </c>
      <c r="B5" s="6" t="s">
        <v>13</v>
      </c>
      <c r="C5" s="17" t="s">
        <v>14</v>
      </c>
      <c r="D5" s="7"/>
      <c r="E5" s="26"/>
      <c r="F5" s="6" t="s">
        <v>13</v>
      </c>
      <c r="G5" s="17" t="s">
        <v>14</v>
      </c>
      <c r="H5" s="7"/>
      <c r="I5" s="26"/>
      <c r="J5" s="6" t="s">
        <v>13</v>
      </c>
      <c r="K5" s="17" t="s">
        <v>14</v>
      </c>
      <c r="L5" s="7"/>
      <c r="M5" s="26"/>
    </row>
    <row r="6" spans="1:14" ht="12.75">
      <c r="A6" s="43" t="s">
        <v>55</v>
      </c>
      <c r="B6" s="19">
        <v>96.5</v>
      </c>
      <c r="C6" s="20">
        <v>50</v>
      </c>
      <c r="E6" s="27">
        <f>ROUND(B6*C6,0)</f>
        <v>4825</v>
      </c>
      <c r="F6" s="19">
        <v>96.5</v>
      </c>
      <c r="G6" s="20">
        <v>50</v>
      </c>
      <c r="I6" s="27">
        <f>ROUND(F6*G6,0)</f>
        <v>4825</v>
      </c>
      <c r="J6" s="19">
        <v>96.5</v>
      </c>
      <c r="K6" s="20">
        <v>50</v>
      </c>
      <c r="M6" s="27">
        <f>ROUND(J6*K6,0)</f>
        <v>4825</v>
      </c>
      <c r="N6" s="27">
        <f>M6+I6+E6</f>
        <v>14475</v>
      </c>
    </row>
    <row r="7" spans="1:14" ht="12.75">
      <c r="A7" s="8" t="s">
        <v>18</v>
      </c>
      <c r="B7" s="19"/>
      <c r="C7" s="20"/>
      <c r="E7" s="27">
        <f aca="true" t="shared" si="0" ref="E7:E14">ROUND(B7*C7,0)</f>
        <v>0</v>
      </c>
      <c r="F7" s="19"/>
      <c r="G7" s="20"/>
      <c r="I7" s="27">
        <f aca="true" t="shared" si="1" ref="I7:I14">ROUND(F7*G7,0)</f>
        <v>0</v>
      </c>
      <c r="J7" s="19"/>
      <c r="K7" s="20"/>
      <c r="M7" s="27">
        <f aca="true" t="shared" si="2" ref="M7:M14">ROUND(J7*K7,0)</f>
        <v>0</v>
      </c>
      <c r="N7" s="27">
        <f aca="true" t="shared" si="3" ref="N7:N20">M7+I7+E7</f>
        <v>0</v>
      </c>
    </row>
    <row r="8" spans="1:14" ht="12.75">
      <c r="A8" s="34" t="s">
        <v>20</v>
      </c>
      <c r="B8" s="19"/>
      <c r="C8" s="20"/>
      <c r="E8" s="27">
        <f t="shared" si="0"/>
        <v>0</v>
      </c>
      <c r="F8" s="19"/>
      <c r="G8" s="20"/>
      <c r="I8" s="27">
        <f t="shared" si="1"/>
        <v>0</v>
      </c>
      <c r="J8" s="19"/>
      <c r="K8" s="20"/>
      <c r="M8" s="27">
        <f t="shared" si="2"/>
        <v>0</v>
      </c>
      <c r="N8" s="27">
        <f t="shared" si="3"/>
        <v>0</v>
      </c>
    </row>
    <row r="9" spans="1:14" ht="12.75">
      <c r="A9" s="34" t="s">
        <v>20</v>
      </c>
      <c r="B9" s="19"/>
      <c r="C9" s="20"/>
      <c r="E9" s="27">
        <f t="shared" si="0"/>
        <v>0</v>
      </c>
      <c r="F9" s="19"/>
      <c r="G9" s="20"/>
      <c r="I9" s="27">
        <f t="shared" si="1"/>
        <v>0</v>
      </c>
      <c r="J9" s="19"/>
      <c r="K9" s="20"/>
      <c r="M9" s="27">
        <f t="shared" si="2"/>
        <v>0</v>
      </c>
      <c r="N9" s="27">
        <f t="shared" si="3"/>
        <v>0</v>
      </c>
    </row>
    <row r="10" spans="1:14" ht="12.75">
      <c r="A10" s="34" t="s">
        <v>54</v>
      </c>
      <c r="B10" s="19">
        <v>45</v>
      </c>
      <c r="C10" s="20">
        <v>25</v>
      </c>
      <c r="E10" s="27">
        <f t="shared" si="0"/>
        <v>1125</v>
      </c>
      <c r="F10" s="19">
        <v>45</v>
      </c>
      <c r="G10" s="20">
        <v>25</v>
      </c>
      <c r="I10" s="27">
        <f t="shared" si="1"/>
        <v>1125</v>
      </c>
      <c r="J10" s="19">
        <v>45</v>
      </c>
      <c r="K10" s="20">
        <v>25</v>
      </c>
      <c r="M10" s="27">
        <f t="shared" si="2"/>
        <v>1125</v>
      </c>
      <c r="N10" s="27">
        <f t="shared" si="3"/>
        <v>3375</v>
      </c>
    </row>
    <row r="11" spans="1:14" ht="12.75">
      <c r="A11" s="34" t="s">
        <v>53</v>
      </c>
      <c r="B11" s="19">
        <v>40</v>
      </c>
      <c r="C11" s="20">
        <v>21</v>
      </c>
      <c r="E11" s="27">
        <f t="shared" si="0"/>
        <v>840</v>
      </c>
      <c r="F11" s="19">
        <v>40</v>
      </c>
      <c r="G11" s="20">
        <v>21</v>
      </c>
      <c r="I11" s="27">
        <f t="shared" si="1"/>
        <v>840</v>
      </c>
      <c r="J11" s="19">
        <v>40</v>
      </c>
      <c r="K11" s="20">
        <v>21</v>
      </c>
      <c r="M11" s="27">
        <f t="shared" si="2"/>
        <v>840</v>
      </c>
      <c r="N11" s="27">
        <f t="shared" si="3"/>
        <v>2520</v>
      </c>
    </row>
    <row r="12" spans="1:14" ht="12.75">
      <c r="A12" s="65" t="s">
        <v>67</v>
      </c>
      <c r="B12" s="19">
        <v>15</v>
      </c>
      <c r="C12" s="20">
        <v>13</v>
      </c>
      <c r="E12" s="27">
        <f t="shared" si="0"/>
        <v>195</v>
      </c>
      <c r="F12" s="19">
        <v>15</v>
      </c>
      <c r="G12" s="20">
        <v>13</v>
      </c>
      <c r="I12" s="27">
        <f t="shared" si="1"/>
        <v>195</v>
      </c>
      <c r="J12" s="19">
        <v>15</v>
      </c>
      <c r="K12" s="20">
        <v>13</v>
      </c>
      <c r="M12" s="27">
        <f t="shared" si="2"/>
        <v>195</v>
      </c>
      <c r="N12" s="27">
        <f t="shared" si="3"/>
        <v>585</v>
      </c>
    </row>
    <row r="13" spans="1:14" ht="12.75">
      <c r="A13" s="8" t="s">
        <v>16</v>
      </c>
      <c r="B13" s="21">
        <f>3000/12</f>
        <v>250</v>
      </c>
      <c r="C13" s="22">
        <v>12</v>
      </c>
      <c r="E13" s="27">
        <f t="shared" si="0"/>
        <v>3000</v>
      </c>
      <c r="F13" s="21">
        <f>3000/12</f>
        <v>250</v>
      </c>
      <c r="G13" s="22">
        <v>12</v>
      </c>
      <c r="I13" s="27">
        <f t="shared" si="1"/>
        <v>3000</v>
      </c>
      <c r="J13" s="21">
        <f>3000/12</f>
        <v>250</v>
      </c>
      <c r="K13" s="22">
        <v>12</v>
      </c>
      <c r="M13" s="27">
        <f t="shared" si="2"/>
        <v>3000</v>
      </c>
      <c r="N13" s="27">
        <f t="shared" si="3"/>
        <v>9000</v>
      </c>
    </row>
    <row r="14" spans="1:14" ht="12.75">
      <c r="A14" s="34" t="s">
        <v>56</v>
      </c>
      <c r="B14" s="19">
        <v>64</v>
      </c>
      <c r="C14" s="20">
        <v>41</v>
      </c>
      <c r="E14" s="27">
        <f t="shared" si="0"/>
        <v>2624</v>
      </c>
      <c r="F14" s="19">
        <v>64</v>
      </c>
      <c r="G14" s="20">
        <v>41</v>
      </c>
      <c r="I14" s="27">
        <f t="shared" si="1"/>
        <v>2624</v>
      </c>
      <c r="J14" s="19">
        <v>64</v>
      </c>
      <c r="K14" s="20">
        <v>41</v>
      </c>
      <c r="M14" s="27">
        <f t="shared" si="2"/>
        <v>2624</v>
      </c>
      <c r="N14" s="27">
        <f t="shared" si="3"/>
        <v>7872</v>
      </c>
    </row>
    <row r="15" spans="1:14" ht="12.75">
      <c r="A15" s="6" t="s">
        <v>12</v>
      </c>
      <c r="E15" s="26"/>
      <c r="I15" s="26"/>
      <c r="M15" s="26"/>
      <c r="N15" s="27">
        <f t="shared" si="3"/>
        <v>0</v>
      </c>
    </row>
    <row r="16" spans="1:14" ht="12.75">
      <c r="A16" s="6" t="s">
        <v>9</v>
      </c>
      <c r="E16" s="26">
        <f>ROUND(SUM(E6:E10)*0.385,0)</f>
        <v>2291</v>
      </c>
      <c r="I16" s="26">
        <f>ROUND(SUM(I6:I10)*0.385,0)</f>
        <v>2291</v>
      </c>
      <c r="M16" s="26">
        <f>ROUND(SUM(M6:M10)*0.385,0)</f>
        <v>2291</v>
      </c>
      <c r="N16" s="27">
        <f t="shared" si="3"/>
        <v>6873</v>
      </c>
    </row>
    <row r="17" spans="1:14" ht="12.75">
      <c r="A17" s="11" t="s">
        <v>17</v>
      </c>
      <c r="E17" s="26">
        <f>ROUND(E11*0.265,0)</f>
        <v>223</v>
      </c>
      <c r="I17" s="26">
        <f>ROUND(I11*0.265,0)</f>
        <v>223</v>
      </c>
      <c r="M17" s="26">
        <f>ROUND(M11*0.265,0)</f>
        <v>223</v>
      </c>
      <c r="N17" s="27">
        <f t="shared" si="3"/>
        <v>669</v>
      </c>
    </row>
    <row r="18" spans="1:14" ht="12.75">
      <c r="A18" s="11" t="s">
        <v>0</v>
      </c>
      <c r="E18" s="26">
        <f>ROUND(E12*0.275,0)</f>
        <v>54</v>
      </c>
      <c r="I18" s="26">
        <f>ROUND(I12*0.275,0)</f>
        <v>54</v>
      </c>
      <c r="M18" s="26">
        <f>ROUND(M12*0.275,0)</f>
        <v>54</v>
      </c>
      <c r="N18" s="27">
        <f t="shared" si="3"/>
        <v>162</v>
      </c>
    </row>
    <row r="19" spans="1:14" ht="12.75">
      <c r="A19" s="11" t="s">
        <v>1</v>
      </c>
      <c r="E19" s="26">
        <f>ROUND(E13*0.035,0)</f>
        <v>105</v>
      </c>
      <c r="I19" s="26">
        <f>ROUND(I13*0.035,0)</f>
        <v>105</v>
      </c>
      <c r="M19" s="26">
        <f>ROUND(M13*0.035,0)</f>
        <v>105</v>
      </c>
      <c r="N19" s="27">
        <f t="shared" si="3"/>
        <v>315</v>
      </c>
    </row>
    <row r="20" spans="1:14" ht="12.75">
      <c r="A20" s="11" t="s">
        <v>19</v>
      </c>
      <c r="E20" s="26">
        <f>ROUND(E14*0.385,0)</f>
        <v>1010</v>
      </c>
      <c r="I20" s="26">
        <f>ROUND(I14*0.385,0)</f>
        <v>1010</v>
      </c>
      <c r="M20" s="26">
        <f>ROUND(M14*0.385,0)</f>
        <v>1010</v>
      </c>
      <c r="N20" s="27">
        <f t="shared" si="3"/>
        <v>3030</v>
      </c>
    </row>
    <row r="21" spans="1:13" ht="12.75">
      <c r="A21" s="6"/>
      <c r="E21" s="26"/>
      <c r="I21" s="26"/>
      <c r="M21" s="26"/>
    </row>
    <row r="22" spans="1:13" ht="12.75">
      <c r="A22" s="35" t="s">
        <v>7</v>
      </c>
      <c r="B22" s="36"/>
      <c r="C22" s="36"/>
      <c r="D22" s="36"/>
      <c r="E22" s="49"/>
      <c r="F22" s="36"/>
      <c r="G22" s="36"/>
      <c r="H22" s="36"/>
      <c r="I22" s="49"/>
      <c r="J22" s="36"/>
      <c r="K22" s="36"/>
      <c r="L22" s="36"/>
      <c r="M22" s="49"/>
    </row>
    <row r="23" spans="1:13" ht="12.75">
      <c r="A23" s="37" t="s">
        <v>21</v>
      </c>
      <c r="B23" s="38"/>
      <c r="C23" s="38"/>
      <c r="D23" s="38"/>
      <c r="E23" s="49"/>
      <c r="F23" s="38"/>
      <c r="G23" s="38"/>
      <c r="H23" s="38"/>
      <c r="I23" s="49"/>
      <c r="J23" s="38"/>
      <c r="K23" s="38"/>
      <c r="L23" s="38"/>
      <c r="M23" s="49"/>
    </row>
    <row r="24" spans="1:13" ht="12.75">
      <c r="A24" s="37" t="s">
        <v>25</v>
      </c>
      <c r="B24" s="40"/>
      <c r="C24" s="40"/>
      <c r="D24" s="40"/>
      <c r="E24" s="49"/>
      <c r="F24" s="40"/>
      <c r="G24" s="40"/>
      <c r="H24" s="40"/>
      <c r="I24" s="49"/>
      <c r="J24" s="40"/>
      <c r="K24" s="40"/>
      <c r="L24" s="40"/>
      <c r="M24" s="49"/>
    </row>
    <row r="25" spans="1:13" ht="12.75">
      <c r="A25" s="37"/>
      <c r="B25" s="38"/>
      <c r="C25" s="38"/>
      <c r="D25" s="38"/>
      <c r="E25" s="49"/>
      <c r="F25" s="38"/>
      <c r="G25" s="38"/>
      <c r="H25" s="38"/>
      <c r="I25" s="49"/>
      <c r="J25" s="38"/>
      <c r="K25" s="38"/>
      <c r="L25" s="38"/>
      <c r="M25" s="49"/>
    </row>
    <row r="26" spans="1:13" ht="12.75">
      <c r="A26" s="39" t="s">
        <v>26</v>
      </c>
      <c r="B26" s="38"/>
      <c r="C26" s="38"/>
      <c r="D26" s="38"/>
      <c r="E26" s="49"/>
      <c r="F26" s="38"/>
      <c r="G26" s="38"/>
      <c r="H26" s="38"/>
      <c r="I26" s="49"/>
      <c r="J26" s="38"/>
      <c r="K26" s="38"/>
      <c r="L26" s="38"/>
      <c r="M26" s="49"/>
    </row>
    <row r="27" spans="1:13" ht="12.75">
      <c r="A27" s="39" t="s">
        <v>27</v>
      </c>
      <c r="B27" s="41"/>
      <c r="C27" s="41"/>
      <c r="D27" s="41"/>
      <c r="E27" s="49"/>
      <c r="F27" s="41"/>
      <c r="G27" s="41"/>
      <c r="H27" s="41"/>
      <c r="I27" s="49"/>
      <c r="J27" s="41"/>
      <c r="K27" s="41"/>
      <c r="L27" s="41"/>
      <c r="M27" s="49"/>
    </row>
    <row r="28" spans="1:13" ht="12.75">
      <c r="A28" s="39"/>
      <c r="B28" s="41"/>
      <c r="C28" s="41"/>
      <c r="D28" s="41"/>
      <c r="E28" s="49"/>
      <c r="F28" s="41"/>
      <c r="G28" s="41"/>
      <c r="H28" s="41"/>
      <c r="I28" s="49"/>
      <c r="J28" s="41"/>
      <c r="K28" s="41"/>
      <c r="L28" s="41"/>
      <c r="M28" s="49"/>
    </row>
    <row r="29" spans="1:13" ht="12.75">
      <c r="A29" s="39" t="s">
        <v>28</v>
      </c>
      <c r="B29" s="41"/>
      <c r="C29" s="41"/>
      <c r="D29" s="42"/>
      <c r="E29" s="49"/>
      <c r="F29" s="41"/>
      <c r="G29" s="41"/>
      <c r="H29" s="42"/>
      <c r="I29" s="49"/>
      <c r="J29" s="41"/>
      <c r="K29" s="41"/>
      <c r="L29" s="42"/>
      <c r="M29" s="49"/>
    </row>
    <row r="30" spans="1:13" ht="12.75">
      <c r="A30" s="39" t="s">
        <v>52</v>
      </c>
      <c r="B30" s="41"/>
      <c r="C30" s="41"/>
      <c r="D30" s="41"/>
      <c r="E30" s="49"/>
      <c r="F30" s="41"/>
      <c r="G30" s="41"/>
      <c r="H30" s="41"/>
      <c r="I30" s="49"/>
      <c r="J30" s="41"/>
      <c r="K30" s="41"/>
      <c r="L30" s="41"/>
      <c r="M30" s="49"/>
    </row>
    <row r="31" spans="1:13" ht="12.75">
      <c r="A31" s="5"/>
      <c r="E31" s="26"/>
      <c r="I31" s="26"/>
      <c r="M31" s="26"/>
    </row>
    <row r="32" spans="1:13" ht="12.75">
      <c r="A32" s="5" t="s">
        <v>3</v>
      </c>
      <c r="E32" s="26"/>
      <c r="I32" s="26"/>
      <c r="M32" s="26"/>
    </row>
    <row r="33" spans="1:13" ht="12.75">
      <c r="A33" s="5" t="s">
        <v>31</v>
      </c>
      <c r="E33" s="26"/>
      <c r="I33" s="26"/>
      <c r="M33" s="26"/>
    </row>
    <row r="34" spans="1:13" ht="22.5">
      <c r="A34" s="9" t="s">
        <v>30</v>
      </c>
      <c r="E34" s="26"/>
      <c r="I34" s="26"/>
      <c r="M34" s="26"/>
    </row>
    <row r="35" spans="1:13" ht="22.5">
      <c r="A35" s="9" t="s">
        <v>58</v>
      </c>
      <c r="E35" s="26"/>
      <c r="I35" s="26"/>
      <c r="M35" s="26"/>
    </row>
    <row r="36" spans="1:13" ht="12.75">
      <c r="A36" s="9" t="s">
        <v>57</v>
      </c>
      <c r="E36" s="26"/>
      <c r="I36" s="26"/>
      <c r="M36" s="26"/>
    </row>
    <row r="37" spans="1:13" ht="12.75">
      <c r="A37" s="9"/>
      <c r="E37" s="26"/>
      <c r="I37" s="26"/>
      <c r="M37" s="26"/>
    </row>
    <row r="38" spans="1:13" ht="12.75">
      <c r="A38" s="10"/>
      <c r="E38" s="26"/>
      <c r="I38" s="26"/>
      <c r="M38" s="26"/>
    </row>
    <row r="39" spans="1:13" ht="12.75">
      <c r="A39" s="6" t="s">
        <v>6</v>
      </c>
      <c r="E39" s="26"/>
      <c r="I39" s="26"/>
      <c r="M39" s="26"/>
    </row>
    <row r="40" spans="1:13" ht="12.75">
      <c r="A40" s="44" t="s">
        <v>32</v>
      </c>
      <c r="E40" s="26"/>
      <c r="I40" s="26"/>
      <c r="M40" s="26"/>
    </row>
    <row r="41" spans="1:13" ht="12.75">
      <c r="A41" s="44" t="s">
        <v>48</v>
      </c>
      <c r="E41" s="26"/>
      <c r="I41" s="26"/>
      <c r="M41" s="26"/>
    </row>
    <row r="42" spans="1:13" ht="12.75">
      <c r="A42" s="44" t="s">
        <v>59</v>
      </c>
      <c r="E42" s="26"/>
      <c r="I42" s="26"/>
      <c r="M42" s="26"/>
    </row>
    <row r="43" spans="1:13" ht="12.75">
      <c r="A43" s="44" t="s">
        <v>60</v>
      </c>
      <c r="E43" s="26"/>
      <c r="I43" s="26"/>
      <c r="M43" s="26"/>
    </row>
    <row r="44" spans="1:13" ht="15" customHeight="1">
      <c r="A44" s="44" t="s">
        <v>61</v>
      </c>
      <c r="E44" s="26"/>
      <c r="I44" s="26"/>
      <c r="M44" s="26"/>
    </row>
    <row r="45" spans="1:13" ht="12.75">
      <c r="A45" s="44" t="s">
        <v>62</v>
      </c>
      <c r="E45" s="26"/>
      <c r="I45" s="26"/>
      <c r="M45" s="26"/>
    </row>
    <row r="46" spans="1:13" ht="12.75">
      <c r="A46" s="44" t="s">
        <v>63</v>
      </c>
      <c r="E46" s="26"/>
      <c r="I46" s="26"/>
      <c r="M46" s="26"/>
    </row>
    <row r="47" spans="1:13" ht="12.75">
      <c r="A47" s="44" t="s">
        <v>64</v>
      </c>
      <c r="E47" s="26"/>
      <c r="I47" s="26"/>
      <c r="M47" s="26"/>
    </row>
    <row r="48" spans="1:13" ht="12.75">
      <c r="A48" s="44" t="s">
        <v>35</v>
      </c>
      <c r="E48" s="26"/>
      <c r="I48" s="26"/>
      <c r="M48" s="26"/>
    </row>
    <row r="49" spans="1:13" ht="12.75">
      <c r="A49" s="44" t="s">
        <v>34</v>
      </c>
      <c r="E49" s="26"/>
      <c r="I49" s="26"/>
      <c r="M49" s="26"/>
    </row>
    <row r="50" spans="1:13" ht="12.75">
      <c r="A50" s="44" t="s">
        <v>36</v>
      </c>
      <c r="E50" s="26"/>
      <c r="I50" s="26"/>
      <c r="M50" s="26"/>
    </row>
    <row r="51" spans="1:13" ht="12.75">
      <c r="A51" s="12" t="s">
        <v>43</v>
      </c>
      <c r="E51" s="26"/>
      <c r="I51" s="26"/>
      <c r="M51" s="26"/>
    </row>
    <row r="52" spans="1:13" ht="13.5" thickBot="1">
      <c r="A52" s="60" t="s">
        <v>44</v>
      </c>
      <c r="B52" s="61"/>
      <c r="C52" s="62"/>
      <c r="D52" s="63"/>
      <c r="E52" s="64"/>
      <c r="F52" s="61"/>
      <c r="G52" s="62"/>
      <c r="H52" s="63"/>
      <c r="I52" s="64"/>
      <c r="J52" s="61"/>
      <c r="K52" s="62"/>
      <c r="L52" s="63"/>
      <c r="M52" s="64"/>
    </row>
    <row r="53" spans="1:14" ht="13.5" thickTop="1">
      <c r="A53" s="12" t="s">
        <v>49</v>
      </c>
      <c r="D53" s="19"/>
      <c r="E53" s="26">
        <f>SUM(E6:E52)</f>
        <v>16292</v>
      </c>
      <c r="H53" s="19"/>
      <c r="I53" s="26">
        <f>SUM(I6:I52)</f>
        <v>16292</v>
      </c>
      <c r="L53" s="19"/>
      <c r="M53" s="26">
        <f>SUM(M6:M52)</f>
        <v>16292</v>
      </c>
      <c r="N53" s="27">
        <f aca="true" t="shared" si="4" ref="N53:N62">M53+I53+E53</f>
        <v>48876</v>
      </c>
    </row>
    <row r="54" spans="1:14" ht="12.75">
      <c r="A54" s="12"/>
      <c r="E54" s="26"/>
      <c r="I54" s="26"/>
      <c r="M54" s="26"/>
      <c r="N54" s="27">
        <f t="shared" si="4"/>
        <v>0</v>
      </c>
    </row>
    <row r="55" spans="1:14" ht="12.75">
      <c r="A55" s="6" t="s">
        <v>37</v>
      </c>
      <c r="E55" s="26">
        <f>E53*0.485</f>
        <v>7901.62</v>
      </c>
      <c r="I55" s="26">
        <f>I53*0.485</f>
        <v>7901.62</v>
      </c>
      <c r="M55" s="26">
        <f>M53*0.485</f>
        <v>7901.62</v>
      </c>
      <c r="N55" s="27">
        <f t="shared" si="4"/>
        <v>23704.86</v>
      </c>
    </row>
    <row r="56" spans="1:14" ht="18" customHeight="1">
      <c r="A56" s="6"/>
      <c r="E56" s="26"/>
      <c r="I56" s="26"/>
      <c r="M56" s="26"/>
      <c r="N56" s="27">
        <f t="shared" si="4"/>
        <v>0</v>
      </c>
    </row>
    <row r="57" spans="1:14" ht="12.75">
      <c r="A57" s="6" t="s">
        <v>11</v>
      </c>
      <c r="E57" s="26">
        <v>16000</v>
      </c>
      <c r="I57" s="26">
        <v>16000</v>
      </c>
      <c r="M57" s="26">
        <v>16000</v>
      </c>
      <c r="N57" s="27">
        <f t="shared" si="4"/>
        <v>48000</v>
      </c>
    </row>
    <row r="58" spans="1:14" ht="10.5" customHeight="1">
      <c r="A58" s="6"/>
      <c r="E58" s="26"/>
      <c r="I58" s="26"/>
      <c r="M58" s="26"/>
      <c r="N58" s="27">
        <f t="shared" si="4"/>
        <v>0</v>
      </c>
    </row>
    <row r="59" spans="1:14" ht="24" customHeight="1">
      <c r="A59" s="5" t="s">
        <v>4</v>
      </c>
      <c r="E59" s="26">
        <v>19000</v>
      </c>
      <c r="I59" s="26">
        <v>19000</v>
      </c>
      <c r="M59" s="26">
        <v>19000</v>
      </c>
      <c r="N59" s="27">
        <f t="shared" si="4"/>
        <v>57000</v>
      </c>
    </row>
    <row r="60" spans="1:14" ht="24" customHeight="1">
      <c r="A60" s="5" t="s">
        <v>31</v>
      </c>
      <c r="E60" s="26"/>
      <c r="I60" s="26"/>
      <c r="M60" s="26"/>
      <c r="N60" s="27">
        <f t="shared" si="4"/>
        <v>0</v>
      </c>
    </row>
    <row r="61" spans="1:14" ht="24" customHeight="1">
      <c r="A61" s="9" t="s">
        <v>30</v>
      </c>
      <c r="E61" s="26"/>
      <c r="I61" s="26"/>
      <c r="M61" s="26"/>
      <c r="N61" s="27">
        <f t="shared" si="4"/>
        <v>0</v>
      </c>
    </row>
    <row r="62" spans="1:14" ht="9" customHeight="1">
      <c r="A62" s="9"/>
      <c r="E62" s="26"/>
      <c r="I62" s="26"/>
      <c r="M62" s="26"/>
      <c r="N62" s="27">
        <f t="shared" si="4"/>
        <v>0</v>
      </c>
    </row>
    <row r="63" spans="1:14" ht="29.25" customHeight="1">
      <c r="A63" s="6" t="s">
        <v>10</v>
      </c>
      <c r="B63" s="46"/>
      <c r="C63" s="47"/>
      <c r="D63" s="46"/>
      <c r="E63" s="50">
        <f>SUM(E53:E61)</f>
        <v>59193.619999999995</v>
      </c>
      <c r="F63" s="46"/>
      <c r="G63" s="47"/>
      <c r="H63" s="46"/>
      <c r="I63" s="50">
        <f>SUM(I53:I61)</f>
        <v>59193.619999999995</v>
      </c>
      <c r="J63" s="46"/>
      <c r="K63" s="47"/>
      <c r="L63" s="46"/>
      <c r="M63" s="50">
        <f>SUM(M53:M61)</f>
        <v>59193.619999999995</v>
      </c>
      <c r="N63" s="27"/>
    </row>
    <row r="64" spans="1:14" ht="28.5">
      <c r="A64" s="66" t="s">
        <v>70</v>
      </c>
      <c r="B64" s="48"/>
      <c r="C64" s="48"/>
      <c r="D64" s="48"/>
      <c r="E64" s="51"/>
      <c r="F64" s="48"/>
      <c r="G64" s="48"/>
      <c r="H64" s="48"/>
      <c r="I64" s="51"/>
      <c r="J64" s="48"/>
      <c r="K64" s="48"/>
      <c r="L64" s="48"/>
      <c r="M64" s="51"/>
      <c r="N64" s="27">
        <f>M63+I63+E63</f>
        <v>177580.86</v>
      </c>
    </row>
    <row r="65" spans="1:13" ht="52.5" customHeight="1" thickBot="1">
      <c r="A65" s="13"/>
      <c r="B65" s="28"/>
      <c r="C65" s="28"/>
      <c r="D65" s="28"/>
      <c r="E65" s="52"/>
      <c r="F65" s="28"/>
      <c r="G65" s="28"/>
      <c r="H65" s="28"/>
      <c r="I65" s="52"/>
      <c r="J65" s="28"/>
      <c r="K65" s="28"/>
      <c r="L65" s="28"/>
      <c r="M65" s="52"/>
    </row>
    <row r="66" spans="1:13" ht="37.5" customHeight="1">
      <c r="A66" s="58" t="s">
        <v>39</v>
      </c>
      <c r="B66" s="33"/>
      <c r="C66" s="33"/>
      <c r="D66" s="33"/>
      <c r="E66" s="53"/>
      <c r="F66" s="33"/>
      <c r="G66" s="33"/>
      <c r="H66" s="33"/>
      <c r="I66" s="53"/>
      <c r="J66" s="33"/>
      <c r="K66" s="33"/>
      <c r="L66" s="33"/>
      <c r="M66" s="53"/>
    </row>
    <row r="67" spans="1:13" ht="70.5" customHeight="1">
      <c r="A67" s="45" t="s">
        <v>29</v>
      </c>
      <c r="B67" s="33"/>
      <c r="C67" s="33"/>
      <c r="D67" s="33"/>
      <c r="E67" s="53"/>
      <c r="F67" s="33"/>
      <c r="G67" s="33"/>
      <c r="H67" s="33"/>
      <c r="I67" s="53"/>
      <c r="J67" s="33"/>
      <c r="K67" s="33"/>
      <c r="L67" s="33"/>
      <c r="M67" s="53"/>
    </row>
    <row r="68" spans="1:13" ht="56.25" customHeight="1">
      <c r="A68" s="32" t="s">
        <v>40</v>
      </c>
      <c r="B68" s="30"/>
      <c r="C68" s="30"/>
      <c r="D68" s="30"/>
      <c r="E68" s="54"/>
      <c r="F68" s="30"/>
      <c r="G68" s="30"/>
      <c r="H68" s="30"/>
      <c r="I68" s="54"/>
      <c r="J68" s="30"/>
      <c r="K68" s="30"/>
      <c r="L68" s="30"/>
      <c r="M68" s="54"/>
    </row>
    <row r="69" spans="1:13" ht="53.25" customHeight="1">
      <c r="A69" s="57" t="s">
        <v>41</v>
      </c>
      <c r="B69" s="30"/>
      <c r="C69" s="30"/>
      <c r="D69" s="30"/>
      <c r="E69" s="54"/>
      <c r="F69" s="30"/>
      <c r="G69" s="30"/>
      <c r="H69" s="30"/>
      <c r="I69" s="54"/>
      <c r="J69" s="30"/>
      <c r="K69" s="30"/>
      <c r="L69" s="30"/>
      <c r="M69" s="54"/>
    </row>
    <row r="70" spans="1:13" ht="30.75" customHeight="1">
      <c r="A70" s="32" t="s">
        <v>51</v>
      </c>
      <c r="B70" s="31"/>
      <c r="C70" s="31"/>
      <c r="D70" s="31"/>
      <c r="E70" s="55"/>
      <c r="F70" s="31"/>
      <c r="G70" s="31"/>
      <c r="H70" s="31"/>
      <c r="I70" s="55"/>
      <c r="J70" s="31"/>
      <c r="K70" s="31"/>
      <c r="L70" s="31"/>
      <c r="M70" s="55"/>
    </row>
    <row r="71" spans="1:13" ht="42.75" customHeight="1">
      <c r="A71" s="29" t="s">
        <v>33</v>
      </c>
      <c r="B71" s="28"/>
      <c r="C71" s="28"/>
      <c r="D71" s="28"/>
      <c r="E71" s="52"/>
      <c r="F71" s="28"/>
      <c r="G71" s="28"/>
      <c r="H71" s="28"/>
      <c r="I71" s="52"/>
      <c r="J71" s="28"/>
      <c r="K71" s="28"/>
      <c r="L71" s="28"/>
      <c r="M71" s="52"/>
    </row>
    <row r="72" spans="1:13" ht="80.25" customHeight="1">
      <c r="A72" s="57" t="s">
        <v>65</v>
      </c>
      <c r="B72" s="30"/>
      <c r="C72" s="30"/>
      <c r="D72" s="30"/>
      <c r="E72" s="54"/>
      <c r="F72" s="30"/>
      <c r="G72" s="30"/>
      <c r="H72" s="30"/>
      <c r="I72" s="54"/>
      <c r="J72" s="30"/>
      <c r="K72" s="30"/>
      <c r="L72" s="30"/>
      <c r="M72" s="54"/>
    </row>
    <row r="73" spans="1:13" ht="43.5" customHeight="1">
      <c r="A73" s="57" t="s">
        <v>38</v>
      </c>
      <c r="B73" s="30"/>
      <c r="C73" s="30"/>
      <c r="D73" s="30"/>
      <c r="E73" s="54"/>
      <c r="F73" s="30"/>
      <c r="G73" s="30"/>
      <c r="H73" s="30"/>
      <c r="I73" s="54"/>
      <c r="J73" s="30"/>
      <c r="K73" s="30"/>
      <c r="L73" s="30"/>
      <c r="M73" s="54"/>
    </row>
    <row r="74" spans="1:13" ht="40.5" customHeight="1">
      <c r="A74" s="57" t="s">
        <v>42</v>
      </c>
      <c r="B74" s="30"/>
      <c r="C74" s="30"/>
      <c r="D74" s="30"/>
      <c r="E74" s="54"/>
      <c r="F74" s="30"/>
      <c r="G74" s="30"/>
      <c r="H74" s="30"/>
      <c r="I74" s="54"/>
      <c r="J74" s="30"/>
      <c r="K74" s="30"/>
      <c r="L74" s="30"/>
      <c r="M74" s="54"/>
    </row>
    <row r="75" ht="29.25" customHeight="1" thickBot="1">
      <c r="A75" s="59" t="s">
        <v>46</v>
      </c>
    </row>
    <row r="76" spans="1:13" ht="48" customHeight="1">
      <c r="A76" s="45" t="s">
        <v>66</v>
      </c>
      <c r="B76" s="46"/>
      <c r="C76" s="47"/>
      <c r="D76" s="46"/>
      <c r="E76" s="56"/>
      <c r="F76" s="46"/>
      <c r="G76" s="47"/>
      <c r="H76" s="46"/>
      <c r="I76" s="56"/>
      <c r="J76" s="46"/>
      <c r="K76" s="47"/>
      <c r="L76" s="46"/>
      <c r="M76" s="56"/>
    </row>
    <row r="77" ht="51">
      <c r="A77" s="32" t="s">
        <v>47</v>
      </c>
    </row>
    <row r="78" ht="12.75">
      <c r="A78" s="12"/>
    </row>
    <row r="79" ht="12.75">
      <c r="A79" s="12"/>
    </row>
    <row r="80" ht="12.75">
      <c r="A80" s="12"/>
    </row>
  </sheetData>
  <sheetProtection/>
  <mergeCells count="2">
    <mergeCell ref="A1:E1"/>
    <mergeCell ref="A2:D2"/>
  </mergeCells>
  <printOptions gridLines="1" horizontalCentered="1"/>
  <pageMargins left="0" right="0" top="0.5" bottom="0.5" header="0.75" footer="0.25"/>
  <pageSetup horizontalDpi="600" verticalDpi="600" orientation="portrait" scale="105"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N80"/>
  <sheetViews>
    <sheetView tabSelected="1" zoomScalePageLayoutView="0" workbookViewId="0" topLeftCell="A1">
      <selection activeCell="A16" sqref="A16"/>
    </sheetView>
  </sheetViews>
  <sheetFormatPr defaultColWidth="9.140625" defaultRowHeight="12.75"/>
  <cols>
    <col min="1" max="1" width="70.28125" style="1" bestFit="1" customWidth="1"/>
    <col min="2" max="2" width="10.7109375" style="1" customWidth="1"/>
    <col min="3" max="3" width="7.7109375" style="18" bestFit="1" customWidth="1"/>
    <col min="4" max="4" width="14.140625" style="1" bestFit="1" customWidth="1"/>
    <col min="5" max="5" width="10.7109375" style="27" customWidth="1"/>
    <col min="6" max="6" width="10.7109375" style="1" customWidth="1"/>
    <col min="7" max="7" width="7.7109375" style="18" bestFit="1" customWidth="1"/>
    <col min="8" max="8" width="14.140625" style="1" bestFit="1" customWidth="1"/>
    <col min="9" max="9" width="10.7109375" style="27" customWidth="1"/>
    <col min="10" max="10" width="10.7109375" style="1" customWidth="1"/>
    <col min="11" max="11" width="7.7109375" style="18" bestFit="1" customWidth="1"/>
    <col min="12" max="12" width="14.140625" style="1" bestFit="1" customWidth="1"/>
    <col min="13" max="13" width="10.7109375" style="27" customWidth="1"/>
    <col min="14" max="14" width="10.140625" style="1" bestFit="1" customWidth="1"/>
    <col min="15" max="16384" width="9.140625" style="1" customWidth="1"/>
  </cols>
  <sheetData>
    <row r="1" spans="1:13" ht="55.5" customHeight="1">
      <c r="A1" s="69"/>
      <c r="B1" s="69"/>
      <c r="C1" s="69"/>
      <c r="D1" s="69"/>
      <c r="E1" s="69"/>
      <c r="F1" s="14"/>
      <c r="G1" s="14"/>
      <c r="I1" s="1"/>
      <c r="K1" s="1"/>
      <c r="M1" s="1"/>
    </row>
    <row r="2" spans="1:13" ht="15">
      <c r="A2" s="70" t="s">
        <v>50</v>
      </c>
      <c r="B2" s="70"/>
      <c r="C2" s="70"/>
      <c r="D2" s="70"/>
      <c r="E2" s="23" t="s">
        <v>5</v>
      </c>
      <c r="G2" s="1"/>
      <c r="I2" s="23" t="s">
        <v>5</v>
      </c>
      <c r="K2" s="1"/>
      <c r="M2" s="23" t="s">
        <v>5</v>
      </c>
    </row>
    <row r="3" spans="1:14" ht="12.75">
      <c r="A3" s="2"/>
      <c r="B3" s="2"/>
      <c r="C3" s="15"/>
      <c r="D3" s="2"/>
      <c r="E3" s="24" t="s">
        <v>8</v>
      </c>
      <c r="F3" s="2"/>
      <c r="G3" s="15"/>
      <c r="H3" s="2"/>
      <c r="I3" s="24" t="s">
        <v>68</v>
      </c>
      <c r="J3" s="2"/>
      <c r="K3" s="15"/>
      <c r="L3" s="2"/>
      <c r="M3" s="24" t="s">
        <v>69</v>
      </c>
      <c r="N3" s="68" t="s">
        <v>72</v>
      </c>
    </row>
    <row r="4" spans="1:14" ht="15" thickBot="1">
      <c r="A4" s="3" t="s">
        <v>2</v>
      </c>
      <c r="B4" s="4"/>
      <c r="C4" s="16"/>
      <c r="D4" s="4"/>
      <c r="E4" s="25" t="s">
        <v>10</v>
      </c>
      <c r="F4" s="4"/>
      <c r="G4" s="16"/>
      <c r="H4" s="4"/>
      <c r="I4" s="25" t="s">
        <v>10</v>
      </c>
      <c r="J4" s="4"/>
      <c r="K4" s="16"/>
      <c r="L4" s="4"/>
      <c r="M4" s="25" t="s">
        <v>10</v>
      </c>
      <c r="N4" s="68" t="s">
        <v>10</v>
      </c>
    </row>
    <row r="5" spans="1:13" ht="13.5" thickTop="1">
      <c r="A5" s="5" t="s">
        <v>15</v>
      </c>
      <c r="B5" s="6" t="s">
        <v>13</v>
      </c>
      <c r="C5" s="17" t="s">
        <v>14</v>
      </c>
      <c r="D5" s="7"/>
      <c r="E5" s="26"/>
      <c r="F5" s="6" t="s">
        <v>13</v>
      </c>
      <c r="G5" s="17" t="s">
        <v>14</v>
      </c>
      <c r="H5" s="7"/>
      <c r="I5" s="26"/>
      <c r="J5" s="6" t="s">
        <v>13</v>
      </c>
      <c r="K5" s="17" t="s">
        <v>14</v>
      </c>
      <c r="L5" s="7"/>
      <c r="M5" s="26"/>
    </row>
    <row r="6" spans="1:14" ht="12.75">
      <c r="A6" s="43" t="s">
        <v>55</v>
      </c>
      <c r="B6" s="19">
        <v>96.5</v>
      </c>
      <c r="C6" s="20">
        <v>50</v>
      </c>
      <c r="E6" s="27">
        <f>ROUND(B6*C6,0)</f>
        <v>4825</v>
      </c>
      <c r="F6" s="19">
        <v>96.5</v>
      </c>
      <c r="G6" s="20">
        <v>50</v>
      </c>
      <c r="I6" s="27">
        <f>ROUND(F6*G6,0)</f>
        <v>4825</v>
      </c>
      <c r="J6" s="19">
        <v>96.5</v>
      </c>
      <c r="K6" s="20">
        <v>50</v>
      </c>
      <c r="M6" s="27">
        <f>ROUND(J6*K6,0)</f>
        <v>4825</v>
      </c>
      <c r="N6" s="27">
        <f>M6+I6+E6</f>
        <v>14475</v>
      </c>
    </row>
    <row r="7" spans="1:14" ht="12.75">
      <c r="A7" s="8" t="s">
        <v>18</v>
      </c>
      <c r="B7" s="19"/>
      <c r="C7" s="20"/>
      <c r="E7" s="27">
        <f aca="true" t="shared" si="0" ref="E7:E14">ROUND(B7*C7,0)</f>
        <v>0</v>
      </c>
      <c r="F7" s="19"/>
      <c r="G7" s="20"/>
      <c r="I7" s="27">
        <f aca="true" t="shared" si="1" ref="I7:I14">ROUND(F7*G7,0)</f>
        <v>0</v>
      </c>
      <c r="J7" s="19"/>
      <c r="K7" s="20"/>
      <c r="M7" s="27">
        <f aca="true" t="shared" si="2" ref="M7:M14">ROUND(J7*K7,0)</f>
        <v>0</v>
      </c>
      <c r="N7" s="27">
        <f aca="true" t="shared" si="3" ref="N7:N20">M7+I7+E7</f>
        <v>0</v>
      </c>
    </row>
    <row r="8" spans="1:14" ht="12.75">
      <c r="A8" s="34" t="s">
        <v>20</v>
      </c>
      <c r="B8" s="19"/>
      <c r="C8" s="20"/>
      <c r="E8" s="27">
        <f t="shared" si="0"/>
        <v>0</v>
      </c>
      <c r="F8" s="19"/>
      <c r="G8" s="20"/>
      <c r="I8" s="27">
        <f t="shared" si="1"/>
        <v>0</v>
      </c>
      <c r="J8" s="19"/>
      <c r="K8" s="20"/>
      <c r="M8" s="27">
        <f t="shared" si="2"/>
        <v>0</v>
      </c>
      <c r="N8" s="27">
        <f t="shared" si="3"/>
        <v>0</v>
      </c>
    </row>
    <row r="9" spans="1:14" ht="12.75">
      <c r="A9" s="34" t="s">
        <v>20</v>
      </c>
      <c r="B9" s="19"/>
      <c r="C9" s="20"/>
      <c r="E9" s="27">
        <f t="shared" si="0"/>
        <v>0</v>
      </c>
      <c r="F9" s="19"/>
      <c r="G9" s="20"/>
      <c r="I9" s="27">
        <f t="shared" si="1"/>
        <v>0</v>
      </c>
      <c r="J9" s="19"/>
      <c r="K9" s="20"/>
      <c r="M9" s="27">
        <f t="shared" si="2"/>
        <v>0</v>
      </c>
      <c r="N9" s="27">
        <f t="shared" si="3"/>
        <v>0</v>
      </c>
    </row>
    <row r="10" spans="1:14" ht="12.75">
      <c r="A10" s="34" t="s">
        <v>54</v>
      </c>
      <c r="B10" s="19">
        <v>45</v>
      </c>
      <c r="C10" s="20">
        <v>25</v>
      </c>
      <c r="E10" s="27">
        <f t="shared" si="0"/>
        <v>1125</v>
      </c>
      <c r="F10" s="19">
        <v>45</v>
      </c>
      <c r="G10" s="20">
        <v>25</v>
      </c>
      <c r="I10" s="27">
        <f t="shared" si="1"/>
        <v>1125</v>
      </c>
      <c r="J10" s="19">
        <v>45</v>
      </c>
      <c r="K10" s="20">
        <v>25</v>
      </c>
      <c r="M10" s="27">
        <f t="shared" si="2"/>
        <v>1125</v>
      </c>
      <c r="N10" s="27">
        <f t="shared" si="3"/>
        <v>3375</v>
      </c>
    </row>
    <row r="11" spans="1:14" ht="12.75">
      <c r="A11" s="34" t="s">
        <v>53</v>
      </c>
      <c r="B11" s="19">
        <v>40</v>
      </c>
      <c r="C11" s="20">
        <v>21</v>
      </c>
      <c r="E11" s="27">
        <f t="shared" si="0"/>
        <v>840</v>
      </c>
      <c r="F11" s="19">
        <v>40</v>
      </c>
      <c r="G11" s="20">
        <v>21</v>
      </c>
      <c r="I11" s="27">
        <f t="shared" si="1"/>
        <v>840</v>
      </c>
      <c r="J11" s="19">
        <v>40</v>
      </c>
      <c r="K11" s="20">
        <v>21</v>
      </c>
      <c r="M11" s="27">
        <f t="shared" si="2"/>
        <v>840</v>
      </c>
      <c r="N11" s="27">
        <f t="shared" si="3"/>
        <v>2520</v>
      </c>
    </row>
    <row r="12" spans="1:14" ht="12.75">
      <c r="A12" s="65" t="s">
        <v>67</v>
      </c>
      <c r="B12" s="19">
        <v>15</v>
      </c>
      <c r="C12" s="20">
        <v>13</v>
      </c>
      <c r="E12" s="27">
        <f t="shared" si="0"/>
        <v>195</v>
      </c>
      <c r="F12" s="19">
        <v>15</v>
      </c>
      <c r="G12" s="20">
        <v>13</v>
      </c>
      <c r="I12" s="27">
        <f t="shared" si="1"/>
        <v>195</v>
      </c>
      <c r="J12" s="19">
        <v>15</v>
      </c>
      <c r="K12" s="20">
        <v>13</v>
      </c>
      <c r="M12" s="27">
        <f t="shared" si="2"/>
        <v>195</v>
      </c>
      <c r="N12" s="27">
        <f t="shared" si="3"/>
        <v>585</v>
      </c>
    </row>
    <row r="13" spans="1:14" ht="12.75">
      <c r="A13" s="8" t="s">
        <v>16</v>
      </c>
      <c r="B13" s="21">
        <f>3000/12</f>
        <v>250</v>
      </c>
      <c r="C13" s="22">
        <v>12</v>
      </c>
      <c r="E13" s="27">
        <f t="shared" si="0"/>
        <v>3000</v>
      </c>
      <c r="F13" s="21">
        <f>3000/12</f>
        <v>250</v>
      </c>
      <c r="G13" s="22">
        <v>12</v>
      </c>
      <c r="I13" s="27">
        <f t="shared" si="1"/>
        <v>3000</v>
      </c>
      <c r="J13" s="21">
        <f>3000/12</f>
        <v>250</v>
      </c>
      <c r="K13" s="22">
        <v>12</v>
      </c>
      <c r="M13" s="27">
        <f t="shared" si="2"/>
        <v>3000</v>
      </c>
      <c r="N13" s="27">
        <f t="shared" si="3"/>
        <v>9000</v>
      </c>
    </row>
    <row r="14" spans="1:14" ht="12.75">
      <c r="A14" s="34" t="s">
        <v>56</v>
      </c>
      <c r="B14" s="19">
        <v>64</v>
      </c>
      <c r="C14" s="20">
        <v>41</v>
      </c>
      <c r="E14" s="27">
        <f t="shared" si="0"/>
        <v>2624</v>
      </c>
      <c r="F14" s="19">
        <v>64</v>
      </c>
      <c r="G14" s="20">
        <v>41</v>
      </c>
      <c r="I14" s="27">
        <f t="shared" si="1"/>
        <v>2624</v>
      </c>
      <c r="J14" s="19">
        <v>64</v>
      </c>
      <c r="K14" s="20">
        <v>41</v>
      </c>
      <c r="M14" s="27">
        <f t="shared" si="2"/>
        <v>2624</v>
      </c>
      <c r="N14" s="27">
        <f t="shared" si="3"/>
        <v>7872</v>
      </c>
    </row>
    <row r="15" spans="1:14" ht="12.75">
      <c r="A15" s="6" t="s">
        <v>12</v>
      </c>
      <c r="E15" s="26"/>
      <c r="I15" s="26"/>
      <c r="M15" s="26"/>
      <c r="N15" s="27">
        <f t="shared" si="3"/>
        <v>0</v>
      </c>
    </row>
    <row r="16" spans="1:14" ht="12.75">
      <c r="A16" s="6" t="s">
        <v>9</v>
      </c>
      <c r="E16" s="26">
        <f>ROUND(SUM(E6:E10)*0.385,0)</f>
        <v>2291</v>
      </c>
      <c r="I16" s="26">
        <f>ROUND(SUM(I6:I10)*0.385,0)</f>
        <v>2291</v>
      </c>
      <c r="M16" s="26">
        <f>ROUND(SUM(M6:M10)*0.385,0)</f>
        <v>2291</v>
      </c>
      <c r="N16" s="27">
        <f t="shared" si="3"/>
        <v>6873</v>
      </c>
    </row>
    <row r="17" spans="1:14" ht="12.75">
      <c r="A17" s="11" t="s">
        <v>17</v>
      </c>
      <c r="E17" s="26">
        <f>ROUND(E11*0.265,0)</f>
        <v>223</v>
      </c>
      <c r="I17" s="26">
        <f>ROUND(I11*0.265,0)</f>
        <v>223</v>
      </c>
      <c r="M17" s="26">
        <f>ROUND(M11*0.265,0)</f>
        <v>223</v>
      </c>
      <c r="N17" s="27">
        <f t="shared" si="3"/>
        <v>669</v>
      </c>
    </row>
    <row r="18" spans="1:14" ht="12.75">
      <c r="A18" s="11" t="s">
        <v>0</v>
      </c>
      <c r="E18" s="26">
        <f>ROUND(E12*0.275,0)</f>
        <v>54</v>
      </c>
      <c r="I18" s="26">
        <f>ROUND(I12*0.275,0)</f>
        <v>54</v>
      </c>
      <c r="M18" s="26">
        <f>ROUND(M12*0.275,0)</f>
        <v>54</v>
      </c>
      <c r="N18" s="27">
        <f t="shared" si="3"/>
        <v>162</v>
      </c>
    </row>
    <row r="19" spans="1:14" ht="12.75">
      <c r="A19" s="11" t="s">
        <v>1</v>
      </c>
      <c r="E19" s="26">
        <f>ROUND(E13*0.035,0)</f>
        <v>105</v>
      </c>
      <c r="I19" s="26">
        <f>ROUND(I13*0.035,0)</f>
        <v>105</v>
      </c>
      <c r="M19" s="26">
        <f>ROUND(M13*0.035,0)</f>
        <v>105</v>
      </c>
      <c r="N19" s="27">
        <f t="shared" si="3"/>
        <v>315</v>
      </c>
    </row>
    <row r="20" spans="1:14" ht="12.75">
      <c r="A20" s="11" t="s">
        <v>19</v>
      </c>
      <c r="E20" s="26">
        <f>ROUND(E14*0.385,0)</f>
        <v>1010</v>
      </c>
      <c r="I20" s="26">
        <f>ROUND(I14*0.385,0)</f>
        <v>1010</v>
      </c>
      <c r="M20" s="26">
        <f>ROUND(M14*0.385,0)</f>
        <v>1010</v>
      </c>
      <c r="N20" s="27">
        <f t="shared" si="3"/>
        <v>3030</v>
      </c>
    </row>
    <row r="21" spans="1:13" ht="12.75">
      <c r="A21" s="6"/>
      <c r="E21" s="26"/>
      <c r="I21" s="26"/>
      <c r="M21" s="26"/>
    </row>
    <row r="22" spans="1:13" ht="12.75">
      <c r="A22" s="35" t="s">
        <v>7</v>
      </c>
      <c r="B22" s="36"/>
      <c r="C22" s="36"/>
      <c r="D22" s="36"/>
      <c r="E22" s="49"/>
      <c r="F22" s="36"/>
      <c r="G22" s="36"/>
      <c r="H22" s="36"/>
      <c r="I22" s="49"/>
      <c r="J22" s="36"/>
      <c r="K22" s="36"/>
      <c r="L22" s="36"/>
      <c r="M22" s="49"/>
    </row>
    <row r="23" spans="1:13" ht="12.75">
      <c r="A23" s="37" t="s">
        <v>21</v>
      </c>
      <c r="B23" s="38" t="s">
        <v>22</v>
      </c>
      <c r="C23" s="38" t="s">
        <v>23</v>
      </c>
      <c r="D23" s="38" t="s">
        <v>24</v>
      </c>
      <c r="E23" s="49"/>
      <c r="F23" s="38" t="s">
        <v>22</v>
      </c>
      <c r="G23" s="38" t="s">
        <v>23</v>
      </c>
      <c r="H23" s="38" t="s">
        <v>24</v>
      </c>
      <c r="I23" s="49"/>
      <c r="J23" s="38" t="s">
        <v>22</v>
      </c>
      <c r="K23" s="38" t="s">
        <v>23</v>
      </c>
      <c r="L23" s="38" t="s">
        <v>24</v>
      </c>
      <c r="M23" s="49"/>
    </row>
    <row r="24" spans="1:13" ht="12.75">
      <c r="A24" s="37" t="s">
        <v>25</v>
      </c>
      <c r="B24" s="40">
        <v>600</v>
      </c>
      <c r="C24" s="40">
        <v>450</v>
      </c>
      <c r="D24" s="40">
        <v>250</v>
      </c>
      <c r="E24" s="49">
        <f>SUM(B24:D24)</f>
        <v>1300</v>
      </c>
      <c r="F24" s="40">
        <v>600</v>
      </c>
      <c r="G24" s="40">
        <v>450</v>
      </c>
      <c r="H24" s="40">
        <v>250</v>
      </c>
      <c r="I24" s="49">
        <f>SUM(F24:H24)</f>
        <v>1300</v>
      </c>
      <c r="J24" s="40">
        <v>600</v>
      </c>
      <c r="K24" s="40">
        <v>450</v>
      </c>
      <c r="L24" s="40">
        <v>250</v>
      </c>
      <c r="M24" s="49">
        <f>SUM(J24:L24)</f>
        <v>1300</v>
      </c>
    </row>
    <row r="25" spans="1:13" ht="12.75">
      <c r="A25" s="37"/>
      <c r="B25" s="38"/>
      <c r="C25" s="38"/>
      <c r="D25" s="38"/>
      <c r="E25" s="49"/>
      <c r="F25" s="38"/>
      <c r="G25" s="38"/>
      <c r="H25" s="38"/>
      <c r="I25" s="49"/>
      <c r="J25" s="38"/>
      <c r="K25" s="38"/>
      <c r="L25" s="38"/>
      <c r="M25" s="49"/>
    </row>
    <row r="26" spans="1:13" ht="12.75">
      <c r="A26" s="39" t="s">
        <v>26</v>
      </c>
      <c r="B26" s="38" t="s">
        <v>22</v>
      </c>
      <c r="C26" s="38" t="s">
        <v>23</v>
      </c>
      <c r="D26" s="38" t="s">
        <v>24</v>
      </c>
      <c r="E26" s="49"/>
      <c r="F26" s="38" t="s">
        <v>22</v>
      </c>
      <c r="G26" s="38" t="s">
        <v>23</v>
      </c>
      <c r="H26" s="38" t="s">
        <v>24</v>
      </c>
      <c r="I26" s="49"/>
      <c r="J26" s="38" t="s">
        <v>22</v>
      </c>
      <c r="K26" s="38" t="s">
        <v>23</v>
      </c>
      <c r="L26" s="38" t="s">
        <v>24</v>
      </c>
      <c r="M26" s="49"/>
    </row>
    <row r="27" spans="1:13" ht="12.75">
      <c r="A27" s="39" t="s">
        <v>27</v>
      </c>
      <c r="B27" s="41">
        <v>2600</v>
      </c>
      <c r="C27" s="41">
        <v>3000</v>
      </c>
      <c r="D27" s="41">
        <v>660</v>
      </c>
      <c r="E27" s="49">
        <f>SUM(B27:D27)</f>
        <v>6260</v>
      </c>
      <c r="F27" s="41">
        <v>2600</v>
      </c>
      <c r="G27" s="41">
        <v>3000</v>
      </c>
      <c r="H27" s="41">
        <v>660</v>
      </c>
      <c r="I27" s="49">
        <f>SUM(F27:H27)</f>
        <v>6260</v>
      </c>
      <c r="J27" s="41">
        <v>2600</v>
      </c>
      <c r="K27" s="41">
        <v>3000</v>
      </c>
      <c r="L27" s="41">
        <v>660</v>
      </c>
      <c r="M27" s="49">
        <f>SUM(J27:L27)</f>
        <v>6260</v>
      </c>
    </row>
    <row r="28" spans="1:13" ht="12.75">
      <c r="A28" s="39"/>
      <c r="B28" s="41"/>
      <c r="C28" s="41"/>
      <c r="D28" s="41"/>
      <c r="E28" s="49"/>
      <c r="F28" s="41"/>
      <c r="G28" s="41"/>
      <c r="H28" s="41"/>
      <c r="I28" s="49"/>
      <c r="J28" s="41"/>
      <c r="K28" s="41"/>
      <c r="L28" s="41"/>
      <c r="M28" s="49"/>
    </row>
    <row r="29" spans="1:13" ht="12.75">
      <c r="A29" s="39" t="s">
        <v>28</v>
      </c>
      <c r="B29" s="41" t="s">
        <v>22</v>
      </c>
      <c r="C29" s="41" t="s">
        <v>23</v>
      </c>
      <c r="D29" s="42" t="s">
        <v>24</v>
      </c>
      <c r="E29" s="49"/>
      <c r="F29" s="41" t="s">
        <v>22</v>
      </c>
      <c r="G29" s="41" t="s">
        <v>23</v>
      </c>
      <c r="H29" s="42" t="s">
        <v>24</v>
      </c>
      <c r="I29" s="49"/>
      <c r="J29" s="41" t="s">
        <v>22</v>
      </c>
      <c r="K29" s="41" t="s">
        <v>23</v>
      </c>
      <c r="L29" s="42" t="s">
        <v>24</v>
      </c>
      <c r="M29" s="49"/>
    </row>
    <row r="30" spans="1:13" ht="12.75">
      <c r="A30" s="39" t="s">
        <v>52</v>
      </c>
      <c r="B30" s="41">
        <v>625</v>
      </c>
      <c r="C30" s="41">
        <v>819</v>
      </c>
      <c r="D30" s="41">
        <v>350</v>
      </c>
      <c r="E30" s="49">
        <f>SUM(B30:D30)</f>
        <v>1794</v>
      </c>
      <c r="F30" s="41">
        <v>625</v>
      </c>
      <c r="G30" s="41">
        <v>819</v>
      </c>
      <c r="H30" s="41">
        <v>350</v>
      </c>
      <c r="I30" s="49">
        <f>SUM(F30:H30)</f>
        <v>1794</v>
      </c>
      <c r="J30" s="41">
        <v>625</v>
      </c>
      <c r="K30" s="41">
        <v>819</v>
      </c>
      <c r="L30" s="41">
        <v>350</v>
      </c>
      <c r="M30" s="49">
        <f>SUM(J30:L30)</f>
        <v>1794</v>
      </c>
    </row>
    <row r="31" spans="1:13" ht="12.75">
      <c r="A31" s="5"/>
      <c r="E31" s="26"/>
      <c r="I31" s="26"/>
      <c r="M31" s="26"/>
    </row>
    <row r="32" spans="1:13" ht="12.75">
      <c r="A32" s="5" t="s">
        <v>3</v>
      </c>
      <c r="E32" s="26">
        <v>19000</v>
      </c>
      <c r="I32" s="26">
        <v>19000</v>
      </c>
      <c r="M32" s="26">
        <v>19000</v>
      </c>
    </row>
    <row r="33" spans="1:13" ht="12.75">
      <c r="A33" s="5" t="s">
        <v>31</v>
      </c>
      <c r="E33" s="26"/>
      <c r="I33" s="26"/>
      <c r="M33" s="26"/>
    </row>
    <row r="34" spans="1:13" ht="22.5">
      <c r="A34" s="9" t="s">
        <v>30</v>
      </c>
      <c r="E34" s="26"/>
      <c r="I34" s="26"/>
      <c r="M34" s="26"/>
    </row>
    <row r="35" spans="1:13" ht="22.5">
      <c r="A35" s="9" t="s">
        <v>58</v>
      </c>
      <c r="E35" s="26">
        <v>9487</v>
      </c>
      <c r="I35" s="26">
        <v>9487</v>
      </c>
      <c r="M35" s="26">
        <v>9487</v>
      </c>
    </row>
    <row r="36" spans="1:13" ht="12.75">
      <c r="A36" s="9" t="s">
        <v>57</v>
      </c>
      <c r="E36" s="26"/>
      <c r="I36" s="26"/>
      <c r="M36" s="26"/>
    </row>
    <row r="37" spans="1:13" ht="12.75">
      <c r="A37" s="9"/>
      <c r="E37" s="26"/>
      <c r="I37" s="26"/>
      <c r="M37" s="26"/>
    </row>
    <row r="38" spans="1:13" ht="12.75">
      <c r="A38" s="10"/>
      <c r="E38" s="26"/>
      <c r="I38" s="26"/>
      <c r="M38" s="26"/>
    </row>
    <row r="39" spans="1:13" ht="12.75">
      <c r="A39" s="6" t="s">
        <v>6</v>
      </c>
      <c r="E39" s="26"/>
      <c r="I39" s="26"/>
      <c r="M39" s="26"/>
    </row>
    <row r="40" spans="1:13" ht="12.75">
      <c r="A40" s="44" t="s">
        <v>32</v>
      </c>
      <c r="E40" s="26">
        <v>7600</v>
      </c>
      <c r="I40" s="26">
        <v>7600</v>
      </c>
      <c r="M40" s="26">
        <v>7600</v>
      </c>
    </row>
    <row r="41" spans="1:13" ht="12.75">
      <c r="A41" s="44" t="s">
        <v>48</v>
      </c>
      <c r="E41" s="26">
        <v>300</v>
      </c>
      <c r="I41" s="26">
        <v>300</v>
      </c>
      <c r="M41" s="26">
        <v>300</v>
      </c>
    </row>
    <row r="42" spans="1:13" ht="12.75">
      <c r="A42" s="44" t="s">
        <v>59</v>
      </c>
      <c r="E42" s="26">
        <v>9487</v>
      </c>
      <c r="I42" s="26">
        <v>9487</v>
      </c>
      <c r="M42" s="26">
        <v>9487</v>
      </c>
    </row>
    <row r="43" spans="1:13" ht="12.75">
      <c r="A43" s="44" t="s">
        <v>60</v>
      </c>
      <c r="B43" s="1">
        <v>50</v>
      </c>
      <c r="C43" s="18">
        <v>40</v>
      </c>
      <c r="E43" s="26">
        <v>2000</v>
      </c>
      <c r="F43" s="1">
        <v>50</v>
      </c>
      <c r="G43" s="18">
        <v>40</v>
      </c>
      <c r="I43" s="26">
        <v>2000</v>
      </c>
      <c r="J43" s="1">
        <v>50</v>
      </c>
      <c r="K43" s="18">
        <v>40</v>
      </c>
      <c r="M43" s="26">
        <v>2000</v>
      </c>
    </row>
    <row r="44" spans="1:13" ht="15" customHeight="1">
      <c r="A44" s="44" t="s">
        <v>61</v>
      </c>
      <c r="E44" s="26"/>
      <c r="I44" s="26"/>
      <c r="M44" s="26"/>
    </row>
    <row r="45" spans="1:13" ht="12.75">
      <c r="A45" s="44" t="s">
        <v>62</v>
      </c>
      <c r="E45" s="26"/>
      <c r="I45" s="26"/>
      <c r="M45" s="26"/>
    </row>
    <row r="46" spans="1:13" ht="12.75">
      <c r="A46" s="44" t="s">
        <v>63</v>
      </c>
      <c r="E46" s="26"/>
      <c r="I46" s="26"/>
      <c r="M46" s="26"/>
    </row>
    <row r="47" spans="1:13" ht="12.75">
      <c r="A47" s="44" t="s">
        <v>64</v>
      </c>
      <c r="E47" s="26"/>
      <c r="I47" s="26"/>
      <c r="M47" s="26"/>
    </row>
    <row r="48" spans="1:13" ht="12.75">
      <c r="A48" s="44" t="s">
        <v>35</v>
      </c>
      <c r="E48" s="26"/>
      <c r="F48" s="67"/>
      <c r="I48" s="26"/>
      <c r="M48" s="26"/>
    </row>
    <row r="49" spans="1:13" ht="12.75">
      <c r="A49" s="44" t="s">
        <v>34</v>
      </c>
      <c r="E49" s="26"/>
      <c r="I49" s="26"/>
      <c r="M49" s="26"/>
    </row>
    <row r="50" spans="1:13" ht="12.75">
      <c r="A50" s="44" t="s">
        <v>36</v>
      </c>
      <c r="E50" s="26"/>
      <c r="I50" s="26"/>
      <c r="M50" s="26"/>
    </row>
    <row r="51" spans="1:13" ht="12.75">
      <c r="A51" s="12" t="s">
        <v>43</v>
      </c>
      <c r="E51" s="26"/>
      <c r="I51" s="26"/>
      <c r="M51" s="26"/>
    </row>
    <row r="52" spans="1:13" ht="13.5" thickBot="1">
      <c r="A52" s="60" t="s">
        <v>44</v>
      </c>
      <c r="B52" s="61"/>
      <c r="C52" s="62"/>
      <c r="D52" s="63" t="s">
        <v>45</v>
      </c>
      <c r="E52" s="64"/>
      <c r="F52" s="61"/>
      <c r="G52" s="62"/>
      <c r="H52" s="63"/>
      <c r="I52" s="64"/>
      <c r="J52" s="61"/>
      <c r="K52" s="62"/>
      <c r="L52" s="63"/>
      <c r="M52" s="64"/>
    </row>
    <row r="53" spans="1:14" ht="13.5" thickTop="1">
      <c r="A53" s="12" t="s">
        <v>49</v>
      </c>
      <c r="D53" s="19"/>
      <c r="E53" s="26">
        <f>SUM(E6:E52)</f>
        <v>73520</v>
      </c>
      <c r="H53" s="19"/>
      <c r="I53" s="26">
        <f>SUM(I6:I52)</f>
        <v>73520</v>
      </c>
      <c r="L53" s="19"/>
      <c r="M53" s="26">
        <f>SUM(M6:M52)</f>
        <v>73520</v>
      </c>
      <c r="N53" s="27">
        <f aca="true" t="shared" si="4" ref="N53:N62">M53+I53+E53</f>
        <v>220560</v>
      </c>
    </row>
    <row r="54" spans="1:14" ht="12.75">
      <c r="A54" s="12"/>
      <c r="E54" s="26"/>
      <c r="I54" s="26"/>
      <c r="M54" s="26"/>
      <c r="N54" s="27">
        <f t="shared" si="4"/>
        <v>0</v>
      </c>
    </row>
    <row r="55" spans="1:14" ht="12.75">
      <c r="A55" s="6" t="s">
        <v>37</v>
      </c>
      <c r="E55" s="26">
        <f>E53*0.485</f>
        <v>35657.2</v>
      </c>
      <c r="I55" s="26">
        <f>I53*0.485</f>
        <v>35657.2</v>
      </c>
      <c r="M55" s="26">
        <f>M53*0.485</f>
        <v>35657.2</v>
      </c>
      <c r="N55" s="27">
        <f t="shared" si="4"/>
        <v>106971.59999999999</v>
      </c>
    </row>
    <row r="56" spans="1:14" ht="18" customHeight="1">
      <c r="A56" s="6"/>
      <c r="E56" s="26"/>
      <c r="I56" s="26"/>
      <c r="M56" s="26"/>
      <c r="N56" s="27">
        <f t="shared" si="4"/>
        <v>0</v>
      </c>
    </row>
    <row r="57" spans="1:14" ht="12.75">
      <c r="A57" s="6" t="s">
        <v>11</v>
      </c>
      <c r="E57" s="26">
        <v>16000</v>
      </c>
      <c r="I57" s="26">
        <v>16000</v>
      </c>
      <c r="M57" s="26">
        <v>16000</v>
      </c>
      <c r="N57" s="27">
        <f t="shared" si="4"/>
        <v>48000</v>
      </c>
    </row>
    <row r="58" spans="1:14" ht="10.5" customHeight="1">
      <c r="A58" s="6"/>
      <c r="E58" s="26"/>
      <c r="I58" s="26"/>
      <c r="M58" s="26"/>
      <c r="N58" s="27">
        <f t="shared" si="4"/>
        <v>0</v>
      </c>
    </row>
    <row r="59" spans="1:14" ht="24" customHeight="1">
      <c r="A59" s="5" t="s">
        <v>4</v>
      </c>
      <c r="E59" s="26">
        <v>19000</v>
      </c>
      <c r="I59" s="26">
        <v>19000</v>
      </c>
      <c r="M59" s="26">
        <v>19000</v>
      </c>
      <c r="N59" s="27">
        <f t="shared" si="4"/>
        <v>57000</v>
      </c>
    </row>
    <row r="60" spans="1:14" ht="24" customHeight="1">
      <c r="A60" s="5" t="s">
        <v>31</v>
      </c>
      <c r="E60" s="26"/>
      <c r="I60" s="26"/>
      <c r="M60" s="26"/>
      <c r="N60" s="27">
        <f t="shared" si="4"/>
        <v>0</v>
      </c>
    </row>
    <row r="61" spans="1:14" ht="24" customHeight="1">
      <c r="A61" s="9" t="s">
        <v>30</v>
      </c>
      <c r="E61" s="26"/>
      <c r="I61" s="26"/>
      <c r="M61" s="26"/>
      <c r="N61" s="27">
        <f t="shared" si="4"/>
        <v>0</v>
      </c>
    </row>
    <row r="62" spans="1:14" ht="9" customHeight="1">
      <c r="A62" s="9"/>
      <c r="E62" s="26"/>
      <c r="I62" s="26"/>
      <c r="M62" s="26"/>
      <c r="N62" s="27">
        <f t="shared" si="4"/>
        <v>0</v>
      </c>
    </row>
    <row r="63" spans="1:14" ht="29.25" customHeight="1">
      <c r="A63" s="6" t="s">
        <v>10</v>
      </c>
      <c r="B63" s="46"/>
      <c r="C63" s="47"/>
      <c r="D63" s="46"/>
      <c r="E63" s="50">
        <f>SUM(E53:E61)</f>
        <v>144177.2</v>
      </c>
      <c r="F63" s="46"/>
      <c r="G63" s="47"/>
      <c r="H63" s="46"/>
      <c r="I63" s="50">
        <f>SUM(I53:I61)</f>
        <v>144177.2</v>
      </c>
      <c r="J63" s="46"/>
      <c r="K63" s="47"/>
      <c r="L63" s="46"/>
      <c r="M63" s="50">
        <f>SUM(M53:M61)</f>
        <v>144177.2</v>
      </c>
      <c r="N63" s="27"/>
    </row>
    <row r="64" spans="1:14" ht="28.5">
      <c r="A64" s="66" t="s">
        <v>70</v>
      </c>
      <c r="B64" s="48"/>
      <c r="C64" s="48"/>
      <c r="D64" s="48"/>
      <c r="E64" s="51"/>
      <c r="F64" s="48"/>
      <c r="G64" s="48"/>
      <c r="H64" s="48"/>
      <c r="I64" s="51"/>
      <c r="J64" s="48"/>
      <c r="K64" s="48"/>
      <c r="L64" s="48"/>
      <c r="M64" s="51"/>
      <c r="N64" s="27">
        <f>M63+I63+E63</f>
        <v>432531.60000000003</v>
      </c>
    </row>
    <row r="65" spans="1:13" ht="52.5" customHeight="1" thickBot="1">
      <c r="A65" s="13"/>
      <c r="B65" s="28"/>
      <c r="C65" s="28"/>
      <c r="D65" s="28"/>
      <c r="E65" s="52"/>
      <c r="F65" s="28"/>
      <c r="G65" s="28"/>
      <c r="H65" s="28"/>
      <c r="I65" s="52"/>
      <c r="J65" s="28"/>
      <c r="K65" s="28"/>
      <c r="L65" s="28"/>
      <c r="M65" s="52"/>
    </row>
    <row r="66" spans="1:13" ht="37.5" customHeight="1">
      <c r="A66" s="58" t="s">
        <v>39</v>
      </c>
      <c r="B66" s="33"/>
      <c r="C66" s="33"/>
      <c r="D66" s="33"/>
      <c r="E66" s="53"/>
      <c r="F66" s="33"/>
      <c r="G66" s="33"/>
      <c r="H66" s="33"/>
      <c r="I66" s="53"/>
      <c r="J66" s="33"/>
      <c r="K66" s="33"/>
      <c r="L66" s="33"/>
      <c r="M66" s="53"/>
    </row>
    <row r="67" spans="1:13" ht="70.5" customHeight="1">
      <c r="A67" s="45" t="s">
        <v>29</v>
      </c>
      <c r="B67" s="33"/>
      <c r="C67" s="33"/>
      <c r="D67" s="33"/>
      <c r="E67" s="53"/>
      <c r="F67" s="33"/>
      <c r="G67" s="33"/>
      <c r="H67" s="33"/>
      <c r="I67" s="53"/>
      <c r="J67" s="33"/>
      <c r="K67" s="33"/>
      <c r="L67" s="33"/>
      <c r="M67" s="53"/>
    </row>
    <row r="68" spans="1:13" ht="56.25" customHeight="1">
      <c r="A68" s="32" t="s">
        <v>40</v>
      </c>
      <c r="B68" s="30"/>
      <c r="C68" s="30"/>
      <c r="D68" s="30"/>
      <c r="E68" s="54"/>
      <c r="F68" s="30"/>
      <c r="G68" s="30"/>
      <c r="H68" s="30"/>
      <c r="I68" s="54"/>
      <c r="J68" s="30"/>
      <c r="K68" s="30"/>
      <c r="L68" s="30"/>
      <c r="M68" s="54"/>
    </row>
    <row r="69" spans="1:13" ht="53.25" customHeight="1">
      <c r="A69" s="57" t="s">
        <v>41</v>
      </c>
      <c r="B69" s="30"/>
      <c r="C69" s="30"/>
      <c r="D69" s="30"/>
      <c r="E69" s="54"/>
      <c r="F69" s="30"/>
      <c r="G69" s="30"/>
      <c r="H69" s="30"/>
      <c r="I69" s="54"/>
      <c r="J69" s="30"/>
      <c r="K69" s="30"/>
      <c r="L69" s="30"/>
      <c r="M69" s="54"/>
    </row>
    <row r="70" spans="1:13" ht="30.75" customHeight="1">
      <c r="A70" s="32" t="s">
        <v>51</v>
      </c>
      <c r="B70" s="31"/>
      <c r="C70" s="31"/>
      <c r="D70" s="31"/>
      <c r="E70" s="55"/>
      <c r="F70" s="31"/>
      <c r="G70" s="31"/>
      <c r="H70" s="31"/>
      <c r="I70" s="55"/>
      <c r="J70" s="31"/>
      <c r="K70" s="31"/>
      <c r="L70" s="31"/>
      <c r="M70" s="55"/>
    </row>
    <row r="71" spans="1:13" ht="42.75" customHeight="1">
      <c r="A71" s="29" t="s">
        <v>33</v>
      </c>
      <c r="B71" s="28"/>
      <c r="C71" s="28"/>
      <c r="D71" s="28"/>
      <c r="E71" s="52"/>
      <c r="F71" s="28"/>
      <c r="G71" s="28"/>
      <c r="H71" s="28"/>
      <c r="I71" s="52"/>
      <c r="J71" s="28"/>
      <c r="K71" s="28"/>
      <c r="L71" s="28"/>
      <c r="M71" s="52"/>
    </row>
    <row r="72" spans="1:13" ht="80.25" customHeight="1">
      <c r="A72" s="57" t="s">
        <v>65</v>
      </c>
      <c r="B72" s="30"/>
      <c r="C72" s="30"/>
      <c r="D72" s="30"/>
      <c r="E72" s="54"/>
      <c r="F72" s="30"/>
      <c r="G72" s="30"/>
      <c r="H72" s="30"/>
      <c r="I72" s="54"/>
      <c r="J72" s="30"/>
      <c r="K72" s="30"/>
      <c r="L72" s="30"/>
      <c r="M72" s="54"/>
    </row>
    <row r="73" spans="1:13" ht="43.5" customHeight="1">
      <c r="A73" s="57" t="s">
        <v>38</v>
      </c>
      <c r="B73" s="30"/>
      <c r="C73" s="30"/>
      <c r="D73" s="30"/>
      <c r="E73" s="54"/>
      <c r="F73" s="30"/>
      <c r="G73" s="30"/>
      <c r="H73" s="30"/>
      <c r="I73" s="54"/>
      <c r="J73" s="30"/>
      <c r="K73" s="30"/>
      <c r="L73" s="30"/>
      <c r="M73" s="54"/>
    </row>
    <row r="74" spans="1:13" ht="40.5" customHeight="1">
      <c r="A74" s="57" t="s">
        <v>42</v>
      </c>
      <c r="B74" s="30"/>
      <c r="C74" s="30"/>
      <c r="D74" s="30"/>
      <c r="E74" s="54"/>
      <c r="F74" s="30"/>
      <c r="G74" s="30"/>
      <c r="H74" s="30"/>
      <c r="I74" s="54"/>
      <c r="J74" s="30"/>
      <c r="K74" s="30"/>
      <c r="L74" s="30"/>
      <c r="M74" s="54"/>
    </row>
    <row r="75" ht="29.25" customHeight="1" thickBot="1">
      <c r="A75" s="59" t="s">
        <v>46</v>
      </c>
    </row>
    <row r="76" spans="1:13" ht="48" customHeight="1">
      <c r="A76" s="45" t="s">
        <v>66</v>
      </c>
      <c r="B76" s="46"/>
      <c r="C76" s="47"/>
      <c r="D76" s="46"/>
      <c r="E76" s="56"/>
      <c r="F76" s="46"/>
      <c r="G76" s="47"/>
      <c r="H76" s="46"/>
      <c r="I76" s="56"/>
      <c r="J76" s="46"/>
      <c r="K76" s="47"/>
      <c r="L76" s="46"/>
      <c r="M76" s="56"/>
    </row>
    <row r="77" ht="51">
      <c r="A77" s="32" t="s">
        <v>47</v>
      </c>
    </row>
    <row r="78" ht="12.75">
      <c r="A78" s="12"/>
    </row>
    <row r="79" ht="12.75">
      <c r="A79" s="12"/>
    </row>
    <row r="80" ht="12.75">
      <c r="A80" s="12"/>
    </row>
  </sheetData>
  <sheetProtection/>
  <mergeCells count="2">
    <mergeCell ref="A1:E1"/>
    <mergeCell ref="A2:D2"/>
  </mergeCells>
  <printOptions gridLines="1" horizontalCentered="1"/>
  <pageMargins left="0" right="0" top="0.5" bottom="0.5" header="0.75" footer="0.25"/>
  <pageSetup horizontalDpi="600" verticalDpi="600" orientation="portrait" scale="105"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LMITCO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Lynda K. Keller</dc:creator>
  <cp:keywords/>
  <dc:description/>
  <cp:lastModifiedBy>INL</cp:lastModifiedBy>
  <cp:lastPrinted>2009-02-26T21:59:23Z</cp:lastPrinted>
  <dcterms:created xsi:type="dcterms:W3CDTF">2001-04-13T14:03:24Z</dcterms:created>
  <dcterms:modified xsi:type="dcterms:W3CDTF">2011-02-15T20:00:05Z</dcterms:modified>
  <cp:category/>
  <cp:version/>
  <cp:contentType/>
  <cp:contentStatus/>
</cp:coreProperties>
</file>