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2"/>
  </bookViews>
  <sheets>
    <sheet name="LEASE" sheetId="1" r:id="rId1"/>
    <sheet name="TERM FIXED PRINC" sheetId="2" r:id="rId2"/>
    <sheet name="Amortization Table" sheetId="3" r:id="rId3"/>
    <sheet name="Termly" sheetId="4" r:id="rId4"/>
  </sheets>
  <definedNames>
    <definedName name="Beg_Bal" localSheetId="0">'LEASE'!$D$18:$D$377</definedName>
    <definedName name="Beg_Bal" localSheetId="1">'TERM FIXED PRINC'!$C$18:$C$377</definedName>
    <definedName name="Beg_Bal" localSheetId="3">'Termly'!$C$18:$C$377</definedName>
    <definedName name="Beg_Bal">'Amortization Table'!$C$18:$C$381</definedName>
    <definedName name="Data" localSheetId="0">'LEASE'!$A$18:$L$377</definedName>
    <definedName name="Data" localSheetId="1">'TERM FIXED PRINC'!$A$18:$I$377</definedName>
    <definedName name="Data" localSheetId="3">'Termly'!$A$18:$I$377</definedName>
    <definedName name="Data">'Amortization Table'!$A$18:$I$381</definedName>
    <definedName name="End_Bal" localSheetId="0">'LEASE'!$L$18:$L$377</definedName>
    <definedName name="End_Bal" localSheetId="1">'TERM FIXED PRINC'!$I$18:$I$377</definedName>
    <definedName name="End_Bal" localSheetId="3">'Termly'!$I$18:$I$377</definedName>
    <definedName name="End_Bal">'Amortization Table'!$I$18:$I$381</definedName>
    <definedName name="Extra_Pay" localSheetId="0">'LEASE'!$H$18:$H$377</definedName>
    <definedName name="Extra_Pay" localSheetId="1">'TERM FIXED PRINC'!$E$18:$E$377</definedName>
    <definedName name="Extra_Pay" localSheetId="3">'Termly'!$E$18:$E$377</definedName>
    <definedName name="Extra_Pay">'Amortization Table'!$E$18:$E$381</definedName>
    <definedName name="Full_Print" localSheetId="0">'LEASE'!$A$1:$L$377</definedName>
    <definedName name="Full_Print" localSheetId="1">'TERM FIXED PRINC'!$A$1:$I$377</definedName>
    <definedName name="Full_Print" localSheetId="3">'Termly'!$A$1:$I$377</definedName>
    <definedName name="Full_Print">'Amortization Table'!$A$1:$I$381</definedName>
    <definedName name="Header_Row" localSheetId="0">ROW('LEASE'!$17:$17)</definedName>
    <definedName name="Header_Row" localSheetId="1">ROW('TERM FIXED PRINC'!$17:$17)</definedName>
    <definedName name="Header_Row" localSheetId="3">ROW('Termly'!$17:$17)</definedName>
    <definedName name="Header_Row">ROW('Amortization Table'!$17:$17)</definedName>
    <definedName name="Int" localSheetId="0">'LEASE'!$K$18:$K$377</definedName>
    <definedName name="Int" localSheetId="1">'TERM FIXED PRINC'!$H$18:$H$377</definedName>
    <definedName name="Int" localSheetId="3">'Termly'!$H$18:$H$377</definedName>
    <definedName name="Int">'Amortization Table'!$H$18:$H$381</definedName>
    <definedName name="Interest_Rate" localSheetId="0">'LEASE'!$E$7</definedName>
    <definedName name="Interest_Rate" localSheetId="1">'TERM FIXED PRINC'!$D$7</definedName>
    <definedName name="Interest_Rate" localSheetId="3">'Termly'!$D$7</definedName>
    <definedName name="Interest_Rate">'Amortization Table'!$D$7</definedName>
    <definedName name="Last_Row" localSheetId="0">IF('LEASE'!Values_Entered,'LEASE'!Header_Row+'LEASE'!Number_of_Payments,'LEASE'!Header_Row)</definedName>
    <definedName name="Last_Row" localSheetId="1">IF('TERM FIXED PRINC'!Values_Entered,'TERM FIXED PRINC'!Header_Row+'TERM FIXED PRINC'!Number_of_Payments,'TERM FIXED PRINC'!Header_Row)</definedName>
    <definedName name="Last_Row" localSheetId="3">IF(Values_Entered,Header_Row+Number_of_Payments,Header_Row)</definedName>
    <definedName name="Last_Row">IF(Values_Entered,Header_Row+Number_of_Payments,Header_Row)</definedName>
    <definedName name="Loan_Amount" localSheetId="0">'LEASE'!$E$6</definedName>
    <definedName name="Loan_Amount" localSheetId="1">'TERM FIXED PRINC'!$D$6</definedName>
    <definedName name="Loan_Amount" localSheetId="3">'Termly'!$D$6</definedName>
    <definedName name="Loan_Amount">'Amortization Table'!$D$6</definedName>
    <definedName name="Loan_Start" localSheetId="0">'LEASE'!$E$10</definedName>
    <definedName name="Loan_Start" localSheetId="1">'TERM FIXED PRINC'!$D$10</definedName>
    <definedName name="Loan_Start" localSheetId="3">'Termly'!$D$10</definedName>
    <definedName name="Loan_Start">'Amortization Table'!$D$10</definedName>
    <definedName name="Loan_Years" localSheetId="0">'LEASE'!$E$8</definedName>
    <definedName name="Loan_Years" localSheetId="1">'TERM FIXED PRINC'!$D$8</definedName>
    <definedName name="Loan_Years" localSheetId="3">'Termly'!$D$8</definedName>
    <definedName name="Loan_Years">'Amortization Table'!$D$8</definedName>
    <definedName name="Num_Pmt_Per_Year" localSheetId="0">'LEASE'!$E$9</definedName>
    <definedName name="Num_Pmt_Per_Year" localSheetId="1">'TERM FIXED PRINC'!$D$9</definedName>
    <definedName name="Num_Pmt_Per_Year" localSheetId="3">'Termly'!$D$9</definedName>
    <definedName name="Num_Pmt_Per_Year">'Amortization Table'!$D$9</definedName>
    <definedName name="Number_of_Payments" localSheetId="0">MATCH(0.01,'LEASE'!End_Bal,-1)+1</definedName>
    <definedName name="Number_of_Payments" localSheetId="1">MATCH(0.01,'TERM FIXED PRINC'!End_Bal,-1)+1</definedName>
    <definedName name="Number_of_Payments" localSheetId="3">MATCH(0.01,End_Bal,-1)+1</definedName>
    <definedName name="Number_of_Payments">MATCH(0.01,End_Bal,-1)+1</definedName>
    <definedName name="Pay_Date" localSheetId="0">'LEASE'!$B$18:$B$377</definedName>
    <definedName name="Pay_Date" localSheetId="1">'TERM FIXED PRINC'!$B$18:$B$377</definedName>
    <definedName name="Pay_Date" localSheetId="3">'Termly'!$B$18:$B$377</definedName>
    <definedName name="Pay_Date">'Amortization Table'!$B$18:$B$381</definedName>
    <definedName name="Pay_Num" localSheetId="0">'LEASE'!$A$18:$A$377</definedName>
    <definedName name="Pay_Num" localSheetId="1">'TERM FIXED PRINC'!$A$18:$A$377</definedName>
    <definedName name="Pay_Num" localSheetId="3">'Termly'!$A$18:$A$377</definedName>
    <definedName name="Pay_Num">'Amortization Table'!$A$18:$A$381</definedName>
    <definedName name="Payment_Date" localSheetId="0">DATE(YEAR('LEASE'!Loan_Start),MONTH('LEASE'!Loan_Start)+Payment_Number,DAY('LEASE'!Loan_Start))</definedName>
    <definedName name="Payment_Date" localSheetId="1">DATE(YEAR('TERM FIXED PRINC'!Loan_Start),MONTH('TERM FIXED PRINC'!Loan_Start)+Payment_Number,DAY('TERM FIXED PRINC'!Loan_Start))</definedName>
    <definedName name="Payment_Date" localSheetId="3">DATE(YEAR('Termly'!Loan_Start),MONTH('Termly'!Loan_Start)+Payment_Number,DAY('Termly'!Loan_Start))</definedName>
    <definedName name="Payment_Date">DATE(YEAR(Loan_Start),MONTH(Loan_Start)+Payment_Number,DAY(Loan_Start))</definedName>
    <definedName name="Princ" localSheetId="0">'LEASE'!$J$18:$J$377</definedName>
    <definedName name="Princ" localSheetId="1">'TERM FIXED PRINC'!$G$18:$G$377</definedName>
    <definedName name="Princ" localSheetId="3">'Termly'!$G$18:$G$377</definedName>
    <definedName name="Princ">'Amortization Table'!$G$18:$G$381</definedName>
    <definedName name="_xlnm.Print_Area" localSheetId="2">'Amortization Table'!$A$1:$I$113</definedName>
    <definedName name="_xlnm.Print_Area" localSheetId="0">'LEASE'!$A$1:$L$202</definedName>
    <definedName name="_xlnm.Print_Area" localSheetId="1">OFFSET('TERM FIXED PRINC'!Full_Print,0,0,'TERM FIXED PRINC'!Last_Row)</definedName>
    <definedName name="_xlnm.Print_Area" localSheetId="3">OFFSET('Termly'!Full_Print,0,0,'Termly'!Last_Row)</definedName>
    <definedName name="Print_Area_Reset" localSheetId="0">OFFSET('LEASE'!Full_Print,0,0,'LEASE'!Last_Row)</definedName>
    <definedName name="Print_Area_Reset" localSheetId="1">OFFSET('TERM FIXED PRINC'!Full_Print,0,0,'TERM FIXED PRINC'!Last_Row)</definedName>
    <definedName name="Print_Area_Reset" localSheetId="3">OFFSET('Termly'!Full_Print,0,0,'Termly'!Last_Row)</definedName>
    <definedName name="Print_Area_Reset">OFFSET(Full_Print,0,0,Last_Row)</definedName>
    <definedName name="_xlnm.Print_Titles" localSheetId="2">'Amortization Table'!$15:$17</definedName>
    <definedName name="_xlnm.Print_Titles" localSheetId="0">'LEASE'!$15:$17</definedName>
    <definedName name="_xlnm.Print_Titles" localSheetId="1">'TERM FIXED PRINC'!$15:$17</definedName>
    <definedName name="_xlnm.Print_Titles" localSheetId="3">'Termly'!$15:$17</definedName>
    <definedName name="Sched_Pay" localSheetId="0">'LEASE'!$E$18:$E$377</definedName>
    <definedName name="Sched_Pay" localSheetId="1">'TERM FIXED PRINC'!$D$18:$D$377</definedName>
    <definedName name="Sched_Pay" localSheetId="3">'Termly'!$D$18:$D$377</definedName>
    <definedName name="Sched_Pay">'Amortization Table'!$D$18:$D$381</definedName>
    <definedName name="Scheduled_Extra_Payments" localSheetId="0">'LEASE'!$E$11</definedName>
    <definedName name="Scheduled_Extra_Payments" localSheetId="1">'TERM FIXED PRINC'!$D$11</definedName>
    <definedName name="Scheduled_Extra_Payments" localSheetId="3">'Termly'!$D$11</definedName>
    <definedName name="Scheduled_Extra_Payments">'Amortization Table'!$D$11</definedName>
    <definedName name="Scheduled_Interest_Rate" localSheetId="0">'LEASE'!$E$7</definedName>
    <definedName name="Scheduled_Interest_Rate" localSheetId="1">'TERM FIXED PRINC'!$D$7</definedName>
    <definedName name="Scheduled_Interest_Rate" localSheetId="3">'Termly'!$D$7</definedName>
    <definedName name="Scheduled_Interest_Rate">'Amortization Table'!$D$7</definedName>
    <definedName name="Scheduled_Monthly_Payment" localSheetId="0">'LEASE'!$K$6</definedName>
    <definedName name="Scheduled_Monthly_Payment" localSheetId="1">'TERM FIXED PRINC'!$H$6</definedName>
    <definedName name="Scheduled_Monthly_Payment" localSheetId="3">'Termly'!$H$6</definedName>
    <definedName name="Scheduled_Monthly_Payment">'Amortization Table'!$H$6</definedName>
    <definedName name="Total_Interest" localSheetId="0">'LEASE'!$K$10</definedName>
    <definedName name="Total_Interest" localSheetId="1">'TERM FIXED PRINC'!$H$10</definedName>
    <definedName name="Total_Interest" localSheetId="3">'Termly'!$H$10</definedName>
    <definedName name="Total_Interest">'Amortization Table'!$H$10</definedName>
    <definedName name="Total_Pay" localSheetId="0">'LEASE'!$I$18:$I$377</definedName>
    <definedName name="Total_Pay" localSheetId="1">'TERM FIXED PRINC'!$F$18:$F$377</definedName>
    <definedName name="Total_Pay" localSheetId="3">'Termly'!$F$18:$F$377</definedName>
    <definedName name="Total_Pay">'Amortization Table'!$F$18:$F$381</definedName>
    <definedName name="Total_Payment" localSheetId="0">Scheduled_Payment+Extra_Payment</definedName>
    <definedName name="Total_Payment" localSheetId="1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IF('LEASE'!Loan_Amount*'LEASE'!Interest_Rate*'LEASE'!Loan_Years*'LEASE'!Loan_Start&gt;0,1,0)</definedName>
    <definedName name="Values_Entered" localSheetId="1">IF('TERM FIXED PRINC'!Loan_Amount*'TERM FIXED PRINC'!Interest_Rate*'TERM FIXED PRINC'!Loan_Years*'TERM FIXED PRINC'!Loan_Start&gt;0,1,0)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_xlnm.Print_Titles" localSheetId="0">'LEASE'!$15:$17</definedName>
    <definedName name="_xlnm.Print_Titles" localSheetId="1">'TERM FIXED PRINC'!$15:$17</definedName>
    <definedName name="_xlnm.Print_Titles" localSheetId="2">'Amortization Table'!$15:$17</definedName>
    <definedName name="_xlnm.Print_Titles" localSheetId="3">'Termly'!$15:$17</definedName>
  </definedNames>
  <calcPr fullCalcOnLoad="1"/>
</workbook>
</file>

<file path=xl/sharedStrings.xml><?xml version="1.0" encoding="utf-8"?>
<sst xmlns="http://schemas.openxmlformats.org/spreadsheetml/2006/main" count="107" uniqueCount="38">
  <si>
    <t>Loan Calculator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</si>
  <si>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</si>
  <si>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</si>
  <si>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</si>
  <si>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</si>
  <si>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</si>
  <si>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</si>
  <si>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</si>
  <si>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</si>
  <si>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</si>
  <si>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</si>
  <si>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</si>
  <si>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</si>
  <si>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</si>
  <si>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</si>
  <si>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PmtNo.</t>
  </si>
  <si>
    <t>Payment Date</t>
  </si>
  <si>
    <t>Beginning Balance</t>
  </si>
  <si>
    <t>Extra Payment</t>
  </si>
  <si>
    <t>Total Payment</t>
  </si>
  <si>
    <t>Principal</t>
  </si>
  <si>
    <t>Interest</t>
  </si>
  <si>
    <t>Ending Balance</t>
  </si>
  <si>
    <t>Term Finance Fixed Principal __Client Loan Amortization table</t>
  </si>
  <si>
    <t>Grace Period in years</t>
  </si>
  <si>
    <t>Client Name:</t>
  </si>
  <si>
    <t>xxxx</t>
  </si>
  <si>
    <t>Client Loan Amortization table</t>
  </si>
  <si>
    <t>VAT rate</t>
  </si>
  <si>
    <t>Insurance Instalment</t>
  </si>
  <si>
    <t>Cheque Date</t>
  </si>
  <si>
    <t>Amount Inc VAT</t>
  </si>
  <si>
    <t>Amount Inc Insurance</t>
  </si>
  <si>
    <t>DFCU Bank</t>
  </si>
  <si>
    <t>Kwolekya Fred</t>
  </si>
  <si>
    <t>Doreen Atuhairwe</t>
  </si>
  <si>
    <t>dfcu bank</t>
  </si>
  <si>
    <t>Loan Payment Schedule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</si>
</sst>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-;[Red]\ \(#,##0.00\);_-* &quot;-&quot;??_-;_-@_-"/>
    <numFmt numFmtId="173" formatCode="_-* #,##0_-;\-* #,##0_-;_-* &quot;-&quot;??_-;_-@_-"/>
    <numFmt numFmtId="174" formatCode="#,##0.0_);[Red]\(#,##0.0\)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0_)"/>
    <numFmt numFmtId="179" formatCode="0.00?%_)"/>
    <numFmt numFmtId="180" formatCode="#,##0.0_);\(#,##0.0\)"/>
    <numFmt numFmtId="181" formatCode="0.0"/>
    <numFmt numFmtId="182" formatCode="#,##0.000_);\(#,##0.000\)"/>
    <numFmt numFmtId="183" formatCode="#,##0.0"/>
    <numFmt numFmtId="184" formatCode="#,##0_ ;\-#,##0\ "/>
    <numFmt numFmtId="185" formatCode="#,##0.0000"/>
    <numFmt numFmtId="186" formatCode="_(* #,##0.000_);_(* \(#,##0.000\);_(* &quot;-&quot;??_);_(@_)"/>
    <numFmt numFmtId="187" formatCode="0.000%"/>
    <numFmt numFmtId="188" formatCode="_-* #,##0.0_-;\-* #,##0.0_-;_-* &quot;-&quot;??_-;_-@_-"/>
    <numFmt numFmtId="189" formatCode="_-* #,##0.0_-;\-* #,##0.0_-;_-* &quot;-&quot;?_-;_-@_-"/>
    <numFmt numFmtId="190" formatCode="[$-409]dddd\,\ mmmm\ dd\,\ yyyy"/>
    <numFmt numFmtId="191" formatCode="[$-409]d\-mmm\-yy;@"/>
    <numFmt numFmtId="192" formatCode="&quot;$&quot;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>
      <alignment/>
      <protection locked="0"/>
    </xf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4" fillId="0" borderId="0" applyNumberFormat="0">
      <alignment/>
      <protection/>
    </xf>
    <xf numFmtId="172" fontId="3" fillId="0" borderId="8" applyBorder="0" applyAlignment="0">
      <protection locked="0"/>
    </xf>
    <xf numFmtId="0" fontId="3" fillId="0" borderId="9" applyNumberFormat="0" applyBorder="0" applyAlignment="0">
      <protection hidden="1"/>
    </xf>
    <xf numFmtId="0" fontId="0" fillId="31" borderId="10" applyNumberFormat="0" applyFont="0" applyAlignment="0" applyProtection="0"/>
    <xf numFmtId="0" fontId="39" fillId="27" borderId="1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6" fillId="32" borderId="14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right"/>
    </xf>
    <xf numFmtId="171" fontId="4" fillId="33" borderId="16" xfId="49" applyNumberFormat="1" applyFont="1" applyFill="1" applyBorder="1" applyAlignment="1" applyProtection="1">
      <alignment horizontal="right"/>
      <protection locked="0"/>
    </xf>
    <xf numFmtId="179" fontId="0" fillId="33" borderId="17" xfId="0" applyNumberFormat="1" applyFont="1" applyFill="1" applyBorder="1" applyAlignment="1" applyProtection="1">
      <alignment horizontal="right"/>
      <protection locked="0"/>
    </xf>
    <xf numFmtId="0" fontId="0" fillId="32" borderId="0" xfId="0" applyNumberFormat="1" applyFont="1" applyFill="1" applyBorder="1" applyAlignment="1">
      <alignment horizontal="left"/>
    </xf>
    <xf numFmtId="175" fontId="0" fillId="33" borderId="17" xfId="45" applyNumberFormat="1" applyFont="1" applyFill="1" applyBorder="1" applyAlignment="1" applyProtection="1">
      <alignment horizontal="right"/>
      <protection locked="0"/>
    </xf>
    <xf numFmtId="178" fontId="0" fillId="33" borderId="17" xfId="0" applyNumberFormat="1" applyFont="1" applyFill="1" applyBorder="1" applyAlignment="1" applyProtection="1">
      <alignment horizontal="right"/>
      <protection locked="0"/>
    </xf>
    <xf numFmtId="15" fontId="0" fillId="33" borderId="17" xfId="0" applyNumberFormat="1" applyFont="1" applyFill="1" applyBorder="1" applyAlignment="1" applyProtection="1">
      <alignment horizontal="right"/>
      <protection locked="0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right"/>
    </xf>
    <xf numFmtId="44" fontId="0" fillId="33" borderId="17" xfId="49" applyFont="1" applyFill="1" applyBorder="1" applyAlignment="1" applyProtection="1">
      <alignment horizontal="right"/>
      <protection locked="0"/>
    </xf>
    <xf numFmtId="173" fontId="0" fillId="32" borderId="0" xfId="42" applyNumberFormat="1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0" fillId="32" borderId="0" xfId="0" applyFill="1" applyAlignment="1">
      <alignment/>
    </xf>
    <xf numFmtId="0" fontId="6" fillId="32" borderId="0" xfId="0" applyFont="1" applyFill="1" applyBorder="1" applyAlignment="1" applyProtection="1">
      <alignment horizontal="left" wrapText="1"/>
      <protection/>
    </xf>
    <xf numFmtId="0" fontId="6" fillId="32" borderId="20" xfId="0" applyFont="1" applyFill="1" applyBorder="1" applyAlignment="1" applyProtection="1">
      <alignment horizontal="left" wrapText="1" indent="2"/>
      <protection/>
    </xf>
    <xf numFmtId="0" fontId="6" fillId="32" borderId="20" xfId="0" applyFont="1" applyFill="1" applyBorder="1" applyAlignment="1" applyProtection="1">
      <alignment horizontal="left" wrapText="1" indent="3"/>
      <protection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32" borderId="13" xfId="0" applyFont="1" applyFill="1" applyBorder="1" applyAlignment="1" applyProtection="1">
      <alignment horizontal="left" wrapText="1" indent="2"/>
      <protection/>
    </xf>
    <xf numFmtId="0" fontId="6" fillId="32" borderId="13" xfId="0" applyFont="1" applyFill="1" applyBorder="1" applyAlignment="1" applyProtection="1">
      <alignment horizontal="left" wrapText="1" indent="3"/>
      <protection/>
    </xf>
    <xf numFmtId="0" fontId="7" fillId="32" borderId="0" xfId="0" applyFont="1" applyFill="1" applyBorder="1" applyAlignment="1">
      <alignment horizontal="right"/>
    </xf>
    <xf numFmtId="14" fontId="7" fillId="3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39" fontId="7" fillId="32" borderId="0" xfId="50" applyNumberFormat="1" applyFont="1" applyFill="1" applyBorder="1" applyAlignment="1">
      <alignment horizontal="right"/>
    </xf>
    <xf numFmtId="43" fontId="4" fillId="32" borderId="0" xfId="5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4" fillId="34" borderId="16" xfId="49" applyNumberFormat="1" applyFont="1" applyFill="1" applyBorder="1" applyAlignment="1">
      <alignment horizontal="right"/>
    </xf>
    <xf numFmtId="178" fontId="0" fillId="34" borderId="17" xfId="0" applyNumberFormat="1" applyFont="1" applyFill="1" applyBorder="1" applyAlignment="1">
      <alignment horizontal="right"/>
    </xf>
    <xf numFmtId="171" fontId="0" fillId="34" borderId="16" xfId="49" applyNumberFormat="1" applyFont="1" applyFill="1" applyBorder="1" applyAlignment="1">
      <alignment horizontal="right"/>
    </xf>
    <xf numFmtId="13" fontId="0" fillId="33" borderId="16" xfId="49" applyNumberFormat="1" applyFont="1" applyFill="1" applyBorder="1" applyAlignment="1">
      <alignment horizontal="right"/>
    </xf>
    <xf numFmtId="0" fontId="6" fillId="33" borderId="20" xfId="0" applyFont="1" applyFill="1" applyBorder="1" applyAlignment="1" applyProtection="1">
      <alignment horizontal="left" wrapText="1" indent="2"/>
      <protection/>
    </xf>
    <xf numFmtId="15" fontId="7" fillId="32" borderId="0" xfId="0" applyNumberFormat="1" applyFont="1" applyFill="1" applyBorder="1" applyAlignment="1">
      <alignment horizontal="right"/>
    </xf>
    <xf numFmtId="171" fontId="7" fillId="32" borderId="0" xfId="49" applyNumberFormat="1" applyFont="1" applyFill="1" applyBorder="1" applyAlignment="1">
      <alignment horizontal="right"/>
    </xf>
    <xf numFmtId="171" fontId="4" fillId="32" borderId="0" xfId="49" applyNumberFormat="1" applyFont="1" applyFill="1" applyBorder="1" applyAlignment="1" applyProtection="1">
      <alignment horizontal="right"/>
      <protection locked="0"/>
    </xf>
    <xf numFmtId="39" fontId="7" fillId="32" borderId="0" xfId="49" applyNumberFormat="1" applyFont="1" applyFill="1" applyBorder="1" applyAlignment="1">
      <alignment horizontal="right"/>
    </xf>
    <xf numFmtId="43" fontId="4" fillId="32" borderId="0" xfId="49" applyNumberFormat="1" applyFont="1" applyFill="1" applyBorder="1" applyAlignment="1" applyProtection="1">
      <alignment horizontal="right"/>
      <protection locked="0"/>
    </xf>
    <xf numFmtId="0" fontId="6" fillId="32" borderId="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left"/>
    </xf>
    <xf numFmtId="178" fontId="0" fillId="32" borderId="0" xfId="0" applyNumberFormat="1" applyFont="1" applyFill="1" applyBorder="1" applyAlignment="1" applyProtection="1">
      <alignment horizontal="right"/>
      <protection locked="0"/>
    </xf>
    <xf numFmtId="171" fontId="0" fillId="32" borderId="22" xfId="48" applyNumberFormat="1" applyFont="1" applyFill="1" applyBorder="1" applyAlignment="1" applyProtection="1">
      <alignment horizontal="right"/>
      <protection locked="0"/>
    </xf>
    <xf numFmtId="0" fontId="0" fillId="32" borderId="20" xfId="0" applyFont="1" applyFill="1" applyBorder="1" applyAlignment="1">
      <alignment horizontal="left"/>
    </xf>
    <xf numFmtId="0" fontId="0" fillId="32" borderId="23" xfId="0" applyFont="1" applyFill="1" applyBorder="1" applyAlignment="1">
      <alignment horizontal="right"/>
    </xf>
    <xf numFmtId="173" fontId="0" fillId="32" borderId="0" xfId="42" applyNumberFormat="1" applyFont="1" applyFill="1" applyBorder="1" applyAlignment="1" applyProtection="1">
      <alignment horizontal="right"/>
      <protection locked="0"/>
    </xf>
    <xf numFmtId="179" fontId="0" fillId="32" borderId="15" xfId="0" applyNumberFormat="1" applyFont="1" applyFill="1" applyBorder="1" applyAlignment="1" applyProtection="1">
      <alignment horizontal="right"/>
      <protection locked="0"/>
    </xf>
    <xf numFmtId="0" fontId="0" fillId="32" borderId="24" xfId="0" applyFont="1" applyFill="1" applyBorder="1" applyAlignment="1">
      <alignment horizontal="right"/>
    </xf>
    <xf numFmtId="175" fontId="0" fillId="33" borderId="17" xfId="44" applyNumberFormat="1" applyFont="1" applyFill="1" applyBorder="1" applyAlignment="1" applyProtection="1">
      <alignment horizontal="right"/>
      <protection locked="0"/>
    </xf>
    <xf numFmtId="178" fontId="0" fillId="32" borderId="15" xfId="0" applyNumberFormat="1" applyFont="1" applyFill="1" applyBorder="1" applyAlignment="1" applyProtection="1">
      <alignment horizontal="right"/>
      <protection locked="0"/>
    </xf>
    <xf numFmtId="14" fontId="0" fillId="32" borderId="0" xfId="0" applyNumberFormat="1" applyFont="1" applyFill="1" applyBorder="1" applyAlignment="1" applyProtection="1">
      <alignment horizontal="right"/>
      <protection locked="0"/>
    </xf>
    <xf numFmtId="14" fontId="0" fillId="32" borderId="15" xfId="0" applyNumberFormat="1" applyFont="1" applyFill="1" applyBorder="1" applyAlignment="1" applyProtection="1">
      <alignment horizontal="right"/>
      <protection locked="0"/>
    </xf>
    <xf numFmtId="0" fontId="0" fillId="32" borderId="19" xfId="0" applyFont="1" applyFill="1" applyBorder="1" applyAlignment="1">
      <alignment horizontal="left"/>
    </xf>
    <xf numFmtId="44" fontId="0" fillId="33" borderId="17" xfId="48" applyFont="1" applyFill="1" applyBorder="1" applyAlignment="1" applyProtection="1">
      <alignment horizontal="right"/>
      <protection locked="0"/>
    </xf>
    <xf numFmtId="44" fontId="0" fillId="32" borderId="0" xfId="48" applyFont="1" applyFill="1" applyBorder="1" applyAlignment="1" applyProtection="1">
      <alignment horizontal="right"/>
      <protection locked="0"/>
    </xf>
    <xf numFmtId="44" fontId="0" fillId="32" borderId="15" xfId="48" applyFont="1" applyFill="1" applyBorder="1" applyAlignment="1" applyProtection="1">
      <alignment horizontal="right"/>
      <protection locked="0"/>
    </xf>
    <xf numFmtId="171" fontId="0" fillId="33" borderId="17" xfId="48" applyNumberFormat="1" applyFont="1" applyFill="1" applyBorder="1" applyAlignment="1">
      <alignment horizontal="right"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25" xfId="0" applyFont="1" applyFill="1" applyBorder="1" applyAlignment="1">
      <alignment horizontal="right"/>
    </xf>
    <xf numFmtId="9" fontId="0" fillId="33" borderId="17" xfId="67" applyFont="1" applyFill="1" applyBorder="1" applyAlignment="1">
      <alignment horizontal="right"/>
    </xf>
    <xf numFmtId="0" fontId="0" fillId="32" borderId="0" xfId="0" applyFont="1" applyFill="1" applyBorder="1" applyAlignment="1" applyProtection="1">
      <alignment horizontal="left"/>
      <protection locked="0"/>
    </xf>
    <xf numFmtId="0" fontId="0" fillId="32" borderId="17" xfId="0" applyFont="1" applyFill="1" applyBorder="1" applyAlignment="1" applyProtection="1">
      <alignment horizontal="left"/>
      <protection locked="0"/>
    </xf>
    <xf numFmtId="0" fontId="0" fillId="32" borderId="17" xfId="0" applyFill="1" applyBorder="1" applyAlignment="1">
      <alignment/>
    </xf>
    <xf numFmtId="0" fontId="0" fillId="32" borderId="17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right"/>
    </xf>
    <xf numFmtId="176" fontId="4" fillId="33" borderId="17" xfId="44" applyNumberFormat="1" applyFont="1" applyFill="1" applyBorder="1" applyAlignment="1">
      <alignment horizontal="right"/>
    </xf>
    <xf numFmtId="9" fontId="0" fillId="32" borderId="0" xfId="67" applyFont="1" applyFill="1" applyBorder="1" applyAlignment="1">
      <alignment/>
    </xf>
    <xf numFmtId="0" fontId="8" fillId="32" borderId="0" xfId="0" applyFont="1" applyFill="1" applyBorder="1" applyAlignment="1">
      <alignment horizontal="right"/>
    </xf>
    <xf numFmtId="15" fontId="8" fillId="32" borderId="0" xfId="0" applyNumberFormat="1" applyFont="1" applyFill="1" applyBorder="1" applyAlignment="1">
      <alignment horizontal="right"/>
    </xf>
    <xf numFmtId="173" fontId="8" fillId="32" borderId="0" xfId="48" applyNumberFormat="1" applyFont="1" applyFill="1" applyBorder="1" applyAlignment="1">
      <alignment horizontal="right"/>
    </xf>
    <xf numFmtId="173" fontId="0" fillId="32" borderId="0" xfId="48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Font="1" applyBorder="1" applyAlignment="1">
      <alignment wrapText="1"/>
    </xf>
    <xf numFmtId="176" fontId="0" fillId="0" borderId="0" xfId="44" applyNumberFormat="1" applyFont="1" applyBorder="1" applyAlignment="1">
      <alignment wrapText="1"/>
    </xf>
    <xf numFmtId="39" fontId="8" fillId="32" borderId="0" xfId="4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171" fontId="8" fillId="32" borderId="0" xfId="42" applyFont="1" applyFill="1" applyBorder="1" applyAlignment="1">
      <alignment horizontal="right"/>
    </xf>
    <xf numFmtId="171" fontId="0" fillId="32" borderId="0" xfId="42" applyFont="1" applyFill="1" applyBorder="1" applyAlignment="1" applyProtection="1">
      <alignment horizontal="right"/>
      <protection locked="0"/>
    </xf>
    <xf numFmtId="171" fontId="0" fillId="0" borderId="0" xfId="42" applyFont="1" applyBorder="1" applyAlignment="1">
      <alignment wrapText="1"/>
    </xf>
    <xf numFmtId="171" fontId="4" fillId="34" borderId="17" xfId="42" applyFont="1" applyFill="1" applyBorder="1" applyAlignment="1">
      <alignment horizontal="right"/>
    </xf>
    <xf numFmtId="191" fontId="7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/>
    </xf>
    <xf numFmtId="0" fontId="4" fillId="0" borderId="0" xfId="0" applyFont="1" applyBorder="1" applyAlignment="1" quotePrefix="1">
      <alignment wrapText="1"/>
    </xf>
    <xf numFmtId="43" fontId="0" fillId="0" borderId="0" xfId="0" applyNumberFormat="1" applyFont="1" applyBorder="1" applyAlignment="1">
      <alignment/>
    </xf>
    <xf numFmtId="171" fontId="0" fillId="0" borderId="0" xfId="42" applyFont="1" applyBorder="1" applyAlignment="1">
      <alignment/>
    </xf>
    <xf numFmtId="0" fontId="9" fillId="0" borderId="0" xfId="0" applyFont="1" applyBorder="1" applyAlignment="1">
      <alignment wrapText="1"/>
    </xf>
    <xf numFmtId="39" fontId="9" fillId="0" borderId="0" xfId="0" applyNumberFormat="1" applyFont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9" fontId="0" fillId="0" borderId="0" xfId="0" applyNumberFormat="1" applyFont="1" applyBorder="1" applyAlignment="1">
      <alignment wrapText="1"/>
    </xf>
    <xf numFmtId="9" fontId="0" fillId="0" borderId="0" xfId="67" applyFont="1" applyBorder="1" applyAlignment="1">
      <alignment wrapText="1"/>
    </xf>
    <xf numFmtId="4" fontId="8" fillId="32" borderId="0" xfId="42" applyNumberFormat="1" applyFont="1" applyFill="1" applyBorder="1" applyAlignment="1">
      <alignment horizontal="right"/>
    </xf>
    <xf numFmtId="4" fontId="0" fillId="32" borderId="0" xfId="42" applyNumberFormat="1" applyFont="1" applyFill="1" applyBorder="1" applyAlignment="1" applyProtection="1">
      <alignment horizontal="right"/>
      <protection locked="0"/>
    </xf>
    <xf numFmtId="4" fontId="4" fillId="33" borderId="16" xfId="48" applyNumberFormat="1" applyFont="1" applyFill="1" applyBorder="1" applyAlignment="1" applyProtection="1">
      <alignment horizontal="right"/>
      <protection locked="0"/>
    </xf>
    <xf numFmtId="4" fontId="0" fillId="34" borderId="17" xfId="48" applyNumberFormat="1" applyFont="1" applyFill="1" applyBorder="1" applyAlignment="1">
      <alignment horizontal="right"/>
    </xf>
    <xf numFmtId="4" fontId="0" fillId="34" borderId="17" xfId="0" applyNumberFormat="1" applyFont="1" applyFill="1" applyBorder="1" applyAlignment="1">
      <alignment horizontal="right"/>
    </xf>
    <xf numFmtId="4" fontId="4" fillId="34" borderId="17" xfId="48" applyNumberFormat="1" applyFont="1" applyFill="1" applyBorder="1" applyAlignment="1">
      <alignment horizontal="right"/>
    </xf>
    <xf numFmtId="4" fontId="4" fillId="34" borderId="17" xfId="42" applyNumberFormat="1" applyFont="1" applyFill="1" applyBorder="1" applyAlignment="1">
      <alignment horizontal="right"/>
    </xf>
    <xf numFmtId="4" fontId="7" fillId="32" borderId="0" xfId="50" applyNumberFormat="1" applyFont="1" applyFill="1" applyBorder="1" applyAlignment="1">
      <alignment horizontal="right"/>
    </xf>
    <xf numFmtId="4" fontId="4" fillId="32" borderId="0" xfId="50" applyNumberFormat="1" applyFont="1" applyFill="1" applyBorder="1" applyAlignment="1" applyProtection="1">
      <alignment horizontal="right"/>
      <protection locked="0"/>
    </xf>
    <xf numFmtId="171" fontId="4" fillId="0" borderId="0" xfId="42" applyFont="1" applyBorder="1" applyAlignment="1">
      <alignment wrapText="1"/>
    </xf>
    <xf numFmtId="9" fontId="4" fillId="0" borderId="0" xfId="67" applyFont="1" applyBorder="1" applyAlignment="1">
      <alignment wrapText="1"/>
    </xf>
    <xf numFmtId="9" fontId="4" fillId="0" borderId="0" xfId="67" applyFont="1" applyBorder="1" applyAlignment="1">
      <alignment wrapText="1"/>
    </xf>
    <xf numFmtId="0" fontId="6" fillId="32" borderId="0" xfId="0" applyFont="1" applyFill="1" applyBorder="1" applyAlignment="1">
      <alignment/>
    </xf>
    <xf numFmtId="171" fontId="7" fillId="32" borderId="0" xfId="42" applyFont="1" applyFill="1" applyBorder="1" applyAlignment="1">
      <alignment horizontal="right"/>
    </xf>
    <xf numFmtId="3" fontId="43" fillId="0" borderId="0" xfId="0" applyNumberFormat="1" applyFont="1" applyAlignment="1">
      <alignment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26" xfId="0" applyFont="1" applyFill="1" applyBorder="1" applyAlignment="1" applyProtection="1">
      <alignment horizontal="left"/>
      <protection locked="0"/>
    </xf>
    <xf numFmtId="0" fontId="6" fillId="32" borderId="14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0" fillId="32" borderId="14" xfId="0" applyFill="1" applyBorder="1" applyAlignment="1" applyProtection="1">
      <alignment horizontal="left"/>
      <protection locked="0"/>
    </xf>
    <xf numFmtId="0" fontId="0" fillId="32" borderId="26" xfId="0" applyFont="1" applyFill="1" applyBorder="1" applyAlignment="1" applyProtection="1">
      <alignment horizontal="left"/>
      <protection locked="0"/>
    </xf>
    <xf numFmtId="0" fontId="6" fillId="32" borderId="15" xfId="0" applyFont="1" applyFill="1" applyBorder="1" applyAlignment="1" applyProtection="1">
      <alignment horizontal="left" wrapText="1"/>
      <protection locked="0"/>
    </xf>
    <xf numFmtId="0" fontId="6" fillId="32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FLoanAmortizationcalcLeasing" xfId="44"/>
    <cellStyle name="Comma_DFLoanAmortizationcalcTermMortgage" xfId="45"/>
    <cellStyle name="Currency" xfId="46"/>
    <cellStyle name="Currency [0]" xfId="47"/>
    <cellStyle name="Currency_DFLoanAmortizationcalcLeasing" xfId="48"/>
    <cellStyle name="Currency_DFLoanAmortizationcalcTermMortgage" xfId="49"/>
    <cellStyle name="Currency_Loan Amortization1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- Enter (1)" xfId="62"/>
    <cellStyle name="Normal-Entry" xfId="63"/>
    <cellStyle name="Normal-Input(1)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150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2"/>
  <sheetViews>
    <sheetView showGridLines="0" view="pageBreakPreview" zoomScale="60" zoomScalePageLayoutView="0" workbookViewId="0" topLeftCell="A1">
      <selection activeCell="E8" sqref="E8"/>
    </sheetView>
  </sheetViews>
  <sheetFormatPr defaultColWidth="9.140625" defaultRowHeight="12.75"/>
  <cols>
    <col min="1" max="1" width="4.7109375" style="3" customWidth="1"/>
    <col min="2" max="3" width="13.28125" style="3" customWidth="1"/>
    <col min="4" max="4" width="16.8515625" style="3" customWidth="1"/>
    <col min="5" max="5" width="13.28125" style="3" customWidth="1"/>
    <col min="6" max="6" width="16.57421875" style="3" bestFit="1" customWidth="1"/>
    <col min="7" max="7" width="14.8515625" style="3" bestFit="1" customWidth="1"/>
    <col min="8" max="8" width="13.00390625" style="3" hidden="1" customWidth="1"/>
    <col min="9" max="9" width="14.57421875" style="3" hidden="1" customWidth="1"/>
    <col min="10" max="10" width="13.8515625" style="3" customWidth="1"/>
    <col min="11" max="11" width="14.7109375" style="3" customWidth="1"/>
    <col min="12" max="12" width="15.421875" style="3" hidden="1" customWidth="1"/>
    <col min="13" max="13" width="15.00390625" style="3" bestFit="1" customWidth="1"/>
    <col min="14" max="14" width="14.00390625" style="4" bestFit="1" customWidth="1"/>
    <col min="15" max="15" width="15.28125" style="4" customWidth="1"/>
    <col min="16" max="16" width="14.00390625" style="4" bestFit="1" customWidth="1"/>
    <col min="17" max="16384" width="9.140625" style="4" customWidth="1"/>
  </cols>
  <sheetData>
    <row r="1" spans="1:12" ht="24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" customHeight="1" thickTop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4.25" customHeight="1">
      <c r="A5" s="5"/>
      <c r="B5" s="120" t="s">
        <v>1</v>
      </c>
      <c r="C5" s="121"/>
      <c r="D5" s="121"/>
      <c r="E5" s="122"/>
      <c r="F5" s="51"/>
      <c r="G5" s="8"/>
      <c r="H5" s="52"/>
      <c r="I5" s="121" t="s">
        <v>2</v>
      </c>
      <c r="J5" s="121"/>
      <c r="K5" s="122"/>
      <c r="L5" s="2"/>
      <c r="M5" s="9"/>
    </row>
    <row r="6" spans="1:13" ht="12.75">
      <c r="A6" s="10"/>
      <c r="B6" s="11"/>
      <c r="C6" s="2"/>
      <c r="D6" s="12" t="s">
        <v>3</v>
      </c>
      <c r="E6" s="105">
        <v>81277741</v>
      </c>
      <c r="F6" s="53"/>
      <c r="G6" s="54"/>
      <c r="H6" s="55"/>
      <c r="I6" s="55"/>
      <c r="J6" s="56" t="s">
        <v>4</v>
      </c>
      <c r="K6" s="106">
        <f>IF(Values_Entered,-PMT(Interest_Rate/Num_Pmt_Per_Year,Loan_Years*Num_Pmt_Per_Year,Loan_Amount),"")</f>
        <v>776732.4259631247</v>
      </c>
      <c r="L6" s="2"/>
      <c r="M6" s="9"/>
    </row>
    <row r="7" spans="1:13" ht="12.75">
      <c r="A7" s="10"/>
      <c r="B7" s="11"/>
      <c r="C7" s="2"/>
      <c r="D7" s="12" t="s">
        <v>5</v>
      </c>
      <c r="E7" s="14">
        <v>0.08</v>
      </c>
      <c r="F7" s="57"/>
      <c r="G7" s="58"/>
      <c r="H7" s="2"/>
      <c r="I7" s="2"/>
      <c r="J7" s="59" t="s">
        <v>6</v>
      </c>
      <c r="K7" s="107">
        <f>IF(Values_Entered,Loan_Years*Num_Pmt_Per_Year,"")</f>
        <v>180</v>
      </c>
      <c r="L7" s="15"/>
      <c r="M7" s="9"/>
    </row>
    <row r="8" spans="1:13" ht="12.75">
      <c r="A8" s="10"/>
      <c r="B8" s="11"/>
      <c r="C8" s="2"/>
      <c r="D8" s="12" t="s">
        <v>7</v>
      </c>
      <c r="E8" s="60">
        <v>15</v>
      </c>
      <c r="F8" s="53"/>
      <c r="G8" s="61"/>
      <c r="H8" s="2"/>
      <c r="I8" s="2"/>
      <c r="J8" s="59" t="s">
        <v>8</v>
      </c>
      <c r="K8" s="107">
        <f>IF(Values_Entered,Number_of_Payments,"")</f>
        <v>180</v>
      </c>
      <c r="L8" s="15"/>
      <c r="M8" s="9"/>
    </row>
    <row r="9" spans="1:13" ht="12.75">
      <c r="A9" s="10"/>
      <c r="B9" s="11"/>
      <c r="C9" s="2"/>
      <c r="D9" s="12" t="s">
        <v>9</v>
      </c>
      <c r="E9" s="17">
        <v>12</v>
      </c>
      <c r="F9" s="53"/>
      <c r="G9" s="61"/>
      <c r="H9" s="2"/>
      <c r="I9" s="2"/>
      <c r="J9" s="59" t="s">
        <v>10</v>
      </c>
      <c r="K9" s="106">
        <f>IF(Values_Entered,SUMIF(Beg_Bal,"&gt;0",Extra_Pay),"")</f>
        <v>0</v>
      </c>
      <c r="L9" s="15"/>
      <c r="M9" s="9"/>
    </row>
    <row r="10" spans="1:13" ht="12.75">
      <c r="A10" s="10"/>
      <c r="B10" s="11"/>
      <c r="C10" s="2"/>
      <c r="D10" s="12" t="s">
        <v>11</v>
      </c>
      <c r="E10" s="18">
        <f ca="1">TODAY()</f>
        <v>42560</v>
      </c>
      <c r="F10" s="62"/>
      <c r="G10" s="63"/>
      <c r="H10" s="2"/>
      <c r="I10" s="2"/>
      <c r="J10" s="59" t="s">
        <v>12</v>
      </c>
      <c r="K10" s="108">
        <f>IF(Values_Entered,SUMIF(Beg_Bal,"&gt;0",Int),"")</f>
        <v>58534095.673362434</v>
      </c>
      <c r="L10" s="15"/>
      <c r="M10" s="9"/>
    </row>
    <row r="11" spans="1:13" ht="12.75">
      <c r="A11" s="10"/>
      <c r="B11" s="19"/>
      <c r="C11" s="64"/>
      <c r="D11" s="20" t="s">
        <v>13</v>
      </c>
      <c r="E11" s="65"/>
      <c r="F11" s="66"/>
      <c r="G11" s="67"/>
      <c r="H11" s="2"/>
      <c r="I11" s="2"/>
      <c r="J11" s="59" t="s">
        <v>24</v>
      </c>
      <c r="K11" s="68">
        <v>0</v>
      </c>
      <c r="L11" s="15"/>
      <c r="M11" s="9"/>
    </row>
    <row r="12" spans="1:13" ht="12.75">
      <c r="A12" s="5"/>
      <c r="B12" s="5"/>
      <c r="C12" s="5"/>
      <c r="D12" s="5"/>
      <c r="E12" s="5"/>
      <c r="F12" s="5"/>
      <c r="G12" s="69"/>
      <c r="H12" s="70"/>
      <c r="I12" s="64"/>
      <c r="J12" s="71" t="s">
        <v>28</v>
      </c>
      <c r="K12" s="72">
        <v>0</v>
      </c>
      <c r="L12" s="5"/>
      <c r="M12" s="9"/>
    </row>
    <row r="13" spans="1:13" ht="12.75">
      <c r="A13" s="5"/>
      <c r="B13" s="23" t="s">
        <v>25</v>
      </c>
      <c r="C13" s="23"/>
      <c r="D13" s="118" t="s">
        <v>35</v>
      </c>
      <c r="E13" s="119"/>
      <c r="F13" s="73"/>
      <c r="G13" s="74"/>
      <c r="H13" s="75"/>
      <c r="I13" s="76"/>
      <c r="J13" s="77" t="s">
        <v>29</v>
      </c>
      <c r="K13" s="78"/>
      <c r="L13" s="5"/>
      <c r="M13" s="9"/>
    </row>
    <row r="14" spans="1:13" ht="13.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79"/>
      <c r="L14" s="5"/>
      <c r="M14" s="9"/>
    </row>
    <row r="15" spans="1:13" ht="3" customHeight="1" thickTop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5" s="29" customFormat="1" ht="39" thickBot="1">
      <c r="A16" s="25" t="s">
        <v>15</v>
      </c>
      <c r="B16" s="26" t="s">
        <v>16</v>
      </c>
      <c r="C16" s="26" t="s">
        <v>30</v>
      </c>
      <c r="D16" s="26" t="s">
        <v>17</v>
      </c>
      <c r="E16" s="26" t="s">
        <v>4</v>
      </c>
      <c r="F16" s="26" t="s">
        <v>31</v>
      </c>
      <c r="G16" s="26" t="s">
        <v>32</v>
      </c>
      <c r="H16" s="26" t="s">
        <v>18</v>
      </c>
      <c r="I16" s="26" t="s">
        <v>19</v>
      </c>
      <c r="J16" s="26" t="s">
        <v>20</v>
      </c>
      <c r="K16" s="26" t="s">
        <v>21</v>
      </c>
      <c r="L16" s="27" t="s">
        <v>22</v>
      </c>
      <c r="M16" s="28"/>
      <c r="N16" s="91"/>
      <c r="O16" s="91"/>
    </row>
    <row r="17" spans="1:13" s="29" customFormat="1" ht="3" customHeight="1" thickTop="1">
      <c r="A17" s="6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28"/>
    </row>
    <row r="18" spans="1:15" s="29" customFormat="1" ht="12.75">
      <c r="A18" s="80">
        <f>IF(Values_Entered,1,"")</f>
        <v>1</v>
      </c>
      <c r="B18" s="81">
        <f aca="true" t="shared" si="0" ref="B18:B81">IF(Pay_Num&lt;&gt;"",DATE(YEAR(Loan_Start),MONTH(Loan_Start)+(Pay_Num)*12/Num_Pmt_Per_Year,DAY(Loan_Start)),"")</f>
        <v>42591</v>
      </c>
      <c r="C18" s="81">
        <f aca="true" t="shared" si="1" ref="C18:C81">+B18-7</f>
        <v>42584</v>
      </c>
      <c r="D18" s="103">
        <f>IF(Values_Entered,Loan_Amount,"")</f>
        <v>81277741</v>
      </c>
      <c r="E18" s="103">
        <f>IF(A18&gt;$K$11*Num_Pmt_Per_Year,IF(Pay_Num&lt;&gt;"",Scheduled_Monthly_Payment,""),Beg_Bal*(Interest_Rate/Num_Pmt_Per_Year))</f>
        <v>776732.4259631247</v>
      </c>
      <c r="F18" s="103">
        <f aca="true" t="shared" si="2" ref="F18:F81">+E18*$K$12+E18</f>
        <v>776732.4259631247</v>
      </c>
      <c r="G18" s="103">
        <f aca="true" t="shared" si="3" ref="G18:G81">+F18+$K$13</f>
        <v>776732.4259631247</v>
      </c>
      <c r="H18" s="104">
        <v>0</v>
      </c>
      <c r="I18" s="103">
        <f aca="true" t="shared" si="4" ref="I18:I81">IF(AND(Pay_Num&lt;&gt;"",Sched_Pay+Extra_Pay&lt;Beg_Bal),Sched_Pay+Extra_Pay,IF(Pay_Num&lt;&gt;"",Beg_Bal,""))</f>
        <v>776732.4259631247</v>
      </c>
      <c r="J18" s="103">
        <f aca="true" t="shared" si="5" ref="J18:J81">IF(A18&gt;$K$11*Num_Pmt_Per_Year,IF(Pay_Num&lt;&gt;"",Total_Pay-Int,""),0)</f>
        <v>234880.81929645804</v>
      </c>
      <c r="K18" s="103">
        <f>IF(Pay_Num&lt;&gt;"",Beg_Bal*(Interest_Rate/Num_Pmt_Per_Year),"")</f>
        <v>541851.6066666667</v>
      </c>
      <c r="L18" s="89">
        <f aca="true" t="shared" si="6" ref="L18:L81">IF(AND(Pay_Num&lt;&gt;"",Sched_Pay+Extra_Pay&lt;Beg_Bal),Beg_Bal-Princ,IF(Pay_Num&lt;&gt;"",0,""))</f>
        <v>81042860.18070354</v>
      </c>
      <c r="M18" s="91"/>
      <c r="N18" s="84"/>
      <c r="O18" s="85"/>
    </row>
    <row r="19" spans="1:16" s="29" customFormat="1" ht="12.75" customHeight="1">
      <c r="A19" s="80">
        <f aca="true" t="shared" si="7" ref="A19:A82">IF(Values_Entered,A18+1,"")</f>
        <v>2</v>
      </c>
      <c r="B19" s="81">
        <f t="shared" si="0"/>
        <v>42622</v>
      </c>
      <c r="C19" s="81">
        <f t="shared" si="1"/>
        <v>42615</v>
      </c>
      <c r="D19" s="103">
        <f>IF(Pay_Num&lt;&gt;"",L18,"")</f>
        <v>81042860.18070354</v>
      </c>
      <c r="E19" s="103">
        <f aca="true" t="shared" si="8" ref="E19:E81">IF(A19&gt;$K$11*Num_Pmt_Per_Year,IF(Pay_Num&lt;&gt;"",Scheduled_Monthly_Payment,""),Beg_Bal*(Interest_Rate/Num_Pmt_Per_Year))</f>
        <v>776732.4259631247</v>
      </c>
      <c r="F19" s="103">
        <f t="shared" si="2"/>
        <v>776732.4259631247</v>
      </c>
      <c r="G19" s="103">
        <f t="shared" si="3"/>
        <v>776732.4259631247</v>
      </c>
      <c r="H19" s="104">
        <f aca="true" t="shared" si="9" ref="H19:H82">IF(AND(Pay_Num&lt;&gt;"",Sched_Pay+Scheduled_Extra_Payments&lt;Beg_Bal),Scheduled_Extra_Payments,IF(AND(Pay_Num&lt;&gt;"",Beg_Bal-Sched_Pay&gt;0),Beg_Bal-Sched_Pay,IF(Pay_Num&lt;&gt;"",0,"")))</f>
        <v>0</v>
      </c>
      <c r="I19" s="103">
        <f t="shared" si="4"/>
        <v>776732.4259631247</v>
      </c>
      <c r="J19" s="103">
        <f t="shared" si="5"/>
        <v>236446.69142510113</v>
      </c>
      <c r="K19" s="103">
        <f aca="true" t="shared" si="10" ref="K19:K82">IF(Pay_Num&lt;&gt;"",Beg_Bal*Interest_Rate/Num_Pmt_Per_Year,"")</f>
        <v>540285.7345380236</v>
      </c>
      <c r="L19" s="89">
        <f t="shared" si="6"/>
        <v>80806413.48927844</v>
      </c>
      <c r="M19" s="91"/>
      <c r="N19" s="91"/>
      <c r="O19" s="91"/>
      <c r="P19" s="100"/>
    </row>
    <row r="20" spans="1:15" s="29" customFormat="1" ht="12.75" customHeight="1">
      <c r="A20" s="80">
        <f t="shared" si="7"/>
        <v>3</v>
      </c>
      <c r="B20" s="81">
        <f t="shared" si="0"/>
        <v>42652</v>
      </c>
      <c r="C20" s="81">
        <f t="shared" si="1"/>
        <v>42645</v>
      </c>
      <c r="D20" s="103">
        <f aca="true" t="shared" si="11" ref="D20:D82">IF(Pay_Num&lt;&gt;"",L19,"")</f>
        <v>80806413.48927844</v>
      </c>
      <c r="E20" s="103">
        <f t="shared" si="8"/>
        <v>776732.4259631247</v>
      </c>
      <c r="F20" s="103">
        <f t="shared" si="2"/>
        <v>776732.4259631247</v>
      </c>
      <c r="G20" s="103">
        <f t="shared" si="3"/>
        <v>776732.4259631247</v>
      </c>
      <c r="H20" s="104">
        <f t="shared" si="9"/>
        <v>0</v>
      </c>
      <c r="I20" s="103">
        <f t="shared" si="4"/>
        <v>776732.4259631247</v>
      </c>
      <c r="J20" s="103">
        <f t="shared" si="5"/>
        <v>238023.00270126841</v>
      </c>
      <c r="K20" s="103">
        <f t="shared" si="10"/>
        <v>538709.4232618563</v>
      </c>
      <c r="L20" s="89">
        <f t="shared" si="6"/>
        <v>80568390.48657717</v>
      </c>
      <c r="M20" s="91"/>
      <c r="N20" s="101"/>
      <c r="O20" s="91"/>
    </row>
    <row r="21" spans="1:16" s="29" customFormat="1" ht="12.75">
      <c r="A21" s="80">
        <f t="shared" si="7"/>
        <v>4</v>
      </c>
      <c r="B21" s="81">
        <f t="shared" si="0"/>
        <v>42683</v>
      </c>
      <c r="C21" s="81">
        <f t="shared" si="1"/>
        <v>42676</v>
      </c>
      <c r="D21" s="103">
        <f t="shared" si="11"/>
        <v>80568390.48657717</v>
      </c>
      <c r="E21" s="103">
        <f t="shared" si="8"/>
        <v>776732.4259631247</v>
      </c>
      <c r="F21" s="103">
        <f t="shared" si="2"/>
        <v>776732.4259631247</v>
      </c>
      <c r="G21" s="103">
        <f>+F21+$K$13</f>
        <v>776732.4259631247</v>
      </c>
      <c r="H21" s="104">
        <f t="shared" si="9"/>
        <v>0</v>
      </c>
      <c r="I21" s="103">
        <f t="shared" si="4"/>
        <v>776732.4259631247</v>
      </c>
      <c r="J21" s="103">
        <f t="shared" si="5"/>
        <v>239609.822719277</v>
      </c>
      <c r="K21" s="103">
        <f t="shared" si="10"/>
        <v>537122.6032438477</v>
      </c>
      <c r="L21" s="89">
        <f t="shared" si="6"/>
        <v>80328780.66385789</v>
      </c>
      <c r="M21" s="91"/>
      <c r="N21" s="91"/>
      <c r="O21" s="102"/>
      <c r="P21" s="102"/>
    </row>
    <row r="22" spans="1:13" s="29" customFormat="1" ht="12.75">
      <c r="A22" s="80">
        <f t="shared" si="7"/>
        <v>5</v>
      </c>
      <c r="B22" s="81">
        <f t="shared" si="0"/>
        <v>42713</v>
      </c>
      <c r="C22" s="81">
        <f t="shared" si="1"/>
        <v>42706</v>
      </c>
      <c r="D22" s="103">
        <f t="shared" si="11"/>
        <v>80328780.66385789</v>
      </c>
      <c r="E22" s="103">
        <f t="shared" si="8"/>
        <v>776732.4259631247</v>
      </c>
      <c r="F22" s="103">
        <f t="shared" si="2"/>
        <v>776732.4259631247</v>
      </c>
      <c r="G22" s="103">
        <f t="shared" si="3"/>
        <v>776732.4259631247</v>
      </c>
      <c r="H22" s="104">
        <f t="shared" si="9"/>
        <v>0</v>
      </c>
      <c r="I22" s="103">
        <f t="shared" si="4"/>
        <v>776732.4259631247</v>
      </c>
      <c r="J22" s="103">
        <f t="shared" si="5"/>
        <v>241207.2215374055</v>
      </c>
      <c r="K22" s="103">
        <f t="shared" si="10"/>
        <v>535525.2044257192</v>
      </c>
      <c r="L22" s="89">
        <f t="shared" si="6"/>
        <v>80087573.44232048</v>
      </c>
      <c r="M22" s="91"/>
    </row>
    <row r="23" spans="1:14" ht="12.75">
      <c r="A23" s="80">
        <f t="shared" si="7"/>
        <v>6</v>
      </c>
      <c r="B23" s="81">
        <f t="shared" si="0"/>
        <v>42744</v>
      </c>
      <c r="C23" s="81">
        <f t="shared" si="1"/>
        <v>42737</v>
      </c>
      <c r="D23" s="103">
        <f t="shared" si="11"/>
        <v>80087573.44232048</v>
      </c>
      <c r="E23" s="103">
        <f t="shared" si="8"/>
        <v>776732.4259631247</v>
      </c>
      <c r="F23" s="103">
        <f t="shared" si="2"/>
        <v>776732.4259631247</v>
      </c>
      <c r="G23" s="103">
        <f t="shared" si="3"/>
        <v>776732.4259631247</v>
      </c>
      <c r="H23" s="104">
        <f t="shared" si="9"/>
        <v>0</v>
      </c>
      <c r="I23" s="103">
        <f t="shared" si="4"/>
        <v>776732.4259631247</v>
      </c>
      <c r="J23" s="103">
        <f t="shared" si="5"/>
        <v>242815.26968098816</v>
      </c>
      <c r="K23" s="103">
        <f t="shared" si="10"/>
        <v>533917.1562821366</v>
      </c>
      <c r="L23" s="89">
        <f t="shared" si="6"/>
        <v>79844758.17263949</v>
      </c>
      <c r="M23" s="91"/>
      <c r="N23" s="29"/>
    </row>
    <row r="24" spans="1:14" ht="12.75">
      <c r="A24" s="80">
        <f t="shared" si="7"/>
        <v>7</v>
      </c>
      <c r="B24" s="81">
        <f t="shared" si="0"/>
        <v>42775</v>
      </c>
      <c r="C24" s="81">
        <f t="shared" si="1"/>
        <v>42768</v>
      </c>
      <c r="D24" s="103">
        <f t="shared" si="11"/>
        <v>79844758.17263949</v>
      </c>
      <c r="E24" s="103">
        <f t="shared" si="8"/>
        <v>776732.4259631247</v>
      </c>
      <c r="F24" s="103">
        <f t="shared" si="2"/>
        <v>776732.4259631247</v>
      </c>
      <c r="G24" s="103">
        <f t="shared" si="3"/>
        <v>776732.4259631247</v>
      </c>
      <c r="H24" s="104">
        <f t="shared" si="9"/>
        <v>0</v>
      </c>
      <c r="I24" s="103">
        <f t="shared" si="4"/>
        <v>776732.4259631247</v>
      </c>
      <c r="J24" s="103">
        <f t="shared" si="5"/>
        <v>244434.03814552806</v>
      </c>
      <c r="K24" s="103">
        <f t="shared" si="10"/>
        <v>532298.3878175967</v>
      </c>
      <c r="L24" s="89">
        <f t="shared" si="6"/>
        <v>79600324.13449396</v>
      </c>
      <c r="M24" s="91"/>
      <c r="N24" s="29"/>
    </row>
    <row r="25" spans="1:14" ht="12.75">
      <c r="A25" s="80">
        <f t="shared" si="7"/>
        <v>8</v>
      </c>
      <c r="B25" s="81">
        <f t="shared" si="0"/>
        <v>42803</v>
      </c>
      <c r="C25" s="81">
        <f t="shared" si="1"/>
        <v>42796</v>
      </c>
      <c r="D25" s="103">
        <f t="shared" si="11"/>
        <v>79600324.13449396</v>
      </c>
      <c r="E25" s="103">
        <f t="shared" si="8"/>
        <v>776732.4259631247</v>
      </c>
      <c r="F25" s="103">
        <f t="shared" si="2"/>
        <v>776732.4259631247</v>
      </c>
      <c r="G25" s="103">
        <f t="shared" si="3"/>
        <v>776732.4259631247</v>
      </c>
      <c r="H25" s="104">
        <f t="shared" si="9"/>
        <v>0</v>
      </c>
      <c r="I25" s="103">
        <f t="shared" si="4"/>
        <v>776732.4259631247</v>
      </c>
      <c r="J25" s="103">
        <f t="shared" si="5"/>
        <v>246063.59839983156</v>
      </c>
      <c r="K25" s="103">
        <f t="shared" si="10"/>
        <v>530668.8275632932</v>
      </c>
      <c r="L25" s="89">
        <f t="shared" si="6"/>
        <v>79354260.53609413</v>
      </c>
      <c r="M25" s="91"/>
      <c r="N25" s="29"/>
    </row>
    <row r="26" spans="1:14" ht="12.75">
      <c r="A26" s="80">
        <f t="shared" si="7"/>
        <v>9</v>
      </c>
      <c r="B26" s="81">
        <f t="shared" si="0"/>
        <v>42834</v>
      </c>
      <c r="C26" s="81">
        <f t="shared" si="1"/>
        <v>42827</v>
      </c>
      <c r="D26" s="103">
        <f t="shared" si="11"/>
        <v>79354260.53609413</v>
      </c>
      <c r="E26" s="103">
        <f t="shared" si="8"/>
        <v>776732.4259631247</v>
      </c>
      <c r="F26" s="103">
        <f t="shared" si="2"/>
        <v>776732.4259631247</v>
      </c>
      <c r="G26" s="103">
        <f t="shared" si="3"/>
        <v>776732.4259631247</v>
      </c>
      <c r="H26" s="104">
        <f t="shared" si="9"/>
        <v>0</v>
      </c>
      <c r="I26" s="103">
        <f t="shared" si="4"/>
        <v>776732.4259631247</v>
      </c>
      <c r="J26" s="103">
        <f t="shared" si="5"/>
        <v>247704.02238916385</v>
      </c>
      <c r="K26" s="103">
        <f t="shared" si="10"/>
        <v>529028.4035739609</v>
      </c>
      <c r="L26" s="89">
        <f t="shared" si="6"/>
        <v>79106556.51370497</v>
      </c>
      <c r="M26" s="91"/>
      <c r="N26" s="29"/>
    </row>
    <row r="27" spans="1:14" ht="12.75">
      <c r="A27" s="80">
        <f t="shared" si="7"/>
        <v>10</v>
      </c>
      <c r="B27" s="81">
        <f t="shared" si="0"/>
        <v>42864</v>
      </c>
      <c r="C27" s="81">
        <f t="shared" si="1"/>
        <v>42857</v>
      </c>
      <c r="D27" s="103">
        <f t="shared" si="11"/>
        <v>79106556.51370497</v>
      </c>
      <c r="E27" s="103">
        <f t="shared" si="8"/>
        <v>776732.4259631247</v>
      </c>
      <c r="F27" s="103">
        <f t="shared" si="2"/>
        <v>776732.4259631247</v>
      </c>
      <c r="G27" s="103">
        <f t="shared" si="3"/>
        <v>776732.4259631247</v>
      </c>
      <c r="H27" s="104">
        <f t="shared" si="9"/>
        <v>0</v>
      </c>
      <c r="I27" s="103">
        <f t="shared" si="4"/>
        <v>776732.4259631247</v>
      </c>
      <c r="J27" s="103">
        <f t="shared" si="5"/>
        <v>249355.38253842492</v>
      </c>
      <c r="K27" s="103">
        <f t="shared" si="10"/>
        <v>527377.0434246998</v>
      </c>
      <c r="L27" s="89">
        <f t="shared" si="6"/>
        <v>78857201.13116655</v>
      </c>
      <c r="M27" s="91"/>
      <c r="N27" s="29"/>
    </row>
    <row r="28" spans="1:14" ht="12.75">
      <c r="A28" s="80">
        <f t="shared" si="7"/>
        <v>11</v>
      </c>
      <c r="B28" s="81">
        <f t="shared" si="0"/>
        <v>42895</v>
      </c>
      <c r="C28" s="81">
        <f t="shared" si="1"/>
        <v>42888</v>
      </c>
      <c r="D28" s="103">
        <f t="shared" si="11"/>
        <v>78857201.13116655</v>
      </c>
      <c r="E28" s="103">
        <f t="shared" si="8"/>
        <v>776732.4259631247</v>
      </c>
      <c r="F28" s="103">
        <f t="shared" si="2"/>
        <v>776732.4259631247</v>
      </c>
      <c r="G28" s="103">
        <f t="shared" si="3"/>
        <v>776732.4259631247</v>
      </c>
      <c r="H28" s="104">
        <f t="shared" si="9"/>
        <v>0</v>
      </c>
      <c r="I28" s="103">
        <f t="shared" si="4"/>
        <v>776732.4259631247</v>
      </c>
      <c r="J28" s="103">
        <f t="shared" si="5"/>
        <v>251017.7517553477</v>
      </c>
      <c r="K28" s="103">
        <f t="shared" si="10"/>
        <v>525714.674207777</v>
      </c>
      <c r="L28" s="89">
        <f t="shared" si="6"/>
        <v>78606183.3794112</v>
      </c>
      <c r="M28" s="91"/>
      <c r="N28" s="29"/>
    </row>
    <row r="29" spans="1:14" ht="12.75">
      <c r="A29" s="80">
        <f t="shared" si="7"/>
        <v>12</v>
      </c>
      <c r="B29" s="81">
        <f t="shared" si="0"/>
        <v>42925</v>
      </c>
      <c r="C29" s="81">
        <f t="shared" si="1"/>
        <v>42918</v>
      </c>
      <c r="D29" s="103">
        <f t="shared" si="11"/>
        <v>78606183.3794112</v>
      </c>
      <c r="E29" s="103">
        <f t="shared" si="8"/>
        <v>776732.4259631247</v>
      </c>
      <c r="F29" s="103">
        <f t="shared" si="2"/>
        <v>776732.4259631247</v>
      </c>
      <c r="G29" s="103">
        <f t="shared" si="3"/>
        <v>776732.4259631247</v>
      </c>
      <c r="H29" s="104">
        <f t="shared" si="9"/>
        <v>0</v>
      </c>
      <c r="I29" s="103">
        <f t="shared" si="4"/>
        <v>776732.4259631247</v>
      </c>
      <c r="J29" s="103">
        <f t="shared" si="5"/>
        <v>252691.20343371667</v>
      </c>
      <c r="K29" s="103">
        <f t="shared" si="10"/>
        <v>524041.22252940806</v>
      </c>
      <c r="L29" s="89">
        <f t="shared" si="6"/>
        <v>78353492.17597748</v>
      </c>
      <c r="M29" s="91"/>
      <c r="N29" s="29"/>
    </row>
    <row r="30" spans="1:14" ht="12.75">
      <c r="A30" s="80">
        <f t="shared" si="7"/>
        <v>13</v>
      </c>
      <c r="B30" s="81">
        <f t="shared" si="0"/>
        <v>42956</v>
      </c>
      <c r="C30" s="81">
        <f t="shared" si="1"/>
        <v>42949</v>
      </c>
      <c r="D30" s="103">
        <f t="shared" si="11"/>
        <v>78353492.17597748</v>
      </c>
      <c r="E30" s="103">
        <f t="shared" si="8"/>
        <v>776732.4259631247</v>
      </c>
      <c r="F30" s="103">
        <f t="shared" si="2"/>
        <v>776732.4259631247</v>
      </c>
      <c r="G30" s="103">
        <f t="shared" si="3"/>
        <v>776732.4259631247</v>
      </c>
      <c r="H30" s="104">
        <f t="shared" si="9"/>
        <v>0</v>
      </c>
      <c r="I30" s="103">
        <f t="shared" si="4"/>
        <v>776732.4259631247</v>
      </c>
      <c r="J30" s="103">
        <f t="shared" si="5"/>
        <v>254375.81145660812</v>
      </c>
      <c r="K30" s="103">
        <f t="shared" si="10"/>
        <v>522356.6145065166</v>
      </c>
      <c r="L30" s="89">
        <f t="shared" si="6"/>
        <v>78099116.36452088</v>
      </c>
      <c r="M30" s="91"/>
      <c r="N30" s="29"/>
    </row>
    <row r="31" spans="1:14" ht="12.75">
      <c r="A31" s="80">
        <f t="shared" si="7"/>
        <v>14</v>
      </c>
      <c r="B31" s="81">
        <f t="shared" si="0"/>
        <v>42987</v>
      </c>
      <c r="C31" s="81">
        <f t="shared" si="1"/>
        <v>42980</v>
      </c>
      <c r="D31" s="103">
        <f t="shared" si="11"/>
        <v>78099116.36452088</v>
      </c>
      <c r="E31" s="103">
        <f t="shared" si="8"/>
        <v>776732.4259631247</v>
      </c>
      <c r="F31" s="103">
        <f t="shared" si="2"/>
        <v>776732.4259631247</v>
      </c>
      <c r="G31" s="103">
        <f t="shared" si="3"/>
        <v>776732.4259631247</v>
      </c>
      <c r="H31" s="104">
        <f t="shared" si="9"/>
        <v>0</v>
      </c>
      <c r="I31" s="103">
        <f t="shared" si="4"/>
        <v>776732.4259631247</v>
      </c>
      <c r="J31" s="103">
        <f t="shared" si="5"/>
        <v>256071.65019965218</v>
      </c>
      <c r="K31" s="103">
        <f t="shared" si="10"/>
        <v>520660.77576347254</v>
      </c>
      <c r="L31" s="89">
        <f t="shared" si="6"/>
        <v>77843044.71432123</v>
      </c>
      <c r="M31" s="91"/>
      <c r="N31" s="29"/>
    </row>
    <row r="32" spans="1:14" ht="12.75">
      <c r="A32" s="80">
        <f t="shared" si="7"/>
        <v>15</v>
      </c>
      <c r="B32" s="81">
        <f t="shared" si="0"/>
        <v>43017</v>
      </c>
      <c r="C32" s="81">
        <f t="shared" si="1"/>
        <v>43010</v>
      </c>
      <c r="D32" s="103">
        <f t="shared" si="11"/>
        <v>77843044.71432123</v>
      </c>
      <c r="E32" s="103">
        <f t="shared" si="8"/>
        <v>776732.4259631247</v>
      </c>
      <c r="F32" s="103">
        <f t="shared" si="2"/>
        <v>776732.4259631247</v>
      </c>
      <c r="G32" s="103">
        <f t="shared" si="3"/>
        <v>776732.4259631247</v>
      </c>
      <c r="H32" s="104">
        <f t="shared" si="9"/>
        <v>0</v>
      </c>
      <c r="I32" s="103">
        <f t="shared" si="4"/>
        <v>776732.4259631247</v>
      </c>
      <c r="J32" s="103">
        <f t="shared" si="5"/>
        <v>257778.79453431652</v>
      </c>
      <c r="K32" s="103">
        <f t="shared" si="10"/>
        <v>518953.6314288082</v>
      </c>
      <c r="L32" s="89">
        <f t="shared" si="6"/>
        <v>77585265.91978692</v>
      </c>
      <c r="M32" s="91"/>
      <c r="N32" s="29"/>
    </row>
    <row r="33" spans="1:14" ht="12.75">
      <c r="A33" s="80">
        <f t="shared" si="7"/>
        <v>16</v>
      </c>
      <c r="B33" s="81">
        <f t="shared" si="0"/>
        <v>43048</v>
      </c>
      <c r="C33" s="81">
        <f t="shared" si="1"/>
        <v>43041</v>
      </c>
      <c r="D33" s="103">
        <f t="shared" si="11"/>
        <v>77585265.91978692</v>
      </c>
      <c r="E33" s="103">
        <f t="shared" si="8"/>
        <v>776732.4259631247</v>
      </c>
      <c r="F33" s="103">
        <f t="shared" si="2"/>
        <v>776732.4259631247</v>
      </c>
      <c r="G33" s="103">
        <f t="shared" si="3"/>
        <v>776732.4259631247</v>
      </c>
      <c r="H33" s="104">
        <f t="shared" si="9"/>
        <v>0</v>
      </c>
      <c r="I33" s="103">
        <f t="shared" si="4"/>
        <v>776732.4259631247</v>
      </c>
      <c r="J33" s="103">
        <f t="shared" si="5"/>
        <v>259497.319831212</v>
      </c>
      <c r="K33" s="103">
        <f t="shared" si="10"/>
        <v>517235.10613191273</v>
      </c>
      <c r="L33" s="89">
        <f t="shared" si="6"/>
        <v>77325768.59995571</v>
      </c>
      <c r="M33" s="91"/>
      <c r="N33" s="29"/>
    </row>
    <row r="34" spans="1:14" ht="12.75">
      <c r="A34" s="80">
        <f t="shared" si="7"/>
        <v>17</v>
      </c>
      <c r="B34" s="81">
        <f t="shared" si="0"/>
        <v>43078</v>
      </c>
      <c r="C34" s="81">
        <f t="shared" si="1"/>
        <v>43071</v>
      </c>
      <c r="D34" s="103">
        <f t="shared" si="11"/>
        <v>77325768.59995571</v>
      </c>
      <c r="E34" s="103">
        <f t="shared" si="8"/>
        <v>776732.4259631247</v>
      </c>
      <c r="F34" s="103">
        <f t="shared" si="2"/>
        <v>776732.4259631247</v>
      </c>
      <c r="G34" s="103">
        <f t="shared" si="3"/>
        <v>776732.4259631247</v>
      </c>
      <c r="H34" s="104">
        <f t="shared" si="9"/>
        <v>0</v>
      </c>
      <c r="I34" s="103">
        <f t="shared" si="4"/>
        <v>776732.4259631247</v>
      </c>
      <c r="J34" s="103">
        <f t="shared" si="5"/>
        <v>261227.30196341994</v>
      </c>
      <c r="K34" s="103">
        <f t="shared" si="10"/>
        <v>515505.1239997048</v>
      </c>
      <c r="L34" s="89">
        <f t="shared" si="6"/>
        <v>77064541.29799229</v>
      </c>
      <c r="M34" s="91"/>
      <c r="N34" s="29"/>
    </row>
    <row r="35" spans="1:14" ht="12.75">
      <c r="A35" s="80">
        <f t="shared" si="7"/>
        <v>18</v>
      </c>
      <c r="B35" s="81">
        <f t="shared" si="0"/>
        <v>43109</v>
      </c>
      <c r="C35" s="81">
        <f t="shared" si="1"/>
        <v>43102</v>
      </c>
      <c r="D35" s="103">
        <f t="shared" si="11"/>
        <v>77064541.29799229</v>
      </c>
      <c r="E35" s="103">
        <f t="shared" si="8"/>
        <v>776732.4259631247</v>
      </c>
      <c r="F35" s="103">
        <f t="shared" si="2"/>
        <v>776732.4259631247</v>
      </c>
      <c r="G35" s="103">
        <f t="shared" si="3"/>
        <v>776732.4259631247</v>
      </c>
      <c r="H35" s="104">
        <f t="shared" si="9"/>
        <v>0</v>
      </c>
      <c r="I35" s="103">
        <f t="shared" si="4"/>
        <v>776732.4259631247</v>
      </c>
      <c r="J35" s="103">
        <f t="shared" si="5"/>
        <v>262968.81730984274</v>
      </c>
      <c r="K35" s="103">
        <f t="shared" si="10"/>
        <v>513763.608653282</v>
      </c>
      <c r="L35" s="89">
        <f t="shared" si="6"/>
        <v>76801572.48068245</v>
      </c>
      <c r="M35" s="91"/>
      <c r="N35" s="29"/>
    </row>
    <row r="36" spans="1:14" ht="12.75">
      <c r="A36" s="80">
        <f t="shared" si="7"/>
        <v>19</v>
      </c>
      <c r="B36" s="81">
        <f t="shared" si="0"/>
        <v>43140</v>
      </c>
      <c r="C36" s="81">
        <f t="shared" si="1"/>
        <v>43133</v>
      </c>
      <c r="D36" s="103">
        <f t="shared" si="11"/>
        <v>76801572.48068245</v>
      </c>
      <c r="E36" s="103">
        <f t="shared" si="8"/>
        <v>776732.4259631247</v>
      </c>
      <c r="F36" s="103">
        <f t="shared" si="2"/>
        <v>776732.4259631247</v>
      </c>
      <c r="G36" s="103">
        <f t="shared" si="3"/>
        <v>776732.4259631247</v>
      </c>
      <c r="H36" s="104">
        <f t="shared" si="9"/>
        <v>0</v>
      </c>
      <c r="I36" s="103">
        <f t="shared" si="4"/>
        <v>776732.4259631247</v>
      </c>
      <c r="J36" s="103">
        <f t="shared" si="5"/>
        <v>264721.9427585751</v>
      </c>
      <c r="K36" s="103">
        <f t="shared" si="10"/>
        <v>512010.48320454964</v>
      </c>
      <c r="L36" s="89">
        <f t="shared" si="6"/>
        <v>76536850.53792387</v>
      </c>
      <c r="M36" s="91"/>
      <c r="N36" s="29"/>
    </row>
    <row r="37" spans="1:14" ht="12.75">
      <c r="A37" s="80">
        <f t="shared" si="7"/>
        <v>20</v>
      </c>
      <c r="B37" s="81">
        <f t="shared" si="0"/>
        <v>43168</v>
      </c>
      <c r="C37" s="81">
        <f t="shared" si="1"/>
        <v>43161</v>
      </c>
      <c r="D37" s="103">
        <f t="shared" si="11"/>
        <v>76536850.53792387</v>
      </c>
      <c r="E37" s="103">
        <f t="shared" si="8"/>
        <v>776732.4259631247</v>
      </c>
      <c r="F37" s="103">
        <f t="shared" si="2"/>
        <v>776732.4259631247</v>
      </c>
      <c r="G37" s="103">
        <f t="shared" si="3"/>
        <v>776732.4259631247</v>
      </c>
      <c r="H37" s="104">
        <f t="shared" si="9"/>
        <v>0</v>
      </c>
      <c r="I37" s="103">
        <f t="shared" si="4"/>
        <v>776732.4259631247</v>
      </c>
      <c r="J37" s="103">
        <f t="shared" si="5"/>
        <v>266486.7557102989</v>
      </c>
      <c r="K37" s="103">
        <f t="shared" si="10"/>
        <v>510245.67025282583</v>
      </c>
      <c r="L37" s="89">
        <f t="shared" si="6"/>
        <v>76270363.78221357</v>
      </c>
      <c r="M37" s="91"/>
      <c r="N37" s="29"/>
    </row>
    <row r="38" spans="1:14" ht="12.75">
      <c r="A38" s="80">
        <f t="shared" si="7"/>
        <v>21</v>
      </c>
      <c r="B38" s="81">
        <f t="shared" si="0"/>
        <v>43199</v>
      </c>
      <c r="C38" s="81">
        <f t="shared" si="1"/>
        <v>43192</v>
      </c>
      <c r="D38" s="103">
        <f t="shared" si="11"/>
        <v>76270363.78221357</v>
      </c>
      <c r="E38" s="103">
        <f t="shared" si="8"/>
        <v>776732.4259631247</v>
      </c>
      <c r="F38" s="103">
        <f t="shared" si="2"/>
        <v>776732.4259631247</v>
      </c>
      <c r="G38" s="103">
        <f t="shared" si="3"/>
        <v>776732.4259631247</v>
      </c>
      <c r="H38" s="104">
        <f t="shared" si="9"/>
        <v>0</v>
      </c>
      <c r="I38" s="103">
        <f t="shared" si="4"/>
        <v>776732.4259631247</v>
      </c>
      <c r="J38" s="103">
        <f t="shared" si="5"/>
        <v>268263.33408170094</v>
      </c>
      <c r="K38" s="103">
        <f t="shared" si="10"/>
        <v>508469.0918814238</v>
      </c>
      <c r="L38" s="89">
        <f t="shared" si="6"/>
        <v>76002100.44813187</v>
      </c>
      <c r="M38" s="91"/>
      <c r="N38" s="29"/>
    </row>
    <row r="39" spans="1:14" ht="12.75">
      <c r="A39" s="80">
        <f t="shared" si="7"/>
        <v>22</v>
      </c>
      <c r="B39" s="81">
        <f t="shared" si="0"/>
        <v>43229</v>
      </c>
      <c r="C39" s="81">
        <f t="shared" si="1"/>
        <v>43222</v>
      </c>
      <c r="D39" s="103">
        <f t="shared" si="11"/>
        <v>76002100.44813187</v>
      </c>
      <c r="E39" s="103">
        <f t="shared" si="8"/>
        <v>776732.4259631247</v>
      </c>
      <c r="F39" s="103">
        <f t="shared" si="2"/>
        <v>776732.4259631247</v>
      </c>
      <c r="G39" s="103">
        <f t="shared" si="3"/>
        <v>776732.4259631247</v>
      </c>
      <c r="H39" s="104">
        <f t="shared" si="9"/>
        <v>0</v>
      </c>
      <c r="I39" s="103">
        <f t="shared" si="4"/>
        <v>776732.4259631247</v>
      </c>
      <c r="J39" s="103">
        <f t="shared" si="5"/>
        <v>270051.75630891224</v>
      </c>
      <c r="K39" s="103">
        <f t="shared" si="10"/>
        <v>506680.6696542125</v>
      </c>
      <c r="L39" s="89">
        <f t="shared" si="6"/>
        <v>75732048.69182296</v>
      </c>
      <c r="M39" s="91"/>
      <c r="N39" s="29"/>
    </row>
    <row r="40" spans="1:14" ht="12.75">
      <c r="A40" s="80">
        <f t="shared" si="7"/>
        <v>23</v>
      </c>
      <c r="B40" s="81">
        <f t="shared" si="0"/>
        <v>43260</v>
      </c>
      <c r="C40" s="81">
        <f t="shared" si="1"/>
        <v>43253</v>
      </c>
      <c r="D40" s="103">
        <f t="shared" si="11"/>
        <v>75732048.69182296</v>
      </c>
      <c r="E40" s="103">
        <f t="shared" si="8"/>
        <v>776732.4259631247</v>
      </c>
      <c r="F40" s="103">
        <f t="shared" si="2"/>
        <v>776732.4259631247</v>
      </c>
      <c r="G40" s="103">
        <f t="shared" si="3"/>
        <v>776732.4259631247</v>
      </c>
      <c r="H40" s="104">
        <f t="shared" si="9"/>
        <v>0</v>
      </c>
      <c r="I40" s="103">
        <f t="shared" si="4"/>
        <v>776732.4259631247</v>
      </c>
      <c r="J40" s="103">
        <f t="shared" si="5"/>
        <v>271852.1013509717</v>
      </c>
      <c r="K40" s="103">
        <f t="shared" si="10"/>
        <v>504880.32461215305</v>
      </c>
      <c r="L40" s="89">
        <f t="shared" si="6"/>
        <v>75460196.59047198</v>
      </c>
      <c r="M40" s="91"/>
      <c r="N40" s="29"/>
    </row>
    <row r="41" spans="1:14" ht="12.75">
      <c r="A41" s="80">
        <f t="shared" si="7"/>
        <v>24</v>
      </c>
      <c r="B41" s="81">
        <f t="shared" si="0"/>
        <v>43290</v>
      </c>
      <c r="C41" s="81">
        <f t="shared" si="1"/>
        <v>43283</v>
      </c>
      <c r="D41" s="103">
        <f t="shared" si="11"/>
        <v>75460196.59047198</v>
      </c>
      <c r="E41" s="103">
        <f t="shared" si="8"/>
        <v>776732.4259631247</v>
      </c>
      <c r="F41" s="103">
        <f t="shared" si="2"/>
        <v>776732.4259631247</v>
      </c>
      <c r="G41" s="103">
        <f t="shared" si="3"/>
        <v>776732.4259631247</v>
      </c>
      <c r="H41" s="104">
        <f t="shared" si="9"/>
        <v>0</v>
      </c>
      <c r="I41" s="103">
        <f t="shared" si="4"/>
        <v>776732.4259631247</v>
      </c>
      <c r="J41" s="103">
        <f t="shared" si="5"/>
        <v>273664.4486933115</v>
      </c>
      <c r="K41" s="103">
        <f t="shared" si="10"/>
        <v>503067.97726981324</v>
      </c>
      <c r="L41" s="89">
        <f t="shared" si="6"/>
        <v>75186532.14177868</v>
      </c>
      <c r="M41" s="91"/>
      <c r="N41" s="29"/>
    </row>
    <row r="42" spans="1:14" ht="12.75">
      <c r="A42" s="80">
        <f t="shared" si="7"/>
        <v>25</v>
      </c>
      <c r="B42" s="81">
        <f t="shared" si="0"/>
        <v>43321</v>
      </c>
      <c r="C42" s="81">
        <f t="shared" si="1"/>
        <v>43314</v>
      </c>
      <c r="D42" s="103">
        <f t="shared" si="11"/>
        <v>75186532.14177868</v>
      </c>
      <c r="E42" s="103">
        <f t="shared" si="8"/>
        <v>776732.4259631247</v>
      </c>
      <c r="F42" s="103">
        <f t="shared" si="2"/>
        <v>776732.4259631247</v>
      </c>
      <c r="G42" s="103">
        <f t="shared" si="3"/>
        <v>776732.4259631247</v>
      </c>
      <c r="H42" s="104">
        <f t="shared" si="9"/>
        <v>0</v>
      </c>
      <c r="I42" s="103">
        <f t="shared" si="4"/>
        <v>776732.4259631247</v>
      </c>
      <c r="J42" s="103">
        <f t="shared" si="5"/>
        <v>275488.8783512669</v>
      </c>
      <c r="K42" s="103">
        <f t="shared" si="10"/>
        <v>501243.5476118578</v>
      </c>
      <c r="L42" s="89">
        <f t="shared" si="6"/>
        <v>74911043.2634274</v>
      </c>
      <c r="M42" s="91"/>
      <c r="N42" s="29"/>
    </row>
    <row r="43" spans="1:14" ht="12.75">
      <c r="A43" s="80">
        <f t="shared" si="7"/>
        <v>26</v>
      </c>
      <c r="B43" s="81">
        <f t="shared" si="0"/>
        <v>43352</v>
      </c>
      <c r="C43" s="81">
        <f t="shared" si="1"/>
        <v>43345</v>
      </c>
      <c r="D43" s="103">
        <f t="shared" si="11"/>
        <v>74911043.2634274</v>
      </c>
      <c r="E43" s="103">
        <f t="shared" si="8"/>
        <v>776732.4259631247</v>
      </c>
      <c r="F43" s="103">
        <f t="shared" si="2"/>
        <v>776732.4259631247</v>
      </c>
      <c r="G43" s="103">
        <f t="shared" si="3"/>
        <v>776732.4259631247</v>
      </c>
      <c r="H43" s="104">
        <f t="shared" si="9"/>
        <v>0</v>
      </c>
      <c r="I43" s="103">
        <f t="shared" si="4"/>
        <v>776732.4259631247</v>
      </c>
      <c r="J43" s="103">
        <f t="shared" si="5"/>
        <v>277325.47087360866</v>
      </c>
      <c r="K43" s="103">
        <f t="shared" si="10"/>
        <v>499406.95508951606</v>
      </c>
      <c r="L43" s="89">
        <f t="shared" si="6"/>
        <v>74633717.7925538</v>
      </c>
      <c r="M43" s="91"/>
      <c r="N43" s="29"/>
    </row>
    <row r="44" spans="1:14" ht="12.75">
      <c r="A44" s="80">
        <f t="shared" si="7"/>
        <v>27</v>
      </c>
      <c r="B44" s="81">
        <f t="shared" si="0"/>
        <v>43382</v>
      </c>
      <c r="C44" s="81">
        <f t="shared" si="1"/>
        <v>43375</v>
      </c>
      <c r="D44" s="103">
        <f t="shared" si="11"/>
        <v>74633717.7925538</v>
      </c>
      <c r="E44" s="103">
        <f t="shared" si="8"/>
        <v>776732.4259631247</v>
      </c>
      <c r="F44" s="103">
        <f t="shared" si="2"/>
        <v>776732.4259631247</v>
      </c>
      <c r="G44" s="103">
        <f t="shared" si="3"/>
        <v>776732.4259631247</v>
      </c>
      <c r="H44" s="104">
        <f t="shared" si="9"/>
        <v>0</v>
      </c>
      <c r="I44" s="103">
        <f t="shared" si="4"/>
        <v>776732.4259631247</v>
      </c>
      <c r="J44" s="103">
        <f t="shared" si="5"/>
        <v>279174.30734609935</v>
      </c>
      <c r="K44" s="103">
        <f t="shared" si="10"/>
        <v>497558.1186170254</v>
      </c>
      <c r="L44" s="89">
        <f t="shared" si="6"/>
        <v>74354543.48520769</v>
      </c>
      <c r="M44" s="91"/>
      <c r="N44" s="29"/>
    </row>
    <row r="45" spans="1:14" ht="12.75">
      <c r="A45" s="80">
        <f t="shared" si="7"/>
        <v>28</v>
      </c>
      <c r="B45" s="81">
        <f t="shared" si="0"/>
        <v>43413</v>
      </c>
      <c r="C45" s="81">
        <f t="shared" si="1"/>
        <v>43406</v>
      </c>
      <c r="D45" s="103">
        <f t="shared" si="11"/>
        <v>74354543.48520769</v>
      </c>
      <c r="E45" s="103">
        <f t="shared" si="8"/>
        <v>776732.4259631247</v>
      </c>
      <c r="F45" s="103">
        <f t="shared" si="2"/>
        <v>776732.4259631247</v>
      </c>
      <c r="G45" s="103">
        <f t="shared" si="3"/>
        <v>776732.4259631247</v>
      </c>
      <c r="H45" s="104">
        <f t="shared" si="9"/>
        <v>0</v>
      </c>
      <c r="I45" s="103">
        <f t="shared" si="4"/>
        <v>776732.4259631247</v>
      </c>
      <c r="J45" s="103">
        <f t="shared" si="5"/>
        <v>281035.4693950734</v>
      </c>
      <c r="K45" s="103">
        <f t="shared" si="10"/>
        <v>495696.9565680513</v>
      </c>
      <c r="L45" s="89">
        <f t="shared" si="6"/>
        <v>74073508.01581262</v>
      </c>
      <c r="M45" s="91"/>
      <c r="N45" s="29"/>
    </row>
    <row r="46" spans="1:14" ht="12.75">
      <c r="A46" s="80">
        <f t="shared" si="7"/>
        <v>29</v>
      </c>
      <c r="B46" s="81">
        <f t="shared" si="0"/>
        <v>43443</v>
      </c>
      <c r="C46" s="81">
        <f t="shared" si="1"/>
        <v>43436</v>
      </c>
      <c r="D46" s="103">
        <f t="shared" si="11"/>
        <v>74073508.01581262</v>
      </c>
      <c r="E46" s="103">
        <f t="shared" si="8"/>
        <v>776732.4259631247</v>
      </c>
      <c r="F46" s="103">
        <f t="shared" si="2"/>
        <v>776732.4259631247</v>
      </c>
      <c r="G46" s="103">
        <f t="shared" si="3"/>
        <v>776732.4259631247</v>
      </c>
      <c r="H46" s="104">
        <f t="shared" si="9"/>
        <v>0</v>
      </c>
      <c r="I46" s="103">
        <f t="shared" si="4"/>
        <v>776732.4259631247</v>
      </c>
      <c r="J46" s="103">
        <f t="shared" si="5"/>
        <v>282909.0391910406</v>
      </c>
      <c r="K46" s="103">
        <f t="shared" si="10"/>
        <v>493823.3867720841</v>
      </c>
      <c r="L46" s="89">
        <f t="shared" si="6"/>
        <v>73790598.97662158</v>
      </c>
      <c r="M46" s="91"/>
      <c r="N46" s="29"/>
    </row>
    <row r="47" spans="1:14" ht="12.75">
      <c r="A47" s="80">
        <f t="shared" si="7"/>
        <v>30</v>
      </c>
      <c r="B47" s="81">
        <f t="shared" si="0"/>
        <v>43474</v>
      </c>
      <c r="C47" s="81">
        <f t="shared" si="1"/>
        <v>43467</v>
      </c>
      <c r="D47" s="103">
        <f t="shared" si="11"/>
        <v>73790598.97662158</v>
      </c>
      <c r="E47" s="103">
        <f t="shared" si="8"/>
        <v>776732.4259631247</v>
      </c>
      <c r="F47" s="103">
        <f t="shared" si="2"/>
        <v>776732.4259631247</v>
      </c>
      <c r="G47" s="103">
        <f t="shared" si="3"/>
        <v>776732.4259631247</v>
      </c>
      <c r="H47" s="104">
        <f t="shared" si="9"/>
        <v>0</v>
      </c>
      <c r="I47" s="103">
        <f t="shared" si="4"/>
        <v>776732.4259631247</v>
      </c>
      <c r="J47" s="103">
        <f t="shared" si="5"/>
        <v>284795.0994523142</v>
      </c>
      <c r="K47" s="103">
        <f t="shared" si="10"/>
        <v>491937.3265108105</v>
      </c>
      <c r="L47" s="89">
        <f t="shared" si="6"/>
        <v>73505803.87716927</v>
      </c>
      <c r="M47" s="91"/>
      <c r="N47" s="29"/>
    </row>
    <row r="48" spans="1:14" ht="12.75">
      <c r="A48" s="80">
        <f t="shared" si="7"/>
        <v>31</v>
      </c>
      <c r="B48" s="81">
        <f t="shared" si="0"/>
        <v>43505</v>
      </c>
      <c r="C48" s="81">
        <f t="shared" si="1"/>
        <v>43498</v>
      </c>
      <c r="D48" s="103">
        <f t="shared" si="11"/>
        <v>73505803.87716927</v>
      </c>
      <c r="E48" s="103">
        <f t="shared" si="8"/>
        <v>776732.4259631247</v>
      </c>
      <c r="F48" s="103">
        <f t="shared" si="2"/>
        <v>776732.4259631247</v>
      </c>
      <c r="G48" s="103">
        <f t="shared" si="3"/>
        <v>776732.4259631247</v>
      </c>
      <c r="H48" s="104">
        <f t="shared" si="9"/>
        <v>0</v>
      </c>
      <c r="I48" s="103">
        <f t="shared" si="4"/>
        <v>776732.4259631247</v>
      </c>
      <c r="J48" s="103">
        <f t="shared" si="5"/>
        <v>286693.73344866297</v>
      </c>
      <c r="K48" s="103">
        <f t="shared" si="10"/>
        <v>490038.69251446176</v>
      </c>
      <c r="L48" s="89">
        <f t="shared" si="6"/>
        <v>73219110.1437206</v>
      </c>
      <c r="M48" s="91"/>
      <c r="N48" s="29"/>
    </row>
    <row r="49" spans="1:14" ht="12.75">
      <c r="A49" s="80">
        <f t="shared" si="7"/>
        <v>32</v>
      </c>
      <c r="B49" s="81">
        <f t="shared" si="0"/>
        <v>43533</v>
      </c>
      <c r="C49" s="81">
        <f t="shared" si="1"/>
        <v>43526</v>
      </c>
      <c r="D49" s="103">
        <f t="shared" si="11"/>
        <v>73219110.1437206</v>
      </c>
      <c r="E49" s="103">
        <f t="shared" si="8"/>
        <v>776732.4259631247</v>
      </c>
      <c r="F49" s="103">
        <f t="shared" si="2"/>
        <v>776732.4259631247</v>
      </c>
      <c r="G49" s="103">
        <f t="shared" si="3"/>
        <v>776732.4259631247</v>
      </c>
      <c r="H49" s="104">
        <f t="shared" si="9"/>
        <v>0</v>
      </c>
      <c r="I49" s="103">
        <f t="shared" si="4"/>
        <v>776732.4259631247</v>
      </c>
      <c r="J49" s="103">
        <f t="shared" si="5"/>
        <v>288605.0250049874</v>
      </c>
      <c r="K49" s="103">
        <f t="shared" si="10"/>
        <v>488127.40095813735</v>
      </c>
      <c r="L49" s="89">
        <f t="shared" si="6"/>
        <v>72930505.11871561</v>
      </c>
      <c r="M49" s="91"/>
      <c r="N49" s="29"/>
    </row>
    <row r="50" spans="1:14" ht="12.75">
      <c r="A50" s="80">
        <f t="shared" si="7"/>
        <v>33</v>
      </c>
      <c r="B50" s="81">
        <f t="shared" si="0"/>
        <v>43564</v>
      </c>
      <c r="C50" s="81">
        <f t="shared" si="1"/>
        <v>43557</v>
      </c>
      <c r="D50" s="103">
        <f t="shared" si="11"/>
        <v>72930505.11871561</v>
      </c>
      <c r="E50" s="103">
        <f t="shared" si="8"/>
        <v>776732.4259631247</v>
      </c>
      <c r="F50" s="103">
        <f t="shared" si="2"/>
        <v>776732.4259631247</v>
      </c>
      <c r="G50" s="103">
        <f t="shared" si="3"/>
        <v>776732.4259631247</v>
      </c>
      <c r="H50" s="104">
        <f t="shared" si="9"/>
        <v>0</v>
      </c>
      <c r="I50" s="103">
        <f t="shared" si="4"/>
        <v>776732.4259631247</v>
      </c>
      <c r="J50" s="103">
        <f t="shared" si="5"/>
        <v>290529.0585050206</v>
      </c>
      <c r="K50" s="103">
        <f t="shared" si="10"/>
        <v>486203.3674581041</v>
      </c>
      <c r="L50" s="89">
        <f t="shared" si="6"/>
        <v>72639976.0602106</v>
      </c>
      <c r="M50" s="91"/>
      <c r="N50" s="29"/>
    </row>
    <row r="51" spans="1:14" ht="12.75">
      <c r="A51" s="80">
        <f t="shared" si="7"/>
        <v>34</v>
      </c>
      <c r="B51" s="81">
        <f t="shared" si="0"/>
        <v>43594</v>
      </c>
      <c r="C51" s="81">
        <f t="shared" si="1"/>
        <v>43587</v>
      </c>
      <c r="D51" s="103">
        <f t="shared" si="11"/>
        <v>72639976.0602106</v>
      </c>
      <c r="E51" s="103">
        <f t="shared" si="8"/>
        <v>776732.4259631247</v>
      </c>
      <c r="F51" s="103">
        <f t="shared" si="2"/>
        <v>776732.4259631247</v>
      </c>
      <c r="G51" s="103">
        <f t="shared" si="3"/>
        <v>776732.4259631247</v>
      </c>
      <c r="H51" s="104">
        <f t="shared" si="9"/>
        <v>0</v>
      </c>
      <c r="I51" s="103">
        <f t="shared" si="4"/>
        <v>776732.4259631247</v>
      </c>
      <c r="J51" s="103">
        <f t="shared" si="5"/>
        <v>292465.9188950541</v>
      </c>
      <c r="K51" s="103">
        <f t="shared" si="10"/>
        <v>484266.50706807064</v>
      </c>
      <c r="L51" s="89">
        <f t="shared" si="6"/>
        <v>72347510.14131555</v>
      </c>
      <c r="M51" s="91"/>
      <c r="N51" s="29"/>
    </row>
    <row r="52" spans="1:14" ht="12.75">
      <c r="A52" s="80">
        <f t="shared" si="7"/>
        <v>35</v>
      </c>
      <c r="B52" s="81">
        <f t="shared" si="0"/>
        <v>43625</v>
      </c>
      <c r="C52" s="81">
        <f t="shared" si="1"/>
        <v>43618</v>
      </c>
      <c r="D52" s="103">
        <f t="shared" si="11"/>
        <v>72347510.14131555</v>
      </c>
      <c r="E52" s="103">
        <f t="shared" si="8"/>
        <v>776732.4259631247</v>
      </c>
      <c r="F52" s="103">
        <f t="shared" si="2"/>
        <v>776732.4259631247</v>
      </c>
      <c r="G52" s="103">
        <f t="shared" si="3"/>
        <v>776732.4259631247</v>
      </c>
      <c r="H52" s="104">
        <f t="shared" si="9"/>
        <v>0</v>
      </c>
      <c r="I52" s="103">
        <f t="shared" si="4"/>
        <v>776732.4259631247</v>
      </c>
      <c r="J52" s="103">
        <f t="shared" si="5"/>
        <v>294415.6916876877</v>
      </c>
      <c r="K52" s="103">
        <f t="shared" si="10"/>
        <v>482316.734275437</v>
      </c>
      <c r="L52" s="89">
        <f t="shared" si="6"/>
        <v>72053094.44962786</v>
      </c>
      <c r="M52" s="91"/>
      <c r="N52" s="29"/>
    </row>
    <row r="53" spans="1:14" ht="12.75">
      <c r="A53" s="80">
        <f t="shared" si="7"/>
        <v>36</v>
      </c>
      <c r="B53" s="81">
        <f t="shared" si="0"/>
        <v>43655</v>
      </c>
      <c r="C53" s="81">
        <f t="shared" si="1"/>
        <v>43648</v>
      </c>
      <c r="D53" s="103">
        <f t="shared" si="11"/>
        <v>72053094.44962786</v>
      </c>
      <c r="E53" s="103">
        <f t="shared" si="8"/>
        <v>776732.4259631247</v>
      </c>
      <c r="F53" s="103">
        <f t="shared" si="2"/>
        <v>776732.4259631247</v>
      </c>
      <c r="G53" s="103">
        <f t="shared" si="3"/>
        <v>776732.4259631247</v>
      </c>
      <c r="H53" s="104">
        <f t="shared" si="9"/>
        <v>0</v>
      </c>
      <c r="I53" s="103">
        <f t="shared" si="4"/>
        <v>776732.4259631247</v>
      </c>
      <c r="J53" s="103">
        <f t="shared" si="5"/>
        <v>296378.4629656056</v>
      </c>
      <c r="K53" s="103">
        <f t="shared" si="10"/>
        <v>480353.9629975191</v>
      </c>
      <c r="L53" s="89">
        <f t="shared" si="6"/>
        <v>71756715.98666225</v>
      </c>
      <c r="M53" s="91"/>
      <c r="N53" s="29"/>
    </row>
    <row r="54" spans="1:14" ht="12.75">
      <c r="A54" s="80">
        <f t="shared" si="7"/>
        <v>37</v>
      </c>
      <c r="B54" s="81">
        <f t="shared" si="0"/>
        <v>43686</v>
      </c>
      <c r="C54" s="81">
        <f t="shared" si="1"/>
        <v>43679</v>
      </c>
      <c r="D54" s="103">
        <f t="shared" si="11"/>
        <v>71756715.98666225</v>
      </c>
      <c r="E54" s="103">
        <f t="shared" si="8"/>
        <v>776732.4259631247</v>
      </c>
      <c r="F54" s="103">
        <f t="shared" si="2"/>
        <v>776732.4259631247</v>
      </c>
      <c r="G54" s="103">
        <f t="shared" si="3"/>
        <v>776732.4259631247</v>
      </c>
      <c r="H54" s="104">
        <f t="shared" si="9"/>
        <v>0</v>
      </c>
      <c r="I54" s="103">
        <f t="shared" si="4"/>
        <v>776732.4259631247</v>
      </c>
      <c r="J54" s="103">
        <f t="shared" si="5"/>
        <v>298354.31938537635</v>
      </c>
      <c r="K54" s="103">
        <f t="shared" si="10"/>
        <v>478378.1065777484</v>
      </c>
      <c r="L54" s="89">
        <f t="shared" si="6"/>
        <v>71458361.66727687</v>
      </c>
      <c r="M54" s="91"/>
      <c r="N54" s="29"/>
    </row>
    <row r="55" spans="1:14" ht="12.75">
      <c r="A55" s="80">
        <f t="shared" si="7"/>
        <v>38</v>
      </c>
      <c r="B55" s="81">
        <f t="shared" si="0"/>
        <v>43717</v>
      </c>
      <c r="C55" s="81">
        <f t="shared" si="1"/>
        <v>43710</v>
      </c>
      <c r="D55" s="103">
        <f t="shared" si="11"/>
        <v>71458361.66727687</v>
      </c>
      <c r="E55" s="103">
        <f t="shared" si="8"/>
        <v>776732.4259631247</v>
      </c>
      <c r="F55" s="103">
        <f t="shared" si="2"/>
        <v>776732.4259631247</v>
      </c>
      <c r="G55" s="103">
        <f t="shared" si="3"/>
        <v>776732.4259631247</v>
      </c>
      <c r="H55" s="104">
        <f t="shared" si="9"/>
        <v>0</v>
      </c>
      <c r="I55" s="103">
        <f t="shared" si="4"/>
        <v>776732.4259631247</v>
      </c>
      <c r="J55" s="103">
        <f t="shared" si="5"/>
        <v>300343.3481812789</v>
      </c>
      <c r="K55" s="103">
        <f t="shared" si="10"/>
        <v>476389.0777818458</v>
      </c>
      <c r="L55" s="89">
        <f t="shared" si="6"/>
        <v>71158018.3190956</v>
      </c>
      <c r="M55" s="91"/>
      <c r="N55" s="29"/>
    </row>
    <row r="56" spans="1:14" ht="12.75">
      <c r="A56" s="80">
        <f t="shared" si="7"/>
        <v>39</v>
      </c>
      <c r="B56" s="81">
        <f t="shared" si="0"/>
        <v>43747</v>
      </c>
      <c r="C56" s="81">
        <f t="shared" si="1"/>
        <v>43740</v>
      </c>
      <c r="D56" s="103">
        <f t="shared" si="11"/>
        <v>71158018.3190956</v>
      </c>
      <c r="E56" s="103">
        <f t="shared" si="8"/>
        <v>776732.4259631247</v>
      </c>
      <c r="F56" s="103">
        <f t="shared" si="2"/>
        <v>776732.4259631247</v>
      </c>
      <c r="G56" s="103">
        <f t="shared" si="3"/>
        <v>776732.4259631247</v>
      </c>
      <c r="H56" s="104">
        <f t="shared" si="9"/>
        <v>0</v>
      </c>
      <c r="I56" s="103">
        <f t="shared" si="4"/>
        <v>776732.4259631247</v>
      </c>
      <c r="J56" s="103">
        <f t="shared" si="5"/>
        <v>302345.63716915407</v>
      </c>
      <c r="K56" s="103">
        <f t="shared" si="10"/>
        <v>474386.78879397066</v>
      </c>
      <c r="L56" s="89">
        <f t="shared" si="6"/>
        <v>70855672.68192644</v>
      </c>
      <c r="M56" s="91"/>
      <c r="N56" s="29"/>
    </row>
    <row r="57" spans="1:14" ht="12.75">
      <c r="A57" s="80">
        <f t="shared" si="7"/>
        <v>40</v>
      </c>
      <c r="B57" s="81">
        <f t="shared" si="0"/>
        <v>43778</v>
      </c>
      <c r="C57" s="81">
        <f t="shared" si="1"/>
        <v>43771</v>
      </c>
      <c r="D57" s="103">
        <f t="shared" si="11"/>
        <v>70855672.68192644</v>
      </c>
      <c r="E57" s="103">
        <f t="shared" si="8"/>
        <v>776732.4259631247</v>
      </c>
      <c r="F57" s="103">
        <f t="shared" si="2"/>
        <v>776732.4259631247</v>
      </c>
      <c r="G57" s="103">
        <f t="shared" si="3"/>
        <v>776732.4259631247</v>
      </c>
      <c r="H57" s="104">
        <f t="shared" si="9"/>
        <v>0</v>
      </c>
      <c r="I57" s="103">
        <f t="shared" si="4"/>
        <v>776732.4259631247</v>
      </c>
      <c r="J57" s="103">
        <f t="shared" si="5"/>
        <v>304361.27475028177</v>
      </c>
      <c r="K57" s="103">
        <f t="shared" si="10"/>
        <v>472371.15121284296</v>
      </c>
      <c r="L57" s="89">
        <f t="shared" si="6"/>
        <v>70551311.40717617</v>
      </c>
      <c r="M57" s="91"/>
      <c r="N57" s="29"/>
    </row>
    <row r="58" spans="1:14" ht="12.75">
      <c r="A58" s="80">
        <f t="shared" si="7"/>
        <v>41</v>
      </c>
      <c r="B58" s="81">
        <f t="shared" si="0"/>
        <v>43808</v>
      </c>
      <c r="C58" s="81">
        <f t="shared" si="1"/>
        <v>43801</v>
      </c>
      <c r="D58" s="103">
        <f t="shared" si="11"/>
        <v>70551311.40717617</v>
      </c>
      <c r="E58" s="103">
        <f t="shared" si="8"/>
        <v>776732.4259631247</v>
      </c>
      <c r="F58" s="103">
        <f t="shared" si="2"/>
        <v>776732.4259631247</v>
      </c>
      <c r="G58" s="103">
        <f t="shared" si="3"/>
        <v>776732.4259631247</v>
      </c>
      <c r="H58" s="104">
        <f t="shared" si="9"/>
        <v>0</v>
      </c>
      <c r="I58" s="103">
        <f t="shared" si="4"/>
        <v>776732.4259631247</v>
      </c>
      <c r="J58" s="103">
        <f t="shared" si="5"/>
        <v>306390.34991528356</v>
      </c>
      <c r="K58" s="103">
        <f t="shared" si="10"/>
        <v>470342.07604784117</v>
      </c>
      <c r="L58" s="89">
        <f t="shared" si="6"/>
        <v>70244921.05726089</v>
      </c>
      <c r="M58" s="91"/>
      <c r="N58" s="29"/>
    </row>
    <row r="59" spans="1:14" ht="12.75">
      <c r="A59" s="80">
        <f t="shared" si="7"/>
        <v>42</v>
      </c>
      <c r="B59" s="81">
        <f t="shared" si="0"/>
        <v>43839</v>
      </c>
      <c r="C59" s="81">
        <f t="shared" si="1"/>
        <v>43832</v>
      </c>
      <c r="D59" s="103">
        <f t="shared" si="11"/>
        <v>70244921.05726089</v>
      </c>
      <c r="E59" s="103">
        <f t="shared" si="8"/>
        <v>776732.4259631247</v>
      </c>
      <c r="F59" s="103">
        <f t="shared" si="2"/>
        <v>776732.4259631247</v>
      </c>
      <c r="G59" s="103">
        <f t="shared" si="3"/>
        <v>776732.4259631247</v>
      </c>
      <c r="H59" s="104">
        <f t="shared" si="9"/>
        <v>0</v>
      </c>
      <c r="I59" s="103">
        <f t="shared" si="4"/>
        <v>776732.4259631247</v>
      </c>
      <c r="J59" s="103">
        <f t="shared" si="5"/>
        <v>308432.95224805217</v>
      </c>
      <c r="K59" s="103">
        <f t="shared" si="10"/>
        <v>468299.47371507256</v>
      </c>
      <c r="L59" s="89">
        <f t="shared" si="6"/>
        <v>69936488.10501283</v>
      </c>
      <c r="M59" s="91"/>
      <c r="N59" s="29"/>
    </row>
    <row r="60" spans="1:14" ht="12.75">
      <c r="A60" s="80">
        <f t="shared" si="7"/>
        <v>43</v>
      </c>
      <c r="B60" s="81">
        <f t="shared" si="0"/>
        <v>43870</v>
      </c>
      <c r="C60" s="81">
        <f t="shared" si="1"/>
        <v>43863</v>
      </c>
      <c r="D60" s="103">
        <f t="shared" si="11"/>
        <v>69936488.10501283</v>
      </c>
      <c r="E60" s="103">
        <f t="shared" si="8"/>
        <v>776732.4259631247</v>
      </c>
      <c r="F60" s="103">
        <f t="shared" si="2"/>
        <v>776732.4259631247</v>
      </c>
      <c r="G60" s="103">
        <f t="shared" si="3"/>
        <v>776732.4259631247</v>
      </c>
      <c r="H60" s="104">
        <f t="shared" si="9"/>
        <v>0</v>
      </c>
      <c r="I60" s="103">
        <f t="shared" si="4"/>
        <v>776732.4259631247</v>
      </c>
      <c r="J60" s="103">
        <f t="shared" si="5"/>
        <v>310489.17192970583</v>
      </c>
      <c r="K60" s="103">
        <f t="shared" si="10"/>
        <v>466243.2540334189</v>
      </c>
      <c r="L60" s="89">
        <f t="shared" si="6"/>
        <v>69625998.93308313</v>
      </c>
      <c r="M60" s="91"/>
      <c r="N60" s="29"/>
    </row>
    <row r="61" spans="1:14" ht="12.75">
      <c r="A61" s="80">
        <f t="shared" si="7"/>
        <v>44</v>
      </c>
      <c r="B61" s="81">
        <f t="shared" si="0"/>
        <v>43899</v>
      </c>
      <c r="C61" s="81">
        <f t="shared" si="1"/>
        <v>43892</v>
      </c>
      <c r="D61" s="103">
        <f t="shared" si="11"/>
        <v>69625998.93308313</v>
      </c>
      <c r="E61" s="103">
        <f t="shared" si="8"/>
        <v>776732.4259631247</v>
      </c>
      <c r="F61" s="103">
        <f t="shared" si="2"/>
        <v>776732.4259631247</v>
      </c>
      <c r="G61" s="103">
        <f t="shared" si="3"/>
        <v>776732.4259631247</v>
      </c>
      <c r="H61" s="104">
        <f t="shared" si="9"/>
        <v>0</v>
      </c>
      <c r="I61" s="103">
        <f t="shared" si="4"/>
        <v>776732.4259631247</v>
      </c>
      <c r="J61" s="103">
        <f t="shared" si="5"/>
        <v>312559.0997425705</v>
      </c>
      <c r="K61" s="103">
        <f t="shared" si="10"/>
        <v>464173.32622055424</v>
      </c>
      <c r="L61" s="89">
        <f t="shared" si="6"/>
        <v>69313439.83334056</v>
      </c>
      <c r="M61" s="91"/>
      <c r="N61" s="29"/>
    </row>
    <row r="62" spans="1:14" ht="12.75">
      <c r="A62" s="80">
        <f t="shared" si="7"/>
        <v>45</v>
      </c>
      <c r="B62" s="81">
        <f t="shared" si="0"/>
        <v>43930</v>
      </c>
      <c r="C62" s="81">
        <f t="shared" si="1"/>
        <v>43923</v>
      </c>
      <c r="D62" s="103">
        <f t="shared" si="11"/>
        <v>69313439.83334056</v>
      </c>
      <c r="E62" s="103">
        <f t="shared" si="8"/>
        <v>776732.4259631247</v>
      </c>
      <c r="F62" s="103">
        <f t="shared" si="2"/>
        <v>776732.4259631247</v>
      </c>
      <c r="G62" s="103">
        <f t="shared" si="3"/>
        <v>776732.4259631247</v>
      </c>
      <c r="H62" s="104">
        <f t="shared" si="9"/>
        <v>0</v>
      </c>
      <c r="I62" s="103">
        <f t="shared" si="4"/>
        <v>776732.4259631247</v>
      </c>
      <c r="J62" s="103">
        <f t="shared" si="5"/>
        <v>314642.82707418763</v>
      </c>
      <c r="K62" s="103">
        <f t="shared" si="10"/>
        <v>462089.5988889371</v>
      </c>
      <c r="L62" s="89">
        <f t="shared" si="6"/>
        <v>68998797.00626637</v>
      </c>
      <c r="M62" s="91"/>
      <c r="N62" s="29"/>
    </row>
    <row r="63" spans="1:14" ht="12.75">
      <c r="A63" s="80">
        <f t="shared" si="7"/>
        <v>46</v>
      </c>
      <c r="B63" s="81">
        <f t="shared" si="0"/>
        <v>43960</v>
      </c>
      <c r="C63" s="81">
        <f t="shared" si="1"/>
        <v>43953</v>
      </c>
      <c r="D63" s="103">
        <f t="shared" si="11"/>
        <v>68998797.00626637</v>
      </c>
      <c r="E63" s="103">
        <f t="shared" si="8"/>
        <v>776732.4259631247</v>
      </c>
      <c r="F63" s="103">
        <f t="shared" si="2"/>
        <v>776732.4259631247</v>
      </c>
      <c r="G63" s="103">
        <f t="shared" si="3"/>
        <v>776732.4259631247</v>
      </c>
      <c r="H63" s="104">
        <f t="shared" si="9"/>
        <v>0</v>
      </c>
      <c r="I63" s="103">
        <f t="shared" si="4"/>
        <v>776732.4259631247</v>
      </c>
      <c r="J63" s="103">
        <f t="shared" si="5"/>
        <v>316740.44592134893</v>
      </c>
      <c r="K63" s="103">
        <f t="shared" si="10"/>
        <v>459991.9800417758</v>
      </c>
      <c r="L63" s="89">
        <f t="shared" si="6"/>
        <v>68682056.56034502</v>
      </c>
      <c r="M63" s="91"/>
      <c r="N63" s="29"/>
    </row>
    <row r="64" spans="1:14" ht="12.75">
      <c r="A64" s="80">
        <f t="shared" si="7"/>
        <v>47</v>
      </c>
      <c r="B64" s="81">
        <f t="shared" si="0"/>
        <v>43991</v>
      </c>
      <c r="C64" s="81">
        <f t="shared" si="1"/>
        <v>43984</v>
      </c>
      <c r="D64" s="103">
        <f t="shared" si="11"/>
        <v>68682056.56034502</v>
      </c>
      <c r="E64" s="103">
        <f t="shared" si="8"/>
        <v>776732.4259631247</v>
      </c>
      <c r="F64" s="103">
        <f t="shared" si="2"/>
        <v>776732.4259631247</v>
      </c>
      <c r="G64" s="103">
        <f t="shared" si="3"/>
        <v>776732.4259631247</v>
      </c>
      <c r="H64" s="104">
        <f t="shared" si="9"/>
        <v>0</v>
      </c>
      <c r="I64" s="103">
        <f t="shared" si="4"/>
        <v>776732.4259631247</v>
      </c>
      <c r="J64" s="103">
        <f t="shared" si="5"/>
        <v>318852.04889415787</v>
      </c>
      <c r="K64" s="103">
        <f t="shared" si="10"/>
        <v>457880.37706896686</v>
      </c>
      <c r="L64" s="89">
        <f t="shared" si="6"/>
        <v>68363204.51145087</v>
      </c>
      <c r="M64" s="91"/>
      <c r="N64" s="29"/>
    </row>
    <row r="65" spans="1:14" ht="12.75">
      <c r="A65" s="80">
        <f t="shared" si="7"/>
        <v>48</v>
      </c>
      <c r="B65" s="81">
        <f t="shared" si="0"/>
        <v>44021</v>
      </c>
      <c r="C65" s="81">
        <f t="shared" si="1"/>
        <v>44014</v>
      </c>
      <c r="D65" s="103">
        <f t="shared" si="11"/>
        <v>68363204.51145087</v>
      </c>
      <c r="E65" s="103">
        <f t="shared" si="8"/>
        <v>776732.4259631247</v>
      </c>
      <c r="F65" s="103">
        <f t="shared" si="2"/>
        <v>776732.4259631247</v>
      </c>
      <c r="G65" s="103">
        <f t="shared" si="3"/>
        <v>776732.4259631247</v>
      </c>
      <c r="H65" s="104">
        <f t="shared" si="9"/>
        <v>0</v>
      </c>
      <c r="I65" s="103">
        <f t="shared" si="4"/>
        <v>776732.4259631247</v>
      </c>
      <c r="J65" s="103">
        <f t="shared" si="5"/>
        <v>320977.7292201189</v>
      </c>
      <c r="K65" s="103">
        <f t="shared" si="10"/>
        <v>455754.6967430058</v>
      </c>
      <c r="L65" s="89">
        <f t="shared" si="6"/>
        <v>68042226.78223075</v>
      </c>
      <c r="M65" s="91"/>
      <c r="N65" s="29"/>
    </row>
    <row r="66" spans="1:14" ht="12.75">
      <c r="A66" s="80">
        <f t="shared" si="7"/>
        <v>49</v>
      </c>
      <c r="B66" s="81">
        <f t="shared" si="0"/>
        <v>44052</v>
      </c>
      <c r="C66" s="81">
        <f t="shared" si="1"/>
        <v>44045</v>
      </c>
      <c r="D66" s="103">
        <f t="shared" si="11"/>
        <v>68042226.78223075</v>
      </c>
      <c r="E66" s="103">
        <f t="shared" si="8"/>
        <v>776732.4259631247</v>
      </c>
      <c r="F66" s="103">
        <f t="shared" si="2"/>
        <v>776732.4259631247</v>
      </c>
      <c r="G66" s="103">
        <f t="shared" si="3"/>
        <v>776732.4259631247</v>
      </c>
      <c r="H66" s="104">
        <f t="shared" si="9"/>
        <v>0</v>
      </c>
      <c r="I66" s="103">
        <f t="shared" si="4"/>
        <v>776732.4259631247</v>
      </c>
      <c r="J66" s="103">
        <f t="shared" si="5"/>
        <v>323117.58074825304</v>
      </c>
      <c r="K66" s="103">
        <f t="shared" si="10"/>
        <v>453614.8452148717</v>
      </c>
      <c r="L66" s="89">
        <f t="shared" si="6"/>
        <v>67719109.20148249</v>
      </c>
      <c r="M66" s="91"/>
      <c r="N66" s="29"/>
    </row>
    <row r="67" spans="1:14" ht="12.75">
      <c r="A67" s="80">
        <f t="shared" si="7"/>
        <v>50</v>
      </c>
      <c r="B67" s="81">
        <f t="shared" si="0"/>
        <v>44083</v>
      </c>
      <c r="C67" s="81">
        <f t="shared" si="1"/>
        <v>44076</v>
      </c>
      <c r="D67" s="103">
        <f t="shared" si="11"/>
        <v>67719109.20148249</v>
      </c>
      <c r="E67" s="103">
        <f t="shared" si="8"/>
        <v>776732.4259631247</v>
      </c>
      <c r="F67" s="103">
        <f t="shared" si="2"/>
        <v>776732.4259631247</v>
      </c>
      <c r="G67" s="103">
        <f t="shared" si="3"/>
        <v>776732.4259631247</v>
      </c>
      <c r="H67" s="104">
        <f t="shared" si="9"/>
        <v>0</v>
      </c>
      <c r="I67" s="103">
        <f t="shared" si="4"/>
        <v>776732.4259631247</v>
      </c>
      <c r="J67" s="103">
        <f t="shared" si="5"/>
        <v>325271.69795324147</v>
      </c>
      <c r="K67" s="103">
        <f t="shared" si="10"/>
        <v>451460.72800988326</v>
      </c>
      <c r="L67" s="89">
        <f t="shared" si="6"/>
        <v>67393837.50352925</v>
      </c>
      <c r="M67" s="91"/>
      <c r="N67" s="29"/>
    </row>
    <row r="68" spans="1:14" ht="12.75">
      <c r="A68" s="80">
        <f t="shared" si="7"/>
        <v>51</v>
      </c>
      <c r="B68" s="81">
        <f t="shared" si="0"/>
        <v>44113</v>
      </c>
      <c r="C68" s="81">
        <f t="shared" si="1"/>
        <v>44106</v>
      </c>
      <c r="D68" s="103">
        <f t="shared" si="11"/>
        <v>67393837.50352925</v>
      </c>
      <c r="E68" s="103">
        <f t="shared" si="8"/>
        <v>776732.4259631247</v>
      </c>
      <c r="F68" s="103">
        <f t="shared" si="2"/>
        <v>776732.4259631247</v>
      </c>
      <c r="G68" s="103">
        <f t="shared" si="3"/>
        <v>776732.4259631247</v>
      </c>
      <c r="H68" s="104">
        <f t="shared" si="9"/>
        <v>0</v>
      </c>
      <c r="I68" s="103">
        <f t="shared" si="4"/>
        <v>776732.4259631247</v>
      </c>
      <c r="J68" s="103">
        <f t="shared" si="5"/>
        <v>327440.17593959643</v>
      </c>
      <c r="K68" s="103">
        <f t="shared" si="10"/>
        <v>449292.2500235283</v>
      </c>
      <c r="L68" s="89">
        <f t="shared" si="6"/>
        <v>67066397.32758965</v>
      </c>
      <c r="M68" s="91"/>
      <c r="N68" s="29"/>
    </row>
    <row r="69" spans="1:14" ht="12.75">
      <c r="A69" s="80">
        <f t="shared" si="7"/>
        <v>52</v>
      </c>
      <c r="B69" s="81">
        <f t="shared" si="0"/>
        <v>44144</v>
      </c>
      <c r="C69" s="81">
        <f t="shared" si="1"/>
        <v>44137</v>
      </c>
      <c r="D69" s="103">
        <f t="shared" si="11"/>
        <v>67066397.32758965</v>
      </c>
      <c r="E69" s="103">
        <f t="shared" si="8"/>
        <v>776732.4259631247</v>
      </c>
      <c r="F69" s="103">
        <f t="shared" si="2"/>
        <v>776732.4259631247</v>
      </c>
      <c r="G69" s="103">
        <f t="shared" si="3"/>
        <v>776732.4259631247</v>
      </c>
      <c r="H69" s="104">
        <f t="shared" si="9"/>
        <v>0</v>
      </c>
      <c r="I69" s="103">
        <f t="shared" si="4"/>
        <v>776732.4259631247</v>
      </c>
      <c r="J69" s="103">
        <f t="shared" si="5"/>
        <v>329623.11044586037</v>
      </c>
      <c r="K69" s="103">
        <f t="shared" si="10"/>
        <v>447109.31551726436</v>
      </c>
      <c r="L69" s="89">
        <f t="shared" si="6"/>
        <v>66736774.2171438</v>
      </c>
      <c r="M69" s="91"/>
      <c r="N69" s="29"/>
    </row>
    <row r="70" spans="1:14" ht="12.75">
      <c r="A70" s="80">
        <f t="shared" si="7"/>
        <v>53</v>
      </c>
      <c r="B70" s="81">
        <f t="shared" si="0"/>
        <v>44174</v>
      </c>
      <c r="C70" s="81">
        <f t="shared" si="1"/>
        <v>44167</v>
      </c>
      <c r="D70" s="103">
        <f t="shared" si="11"/>
        <v>66736774.2171438</v>
      </c>
      <c r="E70" s="103">
        <f t="shared" si="8"/>
        <v>776732.4259631247</v>
      </c>
      <c r="F70" s="103">
        <f t="shared" si="2"/>
        <v>776732.4259631247</v>
      </c>
      <c r="G70" s="103">
        <f t="shared" si="3"/>
        <v>776732.4259631247</v>
      </c>
      <c r="H70" s="104">
        <f t="shared" si="9"/>
        <v>0</v>
      </c>
      <c r="I70" s="103">
        <f t="shared" si="4"/>
        <v>776732.4259631247</v>
      </c>
      <c r="J70" s="103">
        <f t="shared" si="5"/>
        <v>331820.5978488328</v>
      </c>
      <c r="K70" s="103">
        <f t="shared" si="10"/>
        <v>444911.82811429194</v>
      </c>
      <c r="L70" s="89">
        <f t="shared" si="6"/>
        <v>66404953.619294964</v>
      </c>
      <c r="M70" s="91"/>
      <c r="N70" s="29"/>
    </row>
    <row r="71" spans="1:14" ht="12.75">
      <c r="A71" s="80">
        <f t="shared" si="7"/>
        <v>54</v>
      </c>
      <c r="B71" s="81">
        <f t="shared" si="0"/>
        <v>44205</v>
      </c>
      <c r="C71" s="81">
        <f t="shared" si="1"/>
        <v>44198</v>
      </c>
      <c r="D71" s="103">
        <f t="shared" si="11"/>
        <v>66404953.619294964</v>
      </c>
      <c r="E71" s="103">
        <f t="shared" si="8"/>
        <v>776732.4259631247</v>
      </c>
      <c r="F71" s="103">
        <f t="shared" si="2"/>
        <v>776732.4259631247</v>
      </c>
      <c r="G71" s="103">
        <f t="shared" si="3"/>
        <v>776732.4259631247</v>
      </c>
      <c r="H71" s="104">
        <f t="shared" si="9"/>
        <v>0</v>
      </c>
      <c r="I71" s="103">
        <f t="shared" si="4"/>
        <v>776732.4259631247</v>
      </c>
      <c r="J71" s="103">
        <f t="shared" si="5"/>
        <v>334032.73516782495</v>
      </c>
      <c r="K71" s="103">
        <f t="shared" si="10"/>
        <v>442699.6907952998</v>
      </c>
      <c r="L71" s="89">
        <f t="shared" si="6"/>
        <v>66070920.88412714</v>
      </c>
      <c r="M71" s="91"/>
      <c r="N71" s="29"/>
    </row>
    <row r="72" spans="1:14" ht="12.75">
      <c r="A72" s="80">
        <f t="shared" si="7"/>
        <v>55</v>
      </c>
      <c r="B72" s="81">
        <f t="shared" si="0"/>
        <v>44236</v>
      </c>
      <c r="C72" s="81">
        <f t="shared" si="1"/>
        <v>44229</v>
      </c>
      <c r="D72" s="103">
        <f t="shared" si="11"/>
        <v>66070920.88412714</v>
      </c>
      <c r="E72" s="103">
        <f t="shared" si="8"/>
        <v>776732.4259631247</v>
      </c>
      <c r="F72" s="103">
        <f t="shared" si="2"/>
        <v>776732.4259631247</v>
      </c>
      <c r="G72" s="103">
        <f t="shared" si="3"/>
        <v>776732.4259631247</v>
      </c>
      <c r="H72" s="104">
        <f t="shared" si="9"/>
        <v>0</v>
      </c>
      <c r="I72" s="103">
        <f t="shared" si="4"/>
        <v>776732.4259631247</v>
      </c>
      <c r="J72" s="103">
        <f t="shared" si="5"/>
        <v>336259.62006894377</v>
      </c>
      <c r="K72" s="103">
        <f t="shared" si="10"/>
        <v>440472.80589418096</v>
      </c>
      <c r="L72" s="89">
        <f t="shared" si="6"/>
        <v>65734661.264058195</v>
      </c>
      <c r="M72" s="91"/>
      <c r="N72" s="29"/>
    </row>
    <row r="73" spans="1:14" ht="12.75">
      <c r="A73" s="80">
        <f t="shared" si="7"/>
        <v>56</v>
      </c>
      <c r="B73" s="81">
        <f t="shared" si="0"/>
        <v>44264</v>
      </c>
      <c r="C73" s="81">
        <f t="shared" si="1"/>
        <v>44257</v>
      </c>
      <c r="D73" s="103">
        <f t="shared" si="11"/>
        <v>65734661.264058195</v>
      </c>
      <c r="E73" s="103">
        <f t="shared" si="8"/>
        <v>776732.4259631247</v>
      </c>
      <c r="F73" s="103">
        <f t="shared" si="2"/>
        <v>776732.4259631247</v>
      </c>
      <c r="G73" s="103">
        <f t="shared" si="3"/>
        <v>776732.4259631247</v>
      </c>
      <c r="H73" s="104">
        <f t="shared" si="9"/>
        <v>0</v>
      </c>
      <c r="I73" s="103">
        <f t="shared" si="4"/>
        <v>776732.4259631247</v>
      </c>
      <c r="J73" s="103">
        <f t="shared" si="5"/>
        <v>338501.35086940345</v>
      </c>
      <c r="K73" s="103">
        <f t="shared" si="10"/>
        <v>438231.0750937213</v>
      </c>
      <c r="L73" s="89">
        <f t="shared" si="6"/>
        <v>65396159.91318879</v>
      </c>
      <c r="M73" s="91"/>
      <c r="N73" s="29"/>
    </row>
    <row r="74" spans="1:14" ht="12.75">
      <c r="A74" s="80">
        <f t="shared" si="7"/>
        <v>57</v>
      </c>
      <c r="B74" s="81">
        <f t="shared" si="0"/>
        <v>44295</v>
      </c>
      <c r="C74" s="81">
        <f t="shared" si="1"/>
        <v>44288</v>
      </c>
      <c r="D74" s="103">
        <f t="shared" si="11"/>
        <v>65396159.91318879</v>
      </c>
      <c r="E74" s="103">
        <f t="shared" si="8"/>
        <v>776732.4259631247</v>
      </c>
      <c r="F74" s="103">
        <f t="shared" si="2"/>
        <v>776732.4259631247</v>
      </c>
      <c r="G74" s="103">
        <f t="shared" si="3"/>
        <v>776732.4259631247</v>
      </c>
      <c r="H74" s="104">
        <f t="shared" si="9"/>
        <v>0</v>
      </c>
      <c r="I74" s="103">
        <f t="shared" si="4"/>
        <v>776732.4259631247</v>
      </c>
      <c r="J74" s="103">
        <f t="shared" si="5"/>
        <v>340758.02654186613</v>
      </c>
      <c r="K74" s="103">
        <f t="shared" si="10"/>
        <v>435974.3994212586</v>
      </c>
      <c r="L74" s="89">
        <f t="shared" si="6"/>
        <v>65055401.88664693</v>
      </c>
      <c r="M74" s="91"/>
      <c r="N74" s="29"/>
    </row>
    <row r="75" spans="1:14" ht="12.75">
      <c r="A75" s="80">
        <f t="shared" si="7"/>
        <v>58</v>
      </c>
      <c r="B75" s="81">
        <f t="shared" si="0"/>
        <v>44325</v>
      </c>
      <c r="C75" s="81">
        <f t="shared" si="1"/>
        <v>44318</v>
      </c>
      <c r="D75" s="103">
        <f t="shared" si="11"/>
        <v>65055401.88664693</v>
      </c>
      <c r="E75" s="103">
        <f t="shared" si="8"/>
        <v>776732.4259631247</v>
      </c>
      <c r="F75" s="103">
        <f t="shared" si="2"/>
        <v>776732.4259631247</v>
      </c>
      <c r="G75" s="103">
        <f t="shared" si="3"/>
        <v>776732.4259631247</v>
      </c>
      <c r="H75" s="104">
        <f t="shared" si="9"/>
        <v>0</v>
      </c>
      <c r="I75" s="103">
        <f t="shared" si="4"/>
        <v>776732.4259631247</v>
      </c>
      <c r="J75" s="103">
        <f t="shared" si="5"/>
        <v>343029.74671881186</v>
      </c>
      <c r="K75" s="103">
        <f t="shared" si="10"/>
        <v>433702.67924431287</v>
      </c>
      <c r="L75" s="89">
        <f t="shared" si="6"/>
        <v>64712372.13992812</v>
      </c>
      <c r="M75" s="91"/>
      <c r="N75" s="29"/>
    </row>
    <row r="76" spans="1:14" ht="12.75">
      <c r="A76" s="80">
        <f t="shared" si="7"/>
        <v>59</v>
      </c>
      <c r="B76" s="81">
        <f t="shared" si="0"/>
        <v>44356</v>
      </c>
      <c r="C76" s="81">
        <f t="shared" si="1"/>
        <v>44349</v>
      </c>
      <c r="D76" s="103">
        <f t="shared" si="11"/>
        <v>64712372.13992812</v>
      </c>
      <c r="E76" s="103">
        <f t="shared" si="8"/>
        <v>776732.4259631247</v>
      </c>
      <c r="F76" s="103">
        <f t="shared" si="2"/>
        <v>776732.4259631247</v>
      </c>
      <c r="G76" s="103">
        <f t="shared" si="3"/>
        <v>776732.4259631247</v>
      </c>
      <c r="H76" s="104">
        <f t="shared" si="9"/>
        <v>0</v>
      </c>
      <c r="I76" s="103">
        <f t="shared" si="4"/>
        <v>776732.4259631247</v>
      </c>
      <c r="J76" s="103">
        <f t="shared" si="5"/>
        <v>345316.6116969373</v>
      </c>
      <c r="K76" s="103">
        <f t="shared" si="10"/>
        <v>431415.81426618743</v>
      </c>
      <c r="L76" s="89">
        <f t="shared" si="6"/>
        <v>64367055.52823118</v>
      </c>
      <c r="M76" s="91"/>
      <c r="N76" s="29"/>
    </row>
    <row r="77" spans="1:14" ht="12.75">
      <c r="A77" s="80">
        <f t="shared" si="7"/>
        <v>60</v>
      </c>
      <c r="B77" s="81">
        <f t="shared" si="0"/>
        <v>44386</v>
      </c>
      <c r="C77" s="81">
        <f t="shared" si="1"/>
        <v>44379</v>
      </c>
      <c r="D77" s="103">
        <f t="shared" si="11"/>
        <v>64367055.52823118</v>
      </c>
      <c r="E77" s="103">
        <f t="shared" si="8"/>
        <v>776732.4259631247</v>
      </c>
      <c r="F77" s="103">
        <f t="shared" si="2"/>
        <v>776732.4259631247</v>
      </c>
      <c r="G77" s="103">
        <f t="shared" si="3"/>
        <v>776732.4259631247</v>
      </c>
      <c r="H77" s="104">
        <f t="shared" si="9"/>
        <v>0</v>
      </c>
      <c r="I77" s="103">
        <f t="shared" si="4"/>
        <v>776732.4259631247</v>
      </c>
      <c r="J77" s="103">
        <f t="shared" si="5"/>
        <v>347618.72244158346</v>
      </c>
      <c r="K77" s="103">
        <f t="shared" si="10"/>
        <v>429113.70352154126</v>
      </c>
      <c r="L77" s="89">
        <f t="shared" si="6"/>
        <v>64019436.8057896</v>
      </c>
      <c r="M77" s="91"/>
      <c r="N77" s="29"/>
    </row>
    <row r="78" spans="1:14" ht="12.75">
      <c r="A78" s="80">
        <f t="shared" si="7"/>
        <v>61</v>
      </c>
      <c r="B78" s="81">
        <f t="shared" si="0"/>
        <v>44417</v>
      </c>
      <c r="C78" s="81">
        <f t="shared" si="1"/>
        <v>44410</v>
      </c>
      <c r="D78" s="103">
        <f t="shared" si="11"/>
        <v>64019436.8057896</v>
      </c>
      <c r="E78" s="103">
        <f t="shared" si="8"/>
        <v>776732.4259631247</v>
      </c>
      <c r="F78" s="103">
        <f t="shared" si="2"/>
        <v>776732.4259631247</v>
      </c>
      <c r="G78" s="103">
        <f t="shared" si="3"/>
        <v>776732.4259631247</v>
      </c>
      <c r="H78" s="104">
        <f t="shared" si="9"/>
        <v>0</v>
      </c>
      <c r="I78" s="103">
        <f t="shared" si="4"/>
        <v>776732.4259631247</v>
      </c>
      <c r="J78" s="103">
        <f t="shared" si="5"/>
        <v>349936.180591194</v>
      </c>
      <c r="K78" s="103">
        <f t="shared" si="10"/>
        <v>426796.2453719307</v>
      </c>
      <c r="L78" s="89">
        <f t="shared" si="6"/>
        <v>63669500.6251984</v>
      </c>
      <c r="M78" s="91"/>
      <c r="N78" s="29"/>
    </row>
    <row r="79" spans="1:14" ht="12.75">
      <c r="A79" s="80">
        <f t="shared" si="7"/>
        <v>62</v>
      </c>
      <c r="B79" s="81">
        <f t="shared" si="0"/>
        <v>44448</v>
      </c>
      <c r="C79" s="81">
        <f t="shared" si="1"/>
        <v>44441</v>
      </c>
      <c r="D79" s="103">
        <f t="shared" si="11"/>
        <v>63669500.6251984</v>
      </c>
      <c r="E79" s="103">
        <f t="shared" si="8"/>
        <v>776732.4259631247</v>
      </c>
      <c r="F79" s="103">
        <f t="shared" si="2"/>
        <v>776732.4259631247</v>
      </c>
      <c r="G79" s="103">
        <f t="shared" si="3"/>
        <v>776732.4259631247</v>
      </c>
      <c r="H79" s="104">
        <f t="shared" si="9"/>
        <v>0</v>
      </c>
      <c r="I79" s="103">
        <f t="shared" si="4"/>
        <v>776732.4259631247</v>
      </c>
      <c r="J79" s="103">
        <f t="shared" si="5"/>
        <v>352269.08846180205</v>
      </c>
      <c r="K79" s="103">
        <f t="shared" si="10"/>
        <v>424463.3375013227</v>
      </c>
      <c r="L79" s="89">
        <f t="shared" si="6"/>
        <v>63317231.5367366</v>
      </c>
      <c r="M79" s="91"/>
      <c r="N79" s="29"/>
    </row>
    <row r="80" spans="1:14" ht="12.75">
      <c r="A80" s="80">
        <f t="shared" si="7"/>
        <v>63</v>
      </c>
      <c r="B80" s="81">
        <f t="shared" si="0"/>
        <v>44478</v>
      </c>
      <c r="C80" s="81">
        <f t="shared" si="1"/>
        <v>44471</v>
      </c>
      <c r="D80" s="103">
        <f t="shared" si="11"/>
        <v>63317231.5367366</v>
      </c>
      <c r="E80" s="103">
        <f t="shared" si="8"/>
        <v>776732.4259631247</v>
      </c>
      <c r="F80" s="103">
        <f t="shared" si="2"/>
        <v>776732.4259631247</v>
      </c>
      <c r="G80" s="103">
        <f t="shared" si="3"/>
        <v>776732.4259631247</v>
      </c>
      <c r="H80" s="104">
        <f t="shared" si="9"/>
        <v>0</v>
      </c>
      <c r="I80" s="103">
        <f t="shared" si="4"/>
        <v>776732.4259631247</v>
      </c>
      <c r="J80" s="103">
        <f t="shared" si="5"/>
        <v>354617.54905154736</v>
      </c>
      <c r="K80" s="103">
        <f t="shared" si="10"/>
        <v>422114.87691157736</v>
      </c>
      <c r="L80" s="89">
        <f t="shared" si="6"/>
        <v>62962613.987685055</v>
      </c>
      <c r="M80" s="91"/>
      <c r="N80" s="29"/>
    </row>
    <row r="81" spans="1:14" ht="12.75">
      <c r="A81" s="80">
        <f t="shared" si="7"/>
        <v>64</v>
      </c>
      <c r="B81" s="81">
        <f t="shared" si="0"/>
        <v>44509</v>
      </c>
      <c r="C81" s="81">
        <f t="shared" si="1"/>
        <v>44502</v>
      </c>
      <c r="D81" s="103">
        <f t="shared" si="11"/>
        <v>62962613.987685055</v>
      </c>
      <c r="E81" s="103">
        <f t="shared" si="8"/>
        <v>776732.4259631247</v>
      </c>
      <c r="F81" s="103">
        <f t="shared" si="2"/>
        <v>776732.4259631247</v>
      </c>
      <c r="G81" s="103">
        <f t="shared" si="3"/>
        <v>776732.4259631247</v>
      </c>
      <c r="H81" s="104">
        <f t="shared" si="9"/>
        <v>0</v>
      </c>
      <c r="I81" s="103">
        <f t="shared" si="4"/>
        <v>776732.4259631247</v>
      </c>
      <c r="J81" s="103">
        <f t="shared" si="5"/>
        <v>356981.66604522435</v>
      </c>
      <c r="K81" s="103">
        <f t="shared" si="10"/>
        <v>419750.7599179004</v>
      </c>
      <c r="L81" s="89">
        <f t="shared" si="6"/>
        <v>62605632.32163983</v>
      </c>
      <c r="M81" s="91"/>
      <c r="N81" s="29"/>
    </row>
    <row r="82" spans="1:14" ht="12.75">
      <c r="A82" s="80">
        <f t="shared" si="7"/>
        <v>65</v>
      </c>
      <c r="B82" s="81">
        <f aca="true" t="shared" si="12" ref="B82:B145">IF(Pay_Num&lt;&gt;"",DATE(YEAR(Loan_Start),MONTH(Loan_Start)+(Pay_Num)*12/Num_Pmt_Per_Year,DAY(Loan_Start)),"")</f>
        <v>44539</v>
      </c>
      <c r="C82" s="81">
        <f aca="true" t="shared" si="13" ref="C82:C145">+B82-7</f>
        <v>44532</v>
      </c>
      <c r="D82" s="103">
        <f t="shared" si="11"/>
        <v>62605632.32163983</v>
      </c>
      <c r="E82" s="103">
        <f aca="true" t="shared" si="14" ref="E82:E145">IF(A82&gt;$K$11*Num_Pmt_Per_Year,IF(Pay_Num&lt;&gt;"",Scheduled_Monthly_Payment,""),Beg_Bal*(Interest_Rate/Num_Pmt_Per_Year))</f>
        <v>776732.4259631247</v>
      </c>
      <c r="F82" s="103">
        <f aca="true" t="shared" si="15" ref="F82:F145">+E82*$K$12+E82</f>
        <v>776732.4259631247</v>
      </c>
      <c r="G82" s="103">
        <f aca="true" t="shared" si="16" ref="G82:G145">+F82+$K$13</f>
        <v>776732.4259631247</v>
      </c>
      <c r="H82" s="104">
        <f t="shared" si="9"/>
        <v>0</v>
      </c>
      <c r="I82" s="103">
        <f aca="true" t="shared" si="17" ref="I82:I145">IF(AND(Pay_Num&lt;&gt;"",Sched_Pay+Extra_Pay&lt;Beg_Bal),Sched_Pay+Extra_Pay,IF(Pay_Num&lt;&gt;"",Beg_Bal,""))</f>
        <v>776732.4259631247</v>
      </c>
      <c r="J82" s="103">
        <f aca="true" t="shared" si="18" ref="J82:J145">IF(A82&gt;$K$11*Num_Pmt_Per_Year,IF(Pay_Num&lt;&gt;"",Total_Pay-Int,""),0)</f>
        <v>359361.5438188592</v>
      </c>
      <c r="K82" s="103">
        <f t="shared" si="10"/>
        <v>417370.8821442655</v>
      </c>
      <c r="L82" s="89">
        <f aca="true" t="shared" si="19" ref="L82:L145">IF(AND(Pay_Num&lt;&gt;"",Sched_Pay+Extra_Pay&lt;Beg_Bal),Beg_Bal-Princ,IF(Pay_Num&lt;&gt;"",0,""))</f>
        <v>62246270.77782097</v>
      </c>
      <c r="M82" s="91"/>
      <c r="N82" s="29"/>
    </row>
    <row r="83" spans="1:14" ht="12.75">
      <c r="A83" s="80">
        <f aca="true" t="shared" si="20" ref="A83:A146">IF(Values_Entered,A82+1,"")</f>
        <v>66</v>
      </c>
      <c r="B83" s="81">
        <f t="shared" si="12"/>
        <v>44570</v>
      </c>
      <c r="C83" s="81">
        <f t="shared" si="13"/>
        <v>44563</v>
      </c>
      <c r="D83" s="103">
        <f aca="true" t="shared" si="21" ref="D83:D146">IF(Pay_Num&lt;&gt;"",L82,"")</f>
        <v>62246270.77782097</v>
      </c>
      <c r="E83" s="103">
        <f t="shared" si="14"/>
        <v>776732.4259631247</v>
      </c>
      <c r="F83" s="103">
        <f t="shared" si="15"/>
        <v>776732.4259631247</v>
      </c>
      <c r="G83" s="103">
        <f t="shared" si="16"/>
        <v>776732.4259631247</v>
      </c>
      <c r="H83" s="104">
        <f aca="true" t="shared" si="22" ref="H83:H146">IF(AND(Pay_Num&lt;&gt;"",Sched_Pay+Scheduled_Extra_Payments&lt;Beg_Bal),Scheduled_Extra_Payments,IF(AND(Pay_Num&lt;&gt;"",Beg_Bal-Sched_Pay&gt;0),Beg_Bal-Sched_Pay,IF(Pay_Num&lt;&gt;"",0,"")))</f>
        <v>0</v>
      </c>
      <c r="I83" s="103">
        <f t="shared" si="17"/>
        <v>776732.4259631247</v>
      </c>
      <c r="J83" s="103">
        <f t="shared" si="18"/>
        <v>361757.28744431824</v>
      </c>
      <c r="K83" s="103">
        <f aca="true" t="shared" si="23" ref="K83:K146">IF(Pay_Num&lt;&gt;"",Beg_Bal*Interest_Rate/Num_Pmt_Per_Year,"")</f>
        <v>414975.1385188065</v>
      </c>
      <c r="L83" s="89">
        <f t="shared" si="19"/>
        <v>61884513.49037665</v>
      </c>
      <c r="M83" s="91"/>
      <c r="N83" s="29"/>
    </row>
    <row r="84" spans="1:14" ht="12.75">
      <c r="A84" s="80">
        <f t="shared" si="20"/>
        <v>67</v>
      </c>
      <c r="B84" s="81">
        <f t="shared" si="12"/>
        <v>44601</v>
      </c>
      <c r="C84" s="81">
        <f t="shared" si="13"/>
        <v>44594</v>
      </c>
      <c r="D84" s="103">
        <f t="shared" si="21"/>
        <v>61884513.49037665</v>
      </c>
      <c r="E84" s="103">
        <f t="shared" si="14"/>
        <v>776732.4259631247</v>
      </c>
      <c r="F84" s="103">
        <f t="shared" si="15"/>
        <v>776732.4259631247</v>
      </c>
      <c r="G84" s="103">
        <f t="shared" si="16"/>
        <v>776732.4259631247</v>
      </c>
      <c r="H84" s="104">
        <f t="shared" si="22"/>
        <v>0</v>
      </c>
      <c r="I84" s="103">
        <f t="shared" si="17"/>
        <v>776732.4259631247</v>
      </c>
      <c r="J84" s="103">
        <f t="shared" si="18"/>
        <v>364169.002693947</v>
      </c>
      <c r="K84" s="103">
        <f t="shared" si="23"/>
        <v>412563.4232691777</v>
      </c>
      <c r="L84" s="89">
        <f t="shared" si="19"/>
        <v>61520344.48768271</v>
      </c>
      <c r="M84" s="91"/>
      <c r="N84" s="29"/>
    </row>
    <row r="85" spans="1:14" ht="12.75">
      <c r="A85" s="80">
        <f t="shared" si="20"/>
        <v>68</v>
      </c>
      <c r="B85" s="81">
        <f t="shared" si="12"/>
        <v>44629</v>
      </c>
      <c r="C85" s="81">
        <f t="shared" si="13"/>
        <v>44622</v>
      </c>
      <c r="D85" s="103">
        <f t="shared" si="21"/>
        <v>61520344.48768271</v>
      </c>
      <c r="E85" s="103">
        <f t="shared" si="14"/>
        <v>776732.4259631247</v>
      </c>
      <c r="F85" s="103">
        <f t="shared" si="15"/>
        <v>776732.4259631247</v>
      </c>
      <c r="G85" s="103">
        <f t="shared" si="16"/>
        <v>776732.4259631247</v>
      </c>
      <c r="H85" s="104">
        <f t="shared" si="22"/>
        <v>0</v>
      </c>
      <c r="I85" s="103">
        <f t="shared" si="17"/>
        <v>776732.4259631247</v>
      </c>
      <c r="J85" s="103">
        <f t="shared" si="18"/>
        <v>366596.79604524</v>
      </c>
      <c r="K85" s="103">
        <f t="shared" si="23"/>
        <v>410135.6299178847</v>
      </c>
      <c r="L85" s="89">
        <f t="shared" si="19"/>
        <v>61153747.69163747</v>
      </c>
      <c r="M85" s="91"/>
      <c r="N85" s="29"/>
    </row>
    <row r="86" spans="1:14" ht="12.75">
      <c r="A86" s="80">
        <f t="shared" si="20"/>
        <v>69</v>
      </c>
      <c r="B86" s="81">
        <f t="shared" si="12"/>
        <v>44660</v>
      </c>
      <c r="C86" s="81">
        <f t="shared" si="13"/>
        <v>44653</v>
      </c>
      <c r="D86" s="103">
        <f t="shared" si="21"/>
        <v>61153747.69163747</v>
      </c>
      <c r="E86" s="103">
        <f t="shared" si="14"/>
        <v>776732.4259631247</v>
      </c>
      <c r="F86" s="103">
        <f t="shared" si="15"/>
        <v>776732.4259631247</v>
      </c>
      <c r="G86" s="103">
        <f t="shared" si="16"/>
        <v>776732.4259631247</v>
      </c>
      <c r="H86" s="104">
        <f t="shared" si="22"/>
        <v>0</v>
      </c>
      <c r="I86" s="103">
        <f t="shared" si="17"/>
        <v>776732.4259631247</v>
      </c>
      <c r="J86" s="103">
        <f t="shared" si="18"/>
        <v>369040.7746855416</v>
      </c>
      <c r="K86" s="103">
        <f t="shared" si="23"/>
        <v>407691.65127758315</v>
      </c>
      <c r="L86" s="89">
        <f t="shared" si="19"/>
        <v>60784706.91695193</v>
      </c>
      <c r="M86" s="91"/>
      <c r="N86" s="29"/>
    </row>
    <row r="87" spans="1:14" ht="12.75">
      <c r="A87" s="80">
        <f t="shared" si="20"/>
        <v>70</v>
      </c>
      <c r="B87" s="81">
        <f t="shared" si="12"/>
        <v>44690</v>
      </c>
      <c r="C87" s="81">
        <f t="shared" si="13"/>
        <v>44683</v>
      </c>
      <c r="D87" s="103">
        <f t="shared" si="21"/>
        <v>60784706.91695193</v>
      </c>
      <c r="E87" s="103">
        <f t="shared" si="14"/>
        <v>776732.4259631247</v>
      </c>
      <c r="F87" s="103">
        <f t="shared" si="15"/>
        <v>776732.4259631247</v>
      </c>
      <c r="G87" s="103">
        <f t="shared" si="16"/>
        <v>776732.4259631247</v>
      </c>
      <c r="H87" s="104">
        <f t="shared" si="22"/>
        <v>0</v>
      </c>
      <c r="I87" s="103">
        <f t="shared" si="17"/>
        <v>776732.4259631247</v>
      </c>
      <c r="J87" s="103">
        <f t="shared" si="18"/>
        <v>371501.0465167785</v>
      </c>
      <c r="K87" s="103">
        <f t="shared" si="23"/>
        <v>405231.37944634625</v>
      </c>
      <c r="L87" s="89">
        <f t="shared" si="19"/>
        <v>60413205.870435156</v>
      </c>
      <c r="M87" s="91"/>
      <c r="N87" s="29"/>
    </row>
    <row r="88" spans="1:14" ht="12.75">
      <c r="A88" s="80">
        <f t="shared" si="20"/>
        <v>71</v>
      </c>
      <c r="B88" s="81">
        <f t="shared" si="12"/>
        <v>44721</v>
      </c>
      <c r="C88" s="81">
        <f t="shared" si="13"/>
        <v>44714</v>
      </c>
      <c r="D88" s="103">
        <f t="shared" si="21"/>
        <v>60413205.870435156</v>
      </c>
      <c r="E88" s="103">
        <f t="shared" si="14"/>
        <v>776732.4259631247</v>
      </c>
      <c r="F88" s="103">
        <f t="shared" si="15"/>
        <v>776732.4259631247</v>
      </c>
      <c r="G88" s="103">
        <f t="shared" si="16"/>
        <v>776732.4259631247</v>
      </c>
      <c r="H88" s="104">
        <f t="shared" si="22"/>
        <v>0</v>
      </c>
      <c r="I88" s="103">
        <f t="shared" si="17"/>
        <v>776732.4259631247</v>
      </c>
      <c r="J88" s="103">
        <f t="shared" si="18"/>
        <v>373977.7201602237</v>
      </c>
      <c r="K88" s="103">
        <f t="shared" si="23"/>
        <v>402754.705802901</v>
      </c>
      <c r="L88" s="89">
        <f t="shared" si="19"/>
        <v>60039228.15027493</v>
      </c>
      <c r="M88" s="91"/>
      <c r="N88" s="29"/>
    </row>
    <row r="89" spans="1:14" ht="12.75">
      <c r="A89" s="80">
        <f t="shared" si="20"/>
        <v>72</v>
      </c>
      <c r="B89" s="81">
        <f t="shared" si="12"/>
        <v>44751</v>
      </c>
      <c r="C89" s="81">
        <f t="shared" si="13"/>
        <v>44744</v>
      </c>
      <c r="D89" s="103">
        <f t="shared" si="21"/>
        <v>60039228.15027493</v>
      </c>
      <c r="E89" s="103">
        <f t="shared" si="14"/>
        <v>776732.4259631247</v>
      </c>
      <c r="F89" s="103">
        <f t="shared" si="15"/>
        <v>776732.4259631247</v>
      </c>
      <c r="G89" s="103">
        <f t="shared" si="16"/>
        <v>776732.4259631247</v>
      </c>
      <c r="H89" s="104">
        <f t="shared" si="22"/>
        <v>0</v>
      </c>
      <c r="I89" s="103">
        <f t="shared" si="17"/>
        <v>776732.4259631247</v>
      </c>
      <c r="J89" s="103">
        <f t="shared" si="18"/>
        <v>376470.9049612919</v>
      </c>
      <c r="K89" s="103">
        <f t="shared" si="23"/>
        <v>400261.52100183285</v>
      </c>
      <c r="L89" s="89">
        <f t="shared" si="19"/>
        <v>59662757.24531364</v>
      </c>
      <c r="M89" s="91"/>
      <c r="N89" s="29"/>
    </row>
    <row r="90" spans="1:14" ht="12.75">
      <c r="A90" s="80">
        <f t="shared" si="20"/>
        <v>73</v>
      </c>
      <c r="B90" s="81">
        <f t="shared" si="12"/>
        <v>44782</v>
      </c>
      <c r="C90" s="81">
        <f t="shared" si="13"/>
        <v>44775</v>
      </c>
      <c r="D90" s="103">
        <f t="shared" si="21"/>
        <v>59662757.24531364</v>
      </c>
      <c r="E90" s="103">
        <f t="shared" si="14"/>
        <v>776732.4259631247</v>
      </c>
      <c r="F90" s="103">
        <f t="shared" si="15"/>
        <v>776732.4259631247</v>
      </c>
      <c r="G90" s="103">
        <f t="shared" si="16"/>
        <v>776732.4259631247</v>
      </c>
      <c r="H90" s="104">
        <f t="shared" si="22"/>
        <v>0</v>
      </c>
      <c r="I90" s="103">
        <f t="shared" si="17"/>
        <v>776732.4259631247</v>
      </c>
      <c r="J90" s="103">
        <f t="shared" si="18"/>
        <v>378980.7109943671</v>
      </c>
      <c r="K90" s="103">
        <f t="shared" si="23"/>
        <v>397751.71496875765</v>
      </c>
      <c r="L90" s="89">
        <f t="shared" si="19"/>
        <v>59283776.53431927</v>
      </c>
      <c r="M90" s="91"/>
      <c r="N90" s="29"/>
    </row>
    <row r="91" spans="1:14" ht="12.75">
      <c r="A91" s="80">
        <f t="shared" si="20"/>
        <v>74</v>
      </c>
      <c r="B91" s="81">
        <f t="shared" si="12"/>
        <v>44813</v>
      </c>
      <c r="C91" s="81">
        <f t="shared" si="13"/>
        <v>44806</v>
      </c>
      <c r="D91" s="103">
        <f t="shared" si="21"/>
        <v>59283776.53431927</v>
      </c>
      <c r="E91" s="103">
        <f t="shared" si="14"/>
        <v>776732.4259631247</v>
      </c>
      <c r="F91" s="103">
        <f t="shared" si="15"/>
        <v>776732.4259631247</v>
      </c>
      <c r="G91" s="103">
        <f t="shared" si="16"/>
        <v>776732.4259631247</v>
      </c>
      <c r="H91" s="104">
        <f t="shared" si="22"/>
        <v>0</v>
      </c>
      <c r="I91" s="103">
        <f t="shared" si="17"/>
        <v>776732.4259631247</v>
      </c>
      <c r="J91" s="103">
        <f t="shared" si="18"/>
        <v>381507.2490676629</v>
      </c>
      <c r="K91" s="103">
        <f t="shared" si="23"/>
        <v>395225.1768954618</v>
      </c>
      <c r="L91" s="89">
        <f t="shared" si="19"/>
        <v>58902269.2852516</v>
      </c>
      <c r="M91" s="91"/>
      <c r="N91" s="29"/>
    </row>
    <row r="92" spans="1:14" ht="12.75">
      <c r="A92" s="80">
        <f t="shared" si="20"/>
        <v>75</v>
      </c>
      <c r="B92" s="81">
        <f t="shared" si="12"/>
        <v>44843</v>
      </c>
      <c r="C92" s="81">
        <f t="shared" si="13"/>
        <v>44836</v>
      </c>
      <c r="D92" s="103">
        <f t="shared" si="21"/>
        <v>58902269.2852516</v>
      </c>
      <c r="E92" s="103">
        <f t="shared" si="14"/>
        <v>776732.4259631247</v>
      </c>
      <c r="F92" s="103">
        <f t="shared" si="15"/>
        <v>776732.4259631247</v>
      </c>
      <c r="G92" s="103">
        <f t="shared" si="16"/>
        <v>776732.4259631247</v>
      </c>
      <c r="H92" s="104">
        <f t="shared" si="22"/>
        <v>0</v>
      </c>
      <c r="I92" s="103">
        <f t="shared" si="17"/>
        <v>776732.4259631247</v>
      </c>
      <c r="J92" s="103">
        <f t="shared" si="18"/>
        <v>384050.630728114</v>
      </c>
      <c r="K92" s="103">
        <f t="shared" si="23"/>
        <v>392681.79523501074</v>
      </c>
      <c r="L92" s="89">
        <f t="shared" si="19"/>
        <v>58518218.65452349</v>
      </c>
      <c r="M92" s="91"/>
      <c r="N92" s="29"/>
    </row>
    <row r="93" spans="1:14" ht="12.75">
      <c r="A93" s="80">
        <f t="shared" si="20"/>
        <v>76</v>
      </c>
      <c r="B93" s="81">
        <f t="shared" si="12"/>
        <v>44874</v>
      </c>
      <c r="C93" s="81">
        <f t="shared" si="13"/>
        <v>44867</v>
      </c>
      <c r="D93" s="103">
        <f t="shared" si="21"/>
        <v>58518218.65452349</v>
      </c>
      <c r="E93" s="103">
        <f t="shared" si="14"/>
        <v>776732.4259631247</v>
      </c>
      <c r="F93" s="103">
        <f t="shared" si="15"/>
        <v>776732.4259631247</v>
      </c>
      <c r="G93" s="103">
        <f t="shared" si="16"/>
        <v>776732.4259631247</v>
      </c>
      <c r="H93" s="104">
        <f t="shared" si="22"/>
        <v>0</v>
      </c>
      <c r="I93" s="103">
        <f t="shared" si="17"/>
        <v>776732.4259631247</v>
      </c>
      <c r="J93" s="103">
        <f t="shared" si="18"/>
        <v>386610.9682663014</v>
      </c>
      <c r="K93" s="103">
        <f t="shared" si="23"/>
        <v>390121.45769682335</v>
      </c>
      <c r="L93" s="89">
        <f t="shared" si="19"/>
        <v>58131607.68625719</v>
      </c>
      <c r="M93" s="91"/>
      <c r="N93" s="29"/>
    </row>
    <row r="94" spans="1:14" ht="12.75">
      <c r="A94" s="80">
        <f t="shared" si="20"/>
        <v>77</v>
      </c>
      <c r="B94" s="81">
        <f t="shared" si="12"/>
        <v>44904</v>
      </c>
      <c r="C94" s="81">
        <f t="shared" si="13"/>
        <v>44897</v>
      </c>
      <c r="D94" s="103">
        <f t="shared" si="21"/>
        <v>58131607.68625719</v>
      </c>
      <c r="E94" s="103">
        <f t="shared" si="14"/>
        <v>776732.4259631247</v>
      </c>
      <c r="F94" s="103">
        <f t="shared" si="15"/>
        <v>776732.4259631247</v>
      </c>
      <c r="G94" s="103">
        <f t="shared" si="16"/>
        <v>776732.4259631247</v>
      </c>
      <c r="H94" s="104">
        <f t="shared" si="22"/>
        <v>0</v>
      </c>
      <c r="I94" s="103">
        <f t="shared" si="17"/>
        <v>776732.4259631247</v>
      </c>
      <c r="J94" s="103">
        <f t="shared" si="18"/>
        <v>389188.37472141016</v>
      </c>
      <c r="K94" s="103">
        <f t="shared" si="23"/>
        <v>387544.05124171457</v>
      </c>
      <c r="L94" s="89">
        <f t="shared" si="19"/>
        <v>57742419.31153578</v>
      </c>
      <c r="M94" s="91"/>
      <c r="N94" s="29"/>
    </row>
    <row r="95" spans="1:14" ht="12.75">
      <c r="A95" s="80">
        <f t="shared" si="20"/>
        <v>78</v>
      </c>
      <c r="B95" s="81">
        <f t="shared" si="12"/>
        <v>44935</v>
      </c>
      <c r="C95" s="81">
        <f t="shared" si="13"/>
        <v>44928</v>
      </c>
      <c r="D95" s="103">
        <f t="shared" si="21"/>
        <v>57742419.31153578</v>
      </c>
      <c r="E95" s="103">
        <f t="shared" si="14"/>
        <v>776732.4259631247</v>
      </c>
      <c r="F95" s="103">
        <f t="shared" si="15"/>
        <v>776732.4259631247</v>
      </c>
      <c r="G95" s="103">
        <f t="shared" si="16"/>
        <v>776732.4259631247</v>
      </c>
      <c r="H95" s="104">
        <f t="shared" si="22"/>
        <v>0</v>
      </c>
      <c r="I95" s="103">
        <f t="shared" si="17"/>
        <v>776732.4259631247</v>
      </c>
      <c r="J95" s="103">
        <f t="shared" si="18"/>
        <v>391782.9638862195</v>
      </c>
      <c r="K95" s="103">
        <f t="shared" si="23"/>
        <v>384949.46207690524</v>
      </c>
      <c r="L95" s="89">
        <f t="shared" si="19"/>
        <v>57350636.34764957</v>
      </c>
      <c r="M95" s="91"/>
      <c r="N95" s="29"/>
    </row>
    <row r="96" spans="1:14" ht="12.75">
      <c r="A96" s="80">
        <f t="shared" si="20"/>
        <v>79</v>
      </c>
      <c r="B96" s="81">
        <f t="shared" si="12"/>
        <v>44966</v>
      </c>
      <c r="C96" s="81">
        <f t="shared" si="13"/>
        <v>44959</v>
      </c>
      <c r="D96" s="103">
        <f t="shared" si="21"/>
        <v>57350636.34764957</v>
      </c>
      <c r="E96" s="103">
        <f t="shared" si="14"/>
        <v>776732.4259631247</v>
      </c>
      <c r="F96" s="103">
        <f t="shared" si="15"/>
        <v>776732.4259631247</v>
      </c>
      <c r="G96" s="103">
        <f t="shared" si="16"/>
        <v>776732.4259631247</v>
      </c>
      <c r="H96" s="104">
        <f t="shared" si="22"/>
        <v>0</v>
      </c>
      <c r="I96" s="103">
        <f t="shared" si="17"/>
        <v>776732.4259631247</v>
      </c>
      <c r="J96" s="103">
        <f t="shared" si="18"/>
        <v>394394.85031212756</v>
      </c>
      <c r="K96" s="103">
        <f t="shared" si="23"/>
        <v>382337.57565099717</v>
      </c>
      <c r="L96" s="89">
        <f t="shared" si="19"/>
        <v>56956241.49733744</v>
      </c>
      <c r="M96" s="91"/>
      <c r="N96" s="29"/>
    </row>
    <row r="97" spans="1:14" ht="12.75">
      <c r="A97" s="80">
        <f t="shared" si="20"/>
        <v>80</v>
      </c>
      <c r="B97" s="81">
        <f t="shared" si="12"/>
        <v>44994</v>
      </c>
      <c r="C97" s="81">
        <f t="shared" si="13"/>
        <v>44987</v>
      </c>
      <c r="D97" s="103">
        <f t="shared" si="21"/>
        <v>56956241.49733744</v>
      </c>
      <c r="E97" s="103">
        <f t="shared" si="14"/>
        <v>776732.4259631247</v>
      </c>
      <c r="F97" s="103">
        <f t="shared" si="15"/>
        <v>776732.4259631247</v>
      </c>
      <c r="G97" s="103">
        <f t="shared" si="16"/>
        <v>776732.4259631247</v>
      </c>
      <c r="H97" s="104">
        <f t="shared" si="22"/>
        <v>0</v>
      </c>
      <c r="I97" s="103">
        <f t="shared" si="17"/>
        <v>776732.4259631247</v>
      </c>
      <c r="J97" s="103">
        <f t="shared" si="18"/>
        <v>397024.1493142085</v>
      </c>
      <c r="K97" s="103">
        <f t="shared" si="23"/>
        <v>379708.27664891625</v>
      </c>
      <c r="L97" s="89">
        <f t="shared" si="19"/>
        <v>56559217.34802323</v>
      </c>
      <c r="M97" s="91"/>
      <c r="N97" s="29"/>
    </row>
    <row r="98" spans="1:14" ht="12.75">
      <c r="A98" s="80">
        <f t="shared" si="20"/>
        <v>81</v>
      </c>
      <c r="B98" s="81">
        <f t="shared" si="12"/>
        <v>45025</v>
      </c>
      <c r="C98" s="81">
        <f t="shared" si="13"/>
        <v>45018</v>
      </c>
      <c r="D98" s="103">
        <f t="shared" si="21"/>
        <v>56559217.34802323</v>
      </c>
      <c r="E98" s="103">
        <f t="shared" si="14"/>
        <v>776732.4259631247</v>
      </c>
      <c r="F98" s="103">
        <f t="shared" si="15"/>
        <v>776732.4259631247</v>
      </c>
      <c r="G98" s="103">
        <f t="shared" si="16"/>
        <v>776732.4259631247</v>
      </c>
      <c r="H98" s="104">
        <f t="shared" si="22"/>
        <v>0</v>
      </c>
      <c r="I98" s="103">
        <f t="shared" si="17"/>
        <v>776732.4259631247</v>
      </c>
      <c r="J98" s="103">
        <f t="shared" si="18"/>
        <v>399670.9769763032</v>
      </c>
      <c r="K98" s="103">
        <f t="shared" si="23"/>
        <v>377061.4489868215</v>
      </c>
      <c r="L98" s="89">
        <f t="shared" si="19"/>
        <v>56159546.37104692</v>
      </c>
      <c r="M98" s="91"/>
      <c r="N98" s="29"/>
    </row>
    <row r="99" spans="1:14" ht="12.75">
      <c r="A99" s="80">
        <f t="shared" si="20"/>
        <v>82</v>
      </c>
      <c r="B99" s="81">
        <f t="shared" si="12"/>
        <v>45055</v>
      </c>
      <c r="C99" s="81">
        <f t="shared" si="13"/>
        <v>45048</v>
      </c>
      <c r="D99" s="103">
        <f t="shared" si="21"/>
        <v>56159546.37104692</v>
      </c>
      <c r="E99" s="103">
        <f t="shared" si="14"/>
        <v>776732.4259631247</v>
      </c>
      <c r="F99" s="103">
        <f t="shared" si="15"/>
        <v>776732.4259631247</v>
      </c>
      <c r="G99" s="103">
        <f t="shared" si="16"/>
        <v>776732.4259631247</v>
      </c>
      <c r="H99" s="104">
        <f t="shared" si="22"/>
        <v>0</v>
      </c>
      <c r="I99" s="103">
        <f t="shared" si="17"/>
        <v>776732.4259631247</v>
      </c>
      <c r="J99" s="103">
        <f t="shared" si="18"/>
        <v>402335.45015614526</v>
      </c>
      <c r="K99" s="103">
        <f t="shared" si="23"/>
        <v>374396.97580697946</v>
      </c>
      <c r="L99" s="89">
        <f t="shared" si="19"/>
        <v>55757210.92089078</v>
      </c>
      <c r="M99" s="91"/>
      <c r="N99" s="29"/>
    </row>
    <row r="100" spans="1:14" ht="12.75">
      <c r="A100" s="80">
        <f t="shared" si="20"/>
        <v>83</v>
      </c>
      <c r="B100" s="81">
        <f t="shared" si="12"/>
        <v>45086</v>
      </c>
      <c r="C100" s="81">
        <f t="shared" si="13"/>
        <v>45079</v>
      </c>
      <c r="D100" s="103">
        <f t="shared" si="21"/>
        <v>55757210.92089078</v>
      </c>
      <c r="E100" s="103">
        <f t="shared" si="14"/>
        <v>776732.4259631247</v>
      </c>
      <c r="F100" s="103">
        <f t="shared" si="15"/>
        <v>776732.4259631247</v>
      </c>
      <c r="G100" s="103">
        <f t="shared" si="16"/>
        <v>776732.4259631247</v>
      </c>
      <c r="H100" s="104">
        <f t="shared" si="22"/>
        <v>0</v>
      </c>
      <c r="I100" s="103">
        <f t="shared" si="17"/>
        <v>776732.4259631247</v>
      </c>
      <c r="J100" s="103">
        <f t="shared" si="18"/>
        <v>405017.6864905195</v>
      </c>
      <c r="K100" s="103">
        <f t="shared" si="23"/>
        <v>371714.73947260523</v>
      </c>
      <c r="L100" s="89">
        <f t="shared" si="19"/>
        <v>55352193.23440026</v>
      </c>
      <c r="M100" s="91"/>
      <c r="N100" s="29"/>
    </row>
    <row r="101" spans="1:14" ht="12.75">
      <c r="A101" s="80">
        <f t="shared" si="20"/>
        <v>84</v>
      </c>
      <c r="B101" s="81">
        <f t="shared" si="12"/>
        <v>45116</v>
      </c>
      <c r="C101" s="81">
        <f t="shared" si="13"/>
        <v>45109</v>
      </c>
      <c r="D101" s="103">
        <f t="shared" si="21"/>
        <v>55352193.23440026</v>
      </c>
      <c r="E101" s="103">
        <f t="shared" si="14"/>
        <v>776732.4259631247</v>
      </c>
      <c r="F101" s="103">
        <f t="shared" si="15"/>
        <v>776732.4259631247</v>
      </c>
      <c r="G101" s="103">
        <f t="shared" si="16"/>
        <v>776732.4259631247</v>
      </c>
      <c r="H101" s="104">
        <f t="shared" si="22"/>
        <v>0</v>
      </c>
      <c r="I101" s="103">
        <f t="shared" si="17"/>
        <v>776732.4259631247</v>
      </c>
      <c r="J101" s="103">
        <f t="shared" si="18"/>
        <v>407717.80440045637</v>
      </c>
      <c r="K101" s="103">
        <f t="shared" si="23"/>
        <v>369014.62156266836</v>
      </c>
      <c r="L101" s="89">
        <f t="shared" si="19"/>
        <v>54944475.4299998</v>
      </c>
      <c r="M101" s="91"/>
      <c r="N101" s="29"/>
    </row>
    <row r="102" spans="1:14" ht="12.75">
      <c r="A102" s="80">
        <f t="shared" si="20"/>
        <v>85</v>
      </c>
      <c r="B102" s="81">
        <f t="shared" si="12"/>
        <v>45147</v>
      </c>
      <c r="C102" s="81">
        <f t="shared" si="13"/>
        <v>45140</v>
      </c>
      <c r="D102" s="103">
        <f t="shared" si="21"/>
        <v>54944475.4299998</v>
      </c>
      <c r="E102" s="103">
        <f t="shared" si="14"/>
        <v>776732.4259631247</v>
      </c>
      <c r="F102" s="103">
        <f t="shared" si="15"/>
        <v>776732.4259631247</v>
      </c>
      <c r="G102" s="103">
        <f t="shared" si="16"/>
        <v>776732.4259631247</v>
      </c>
      <c r="H102" s="104">
        <f t="shared" si="22"/>
        <v>0</v>
      </c>
      <c r="I102" s="103">
        <f t="shared" si="17"/>
        <v>776732.4259631247</v>
      </c>
      <c r="J102" s="103">
        <f t="shared" si="18"/>
        <v>410435.92309645936</v>
      </c>
      <c r="K102" s="103">
        <f t="shared" si="23"/>
        <v>366296.50286666537</v>
      </c>
      <c r="L102" s="86">
        <f t="shared" si="19"/>
        <v>54534039.506903335</v>
      </c>
      <c r="M102" s="29"/>
      <c r="N102" s="29"/>
    </row>
    <row r="103" spans="1:14" ht="12.75">
      <c r="A103" s="80">
        <f t="shared" si="20"/>
        <v>86</v>
      </c>
      <c r="B103" s="81">
        <f t="shared" si="12"/>
        <v>45178</v>
      </c>
      <c r="C103" s="81">
        <f t="shared" si="13"/>
        <v>45171</v>
      </c>
      <c r="D103" s="103">
        <f t="shared" si="21"/>
        <v>54534039.506903335</v>
      </c>
      <c r="E103" s="103">
        <f t="shared" si="14"/>
        <v>776732.4259631247</v>
      </c>
      <c r="F103" s="103">
        <f t="shared" si="15"/>
        <v>776732.4259631247</v>
      </c>
      <c r="G103" s="103">
        <f t="shared" si="16"/>
        <v>776732.4259631247</v>
      </c>
      <c r="H103" s="104">
        <f t="shared" si="22"/>
        <v>0</v>
      </c>
      <c r="I103" s="103">
        <f t="shared" si="17"/>
        <v>776732.4259631247</v>
      </c>
      <c r="J103" s="103">
        <f t="shared" si="18"/>
        <v>413172.1625837691</v>
      </c>
      <c r="K103" s="103">
        <f t="shared" si="23"/>
        <v>363560.2633793556</v>
      </c>
      <c r="L103" s="86">
        <f t="shared" si="19"/>
        <v>54120867.34431957</v>
      </c>
      <c r="M103" s="29"/>
      <c r="N103" s="29"/>
    </row>
    <row r="104" spans="1:14" ht="12.75">
      <c r="A104" s="80">
        <f t="shared" si="20"/>
        <v>87</v>
      </c>
      <c r="B104" s="81">
        <f t="shared" si="12"/>
        <v>45208</v>
      </c>
      <c r="C104" s="81">
        <f t="shared" si="13"/>
        <v>45201</v>
      </c>
      <c r="D104" s="103">
        <f t="shared" si="21"/>
        <v>54120867.34431957</v>
      </c>
      <c r="E104" s="103">
        <f t="shared" si="14"/>
        <v>776732.4259631247</v>
      </c>
      <c r="F104" s="103">
        <f t="shared" si="15"/>
        <v>776732.4259631247</v>
      </c>
      <c r="G104" s="103">
        <f t="shared" si="16"/>
        <v>776732.4259631247</v>
      </c>
      <c r="H104" s="104">
        <f t="shared" si="22"/>
        <v>0</v>
      </c>
      <c r="I104" s="103">
        <f t="shared" si="17"/>
        <v>776732.4259631247</v>
      </c>
      <c r="J104" s="103">
        <f t="shared" si="18"/>
        <v>415926.64366766094</v>
      </c>
      <c r="K104" s="103">
        <f t="shared" si="23"/>
        <v>360805.7822954638</v>
      </c>
      <c r="L104" s="86">
        <f t="shared" si="19"/>
        <v>53704940.70065191</v>
      </c>
      <c r="M104" s="29"/>
      <c r="N104" s="29"/>
    </row>
    <row r="105" spans="1:14" ht="12.75">
      <c r="A105" s="80">
        <f t="shared" si="20"/>
        <v>88</v>
      </c>
      <c r="B105" s="81">
        <f t="shared" si="12"/>
        <v>45239</v>
      </c>
      <c r="C105" s="81">
        <f t="shared" si="13"/>
        <v>45232</v>
      </c>
      <c r="D105" s="103">
        <f t="shared" si="21"/>
        <v>53704940.70065191</v>
      </c>
      <c r="E105" s="103">
        <f t="shared" si="14"/>
        <v>776732.4259631247</v>
      </c>
      <c r="F105" s="103">
        <f t="shared" si="15"/>
        <v>776732.4259631247</v>
      </c>
      <c r="G105" s="103">
        <f t="shared" si="16"/>
        <v>776732.4259631247</v>
      </c>
      <c r="H105" s="104">
        <f t="shared" si="22"/>
        <v>0</v>
      </c>
      <c r="I105" s="103">
        <f t="shared" si="17"/>
        <v>776732.4259631247</v>
      </c>
      <c r="J105" s="103">
        <f t="shared" si="18"/>
        <v>418699.4879587787</v>
      </c>
      <c r="K105" s="103">
        <f t="shared" si="23"/>
        <v>358032.93800434604</v>
      </c>
      <c r="L105" s="86">
        <f t="shared" si="19"/>
        <v>53286241.212693125</v>
      </c>
      <c r="M105" s="29"/>
      <c r="N105" s="29"/>
    </row>
    <row r="106" spans="1:14" ht="12.75">
      <c r="A106" s="80">
        <f t="shared" si="20"/>
        <v>89</v>
      </c>
      <c r="B106" s="81">
        <f t="shared" si="12"/>
        <v>45269</v>
      </c>
      <c r="C106" s="81">
        <f t="shared" si="13"/>
        <v>45262</v>
      </c>
      <c r="D106" s="103">
        <f t="shared" si="21"/>
        <v>53286241.212693125</v>
      </c>
      <c r="E106" s="103">
        <f t="shared" si="14"/>
        <v>776732.4259631247</v>
      </c>
      <c r="F106" s="103">
        <f t="shared" si="15"/>
        <v>776732.4259631247</v>
      </c>
      <c r="G106" s="103">
        <f t="shared" si="16"/>
        <v>776732.4259631247</v>
      </c>
      <c r="H106" s="104">
        <f t="shared" si="22"/>
        <v>0</v>
      </c>
      <c r="I106" s="103">
        <f t="shared" si="17"/>
        <v>776732.4259631247</v>
      </c>
      <c r="J106" s="103">
        <f t="shared" si="18"/>
        <v>421490.8178785039</v>
      </c>
      <c r="K106" s="103">
        <f t="shared" si="23"/>
        <v>355241.60808462085</v>
      </c>
      <c r="L106" s="86">
        <f t="shared" si="19"/>
        <v>52864750.39481462</v>
      </c>
      <c r="M106" s="29"/>
      <c r="N106" s="29"/>
    </row>
    <row r="107" spans="1:14" ht="12.75">
      <c r="A107" s="80">
        <f t="shared" si="20"/>
        <v>90</v>
      </c>
      <c r="B107" s="81">
        <f t="shared" si="12"/>
        <v>45300</v>
      </c>
      <c r="C107" s="81">
        <f t="shared" si="13"/>
        <v>45293</v>
      </c>
      <c r="D107" s="103">
        <f t="shared" si="21"/>
        <v>52864750.39481462</v>
      </c>
      <c r="E107" s="103">
        <f t="shared" si="14"/>
        <v>776732.4259631247</v>
      </c>
      <c r="F107" s="103">
        <f t="shared" si="15"/>
        <v>776732.4259631247</v>
      </c>
      <c r="G107" s="103">
        <f t="shared" si="16"/>
        <v>776732.4259631247</v>
      </c>
      <c r="H107" s="104">
        <f t="shared" si="22"/>
        <v>0</v>
      </c>
      <c r="I107" s="103">
        <f t="shared" si="17"/>
        <v>776732.4259631247</v>
      </c>
      <c r="J107" s="103">
        <f t="shared" si="18"/>
        <v>424300.7566643606</v>
      </c>
      <c r="K107" s="103">
        <f t="shared" si="23"/>
        <v>352431.66929876414</v>
      </c>
      <c r="L107" s="86">
        <f t="shared" si="19"/>
        <v>52440449.63815026</v>
      </c>
      <c r="M107" s="29"/>
      <c r="N107" s="29"/>
    </row>
    <row r="108" spans="1:14" ht="12.75">
      <c r="A108" s="80">
        <f t="shared" si="20"/>
        <v>91</v>
      </c>
      <c r="B108" s="81">
        <f t="shared" si="12"/>
        <v>45331</v>
      </c>
      <c r="C108" s="81">
        <f t="shared" si="13"/>
        <v>45324</v>
      </c>
      <c r="D108" s="103">
        <f t="shared" si="21"/>
        <v>52440449.63815026</v>
      </c>
      <c r="E108" s="103">
        <f t="shared" si="14"/>
        <v>776732.4259631247</v>
      </c>
      <c r="F108" s="103">
        <f t="shared" si="15"/>
        <v>776732.4259631247</v>
      </c>
      <c r="G108" s="103">
        <f t="shared" si="16"/>
        <v>776732.4259631247</v>
      </c>
      <c r="H108" s="104">
        <f t="shared" si="22"/>
        <v>0</v>
      </c>
      <c r="I108" s="103">
        <f t="shared" si="17"/>
        <v>776732.4259631247</v>
      </c>
      <c r="J108" s="103">
        <f t="shared" si="18"/>
        <v>427129.4283754563</v>
      </c>
      <c r="K108" s="103">
        <f t="shared" si="23"/>
        <v>349602.9975876684</v>
      </c>
      <c r="L108" s="86">
        <f t="shared" si="19"/>
        <v>52013320.20977481</v>
      </c>
      <c r="M108" s="29"/>
      <c r="N108" s="29"/>
    </row>
    <row r="109" spans="1:14" ht="12.75">
      <c r="A109" s="80">
        <f t="shared" si="20"/>
        <v>92</v>
      </c>
      <c r="B109" s="81">
        <f t="shared" si="12"/>
        <v>45360</v>
      </c>
      <c r="C109" s="81">
        <f t="shared" si="13"/>
        <v>45353</v>
      </c>
      <c r="D109" s="103">
        <f t="shared" si="21"/>
        <v>52013320.20977481</v>
      </c>
      <c r="E109" s="103">
        <f t="shared" si="14"/>
        <v>776732.4259631247</v>
      </c>
      <c r="F109" s="103">
        <f t="shared" si="15"/>
        <v>776732.4259631247</v>
      </c>
      <c r="G109" s="103">
        <f t="shared" si="16"/>
        <v>776732.4259631247</v>
      </c>
      <c r="H109" s="104">
        <f t="shared" si="22"/>
        <v>0</v>
      </c>
      <c r="I109" s="103">
        <f t="shared" si="17"/>
        <v>776732.4259631247</v>
      </c>
      <c r="J109" s="103">
        <f t="shared" si="18"/>
        <v>429976.95789795934</v>
      </c>
      <c r="K109" s="103">
        <f t="shared" si="23"/>
        <v>346755.4680651654</v>
      </c>
      <c r="L109" s="86">
        <f t="shared" si="19"/>
        <v>51583343.251876846</v>
      </c>
      <c r="M109" s="29"/>
      <c r="N109" s="29"/>
    </row>
    <row r="110" spans="1:14" ht="12.75">
      <c r="A110" s="80">
        <f t="shared" si="20"/>
        <v>93</v>
      </c>
      <c r="B110" s="81">
        <f t="shared" si="12"/>
        <v>45391</v>
      </c>
      <c r="C110" s="81">
        <f t="shared" si="13"/>
        <v>45384</v>
      </c>
      <c r="D110" s="103">
        <f t="shared" si="21"/>
        <v>51583343.251876846</v>
      </c>
      <c r="E110" s="103">
        <f t="shared" si="14"/>
        <v>776732.4259631247</v>
      </c>
      <c r="F110" s="103">
        <f t="shared" si="15"/>
        <v>776732.4259631247</v>
      </c>
      <c r="G110" s="103">
        <f t="shared" si="16"/>
        <v>776732.4259631247</v>
      </c>
      <c r="H110" s="104">
        <f t="shared" si="22"/>
        <v>0</v>
      </c>
      <c r="I110" s="103">
        <f t="shared" si="17"/>
        <v>776732.4259631247</v>
      </c>
      <c r="J110" s="103">
        <f t="shared" si="18"/>
        <v>432843.4709506124</v>
      </c>
      <c r="K110" s="103">
        <f t="shared" si="23"/>
        <v>343888.95501251234</v>
      </c>
      <c r="L110" s="86">
        <f t="shared" si="19"/>
        <v>51150499.780926235</v>
      </c>
      <c r="M110" s="29"/>
      <c r="N110" s="29"/>
    </row>
    <row r="111" spans="1:14" ht="12.75">
      <c r="A111" s="80">
        <f t="shared" si="20"/>
        <v>94</v>
      </c>
      <c r="B111" s="81">
        <f t="shared" si="12"/>
        <v>45421</v>
      </c>
      <c r="C111" s="81">
        <f t="shared" si="13"/>
        <v>45414</v>
      </c>
      <c r="D111" s="103">
        <f t="shared" si="21"/>
        <v>51150499.780926235</v>
      </c>
      <c r="E111" s="103">
        <f t="shared" si="14"/>
        <v>776732.4259631247</v>
      </c>
      <c r="F111" s="103">
        <f t="shared" si="15"/>
        <v>776732.4259631247</v>
      </c>
      <c r="G111" s="103">
        <f t="shared" si="16"/>
        <v>776732.4259631247</v>
      </c>
      <c r="H111" s="104">
        <f t="shared" si="22"/>
        <v>0</v>
      </c>
      <c r="I111" s="103">
        <f t="shared" si="17"/>
        <v>776732.4259631247</v>
      </c>
      <c r="J111" s="103">
        <f t="shared" si="18"/>
        <v>435729.09409028315</v>
      </c>
      <c r="K111" s="103">
        <f t="shared" si="23"/>
        <v>341003.3318728416</v>
      </c>
      <c r="L111" s="86">
        <f t="shared" si="19"/>
        <v>50714770.68683595</v>
      </c>
      <c r="M111" s="29"/>
      <c r="N111" s="29"/>
    </row>
    <row r="112" spans="1:14" ht="12.75">
      <c r="A112" s="80">
        <f t="shared" si="20"/>
        <v>95</v>
      </c>
      <c r="B112" s="81">
        <f t="shared" si="12"/>
        <v>45452</v>
      </c>
      <c r="C112" s="81">
        <f t="shared" si="13"/>
        <v>45445</v>
      </c>
      <c r="D112" s="103">
        <f t="shared" si="21"/>
        <v>50714770.68683595</v>
      </c>
      <c r="E112" s="103">
        <f t="shared" si="14"/>
        <v>776732.4259631247</v>
      </c>
      <c r="F112" s="103">
        <f t="shared" si="15"/>
        <v>776732.4259631247</v>
      </c>
      <c r="G112" s="103">
        <f t="shared" si="16"/>
        <v>776732.4259631247</v>
      </c>
      <c r="H112" s="104">
        <f t="shared" si="22"/>
        <v>0</v>
      </c>
      <c r="I112" s="103">
        <f t="shared" si="17"/>
        <v>776732.4259631247</v>
      </c>
      <c r="J112" s="103">
        <f t="shared" si="18"/>
        <v>438633.9547175517</v>
      </c>
      <c r="K112" s="103">
        <f t="shared" si="23"/>
        <v>338098.471245573</v>
      </c>
      <c r="L112" s="86">
        <f t="shared" si="19"/>
        <v>50276136.7321184</v>
      </c>
      <c r="M112" s="29"/>
      <c r="N112" s="29"/>
    </row>
    <row r="113" spans="1:14" ht="12.75">
      <c r="A113" s="80">
        <f t="shared" si="20"/>
        <v>96</v>
      </c>
      <c r="B113" s="81">
        <f t="shared" si="12"/>
        <v>45482</v>
      </c>
      <c r="C113" s="81">
        <f t="shared" si="13"/>
        <v>45475</v>
      </c>
      <c r="D113" s="103">
        <f t="shared" si="21"/>
        <v>50276136.7321184</v>
      </c>
      <c r="E113" s="103">
        <f t="shared" si="14"/>
        <v>776732.4259631247</v>
      </c>
      <c r="F113" s="103">
        <f t="shared" si="15"/>
        <v>776732.4259631247</v>
      </c>
      <c r="G113" s="103">
        <f t="shared" si="16"/>
        <v>776732.4259631247</v>
      </c>
      <c r="H113" s="104">
        <f t="shared" si="22"/>
        <v>0</v>
      </c>
      <c r="I113" s="103">
        <f t="shared" si="17"/>
        <v>776732.4259631247</v>
      </c>
      <c r="J113" s="103">
        <f t="shared" si="18"/>
        <v>441558.1810823354</v>
      </c>
      <c r="K113" s="103">
        <f t="shared" si="23"/>
        <v>335174.2448807893</v>
      </c>
      <c r="L113" s="86">
        <f t="shared" si="19"/>
        <v>49834578.55103606</v>
      </c>
      <c r="M113" s="29"/>
      <c r="N113" s="29"/>
    </row>
    <row r="114" spans="1:14" ht="12.75">
      <c r="A114" s="80">
        <f t="shared" si="20"/>
        <v>97</v>
      </c>
      <c r="B114" s="81">
        <f t="shared" si="12"/>
        <v>45513</v>
      </c>
      <c r="C114" s="81">
        <f t="shared" si="13"/>
        <v>45506</v>
      </c>
      <c r="D114" s="103">
        <f t="shared" si="21"/>
        <v>49834578.55103606</v>
      </c>
      <c r="E114" s="103">
        <f t="shared" si="14"/>
        <v>776732.4259631247</v>
      </c>
      <c r="F114" s="103">
        <f t="shared" si="15"/>
        <v>776732.4259631247</v>
      </c>
      <c r="G114" s="103">
        <f t="shared" si="16"/>
        <v>776732.4259631247</v>
      </c>
      <c r="H114" s="104">
        <f t="shared" si="22"/>
        <v>0</v>
      </c>
      <c r="I114" s="103">
        <f t="shared" si="17"/>
        <v>776732.4259631247</v>
      </c>
      <c r="J114" s="103">
        <f t="shared" si="18"/>
        <v>444501.902289551</v>
      </c>
      <c r="K114" s="103">
        <f t="shared" si="23"/>
        <v>332230.52367357374</v>
      </c>
      <c r="L114" s="86">
        <f t="shared" si="19"/>
        <v>49390076.648746505</v>
      </c>
      <c r="M114" s="29"/>
      <c r="N114" s="29"/>
    </row>
    <row r="115" spans="1:14" ht="12.75">
      <c r="A115" s="80">
        <f t="shared" si="20"/>
        <v>98</v>
      </c>
      <c r="B115" s="81">
        <f t="shared" si="12"/>
        <v>45544</v>
      </c>
      <c r="C115" s="81">
        <f t="shared" si="13"/>
        <v>45537</v>
      </c>
      <c r="D115" s="103">
        <f t="shared" si="21"/>
        <v>49390076.648746505</v>
      </c>
      <c r="E115" s="103">
        <f t="shared" si="14"/>
        <v>776732.4259631247</v>
      </c>
      <c r="F115" s="103">
        <f t="shared" si="15"/>
        <v>776732.4259631247</v>
      </c>
      <c r="G115" s="103">
        <f t="shared" si="16"/>
        <v>776732.4259631247</v>
      </c>
      <c r="H115" s="104">
        <f t="shared" si="22"/>
        <v>0</v>
      </c>
      <c r="I115" s="103">
        <f t="shared" si="17"/>
        <v>776732.4259631247</v>
      </c>
      <c r="J115" s="103">
        <f t="shared" si="18"/>
        <v>447465.2483048147</v>
      </c>
      <c r="K115" s="103">
        <f t="shared" si="23"/>
        <v>329267.17765831004</v>
      </c>
      <c r="L115" s="86">
        <f t="shared" si="19"/>
        <v>48942611.40044169</v>
      </c>
      <c r="M115" s="29"/>
      <c r="N115" s="29"/>
    </row>
    <row r="116" spans="1:14" ht="12.75">
      <c r="A116" s="80">
        <f t="shared" si="20"/>
        <v>99</v>
      </c>
      <c r="B116" s="81">
        <f t="shared" si="12"/>
        <v>45574</v>
      </c>
      <c r="C116" s="81">
        <f t="shared" si="13"/>
        <v>45567</v>
      </c>
      <c r="D116" s="103">
        <f t="shared" si="21"/>
        <v>48942611.40044169</v>
      </c>
      <c r="E116" s="103">
        <f t="shared" si="14"/>
        <v>776732.4259631247</v>
      </c>
      <c r="F116" s="103">
        <f t="shared" si="15"/>
        <v>776732.4259631247</v>
      </c>
      <c r="G116" s="103">
        <f t="shared" si="16"/>
        <v>776732.4259631247</v>
      </c>
      <c r="H116" s="104">
        <f t="shared" si="22"/>
        <v>0</v>
      </c>
      <c r="I116" s="103">
        <f t="shared" si="17"/>
        <v>776732.4259631247</v>
      </c>
      <c r="J116" s="103">
        <f t="shared" si="18"/>
        <v>450448.3499601801</v>
      </c>
      <c r="K116" s="103">
        <f t="shared" si="23"/>
        <v>326284.0760029446</v>
      </c>
      <c r="L116" s="86">
        <f t="shared" si="19"/>
        <v>48492163.05048151</v>
      </c>
      <c r="M116" s="29"/>
      <c r="N116" s="29"/>
    </row>
    <row r="117" spans="1:14" ht="12.75">
      <c r="A117" s="80">
        <f t="shared" si="20"/>
        <v>100</v>
      </c>
      <c r="B117" s="81">
        <f t="shared" si="12"/>
        <v>45605</v>
      </c>
      <c r="C117" s="81">
        <f t="shared" si="13"/>
        <v>45598</v>
      </c>
      <c r="D117" s="103">
        <f t="shared" si="21"/>
        <v>48492163.05048151</v>
      </c>
      <c r="E117" s="103">
        <f t="shared" si="14"/>
        <v>776732.4259631247</v>
      </c>
      <c r="F117" s="103">
        <f t="shared" si="15"/>
        <v>776732.4259631247</v>
      </c>
      <c r="G117" s="103">
        <f t="shared" si="16"/>
        <v>776732.4259631247</v>
      </c>
      <c r="H117" s="104">
        <f t="shared" si="22"/>
        <v>0</v>
      </c>
      <c r="I117" s="103">
        <f t="shared" si="17"/>
        <v>776732.4259631247</v>
      </c>
      <c r="J117" s="103">
        <f t="shared" si="18"/>
        <v>453451.33895991463</v>
      </c>
      <c r="K117" s="103">
        <f t="shared" si="23"/>
        <v>323281.0870032101</v>
      </c>
      <c r="L117" s="86">
        <f t="shared" si="19"/>
        <v>48038711.711521596</v>
      </c>
      <c r="M117" s="29"/>
      <c r="N117" s="29"/>
    </row>
    <row r="118" spans="1:14" ht="12.75">
      <c r="A118" s="80">
        <f t="shared" si="20"/>
        <v>101</v>
      </c>
      <c r="B118" s="81">
        <f t="shared" si="12"/>
        <v>45635</v>
      </c>
      <c r="C118" s="81">
        <f t="shared" si="13"/>
        <v>45628</v>
      </c>
      <c r="D118" s="103">
        <f t="shared" si="21"/>
        <v>48038711.711521596</v>
      </c>
      <c r="E118" s="103">
        <f t="shared" si="14"/>
        <v>776732.4259631247</v>
      </c>
      <c r="F118" s="103">
        <f t="shared" si="15"/>
        <v>776732.4259631247</v>
      </c>
      <c r="G118" s="103">
        <f t="shared" si="16"/>
        <v>776732.4259631247</v>
      </c>
      <c r="H118" s="104">
        <f t="shared" si="22"/>
        <v>0</v>
      </c>
      <c r="I118" s="103">
        <f t="shared" si="17"/>
        <v>776732.4259631247</v>
      </c>
      <c r="J118" s="103">
        <f t="shared" si="18"/>
        <v>456474.3478863141</v>
      </c>
      <c r="K118" s="103">
        <f t="shared" si="23"/>
        <v>320258.07807681063</v>
      </c>
      <c r="L118" s="86">
        <f t="shared" si="19"/>
        <v>47582237.36363528</v>
      </c>
      <c r="M118" s="29"/>
      <c r="N118" s="29"/>
    </row>
    <row r="119" spans="1:14" ht="12.75">
      <c r="A119" s="80">
        <f t="shared" si="20"/>
        <v>102</v>
      </c>
      <c r="B119" s="81">
        <f t="shared" si="12"/>
        <v>45666</v>
      </c>
      <c r="C119" s="81">
        <f t="shared" si="13"/>
        <v>45659</v>
      </c>
      <c r="D119" s="103">
        <f t="shared" si="21"/>
        <v>47582237.36363528</v>
      </c>
      <c r="E119" s="103">
        <f t="shared" si="14"/>
        <v>776732.4259631247</v>
      </c>
      <c r="F119" s="103">
        <f t="shared" si="15"/>
        <v>776732.4259631247</v>
      </c>
      <c r="G119" s="103">
        <f t="shared" si="16"/>
        <v>776732.4259631247</v>
      </c>
      <c r="H119" s="104">
        <f t="shared" si="22"/>
        <v>0</v>
      </c>
      <c r="I119" s="103">
        <f t="shared" si="17"/>
        <v>776732.4259631247</v>
      </c>
      <c r="J119" s="103">
        <f t="shared" si="18"/>
        <v>459517.5102055562</v>
      </c>
      <c r="K119" s="103">
        <f t="shared" si="23"/>
        <v>317214.91575756855</v>
      </c>
      <c r="L119" s="86">
        <f t="shared" si="19"/>
        <v>47122719.85342972</v>
      </c>
      <c r="M119" s="29"/>
      <c r="N119" s="29"/>
    </row>
    <row r="120" spans="1:14" ht="12.75">
      <c r="A120" s="80">
        <f t="shared" si="20"/>
        <v>103</v>
      </c>
      <c r="B120" s="81">
        <f t="shared" si="12"/>
        <v>45697</v>
      </c>
      <c r="C120" s="81">
        <f t="shared" si="13"/>
        <v>45690</v>
      </c>
      <c r="D120" s="103">
        <f t="shared" si="21"/>
        <v>47122719.85342972</v>
      </c>
      <c r="E120" s="103">
        <f t="shared" si="14"/>
        <v>776732.4259631247</v>
      </c>
      <c r="F120" s="103">
        <f t="shared" si="15"/>
        <v>776732.4259631247</v>
      </c>
      <c r="G120" s="103">
        <f t="shared" si="16"/>
        <v>776732.4259631247</v>
      </c>
      <c r="H120" s="104">
        <f t="shared" si="22"/>
        <v>0</v>
      </c>
      <c r="I120" s="103">
        <f t="shared" si="17"/>
        <v>776732.4259631247</v>
      </c>
      <c r="J120" s="103">
        <f t="shared" si="18"/>
        <v>462580.96027359326</v>
      </c>
      <c r="K120" s="103">
        <f t="shared" si="23"/>
        <v>314151.46568953147</v>
      </c>
      <c r="L120" s="86">
        <f t="shared" si="19"/>
        <v>46660138.893156126</v>
      </c>
      <c r="M120" s="29"/>
      <c r="N120" s="29"/>
    </row>
    <row r="121" spans="1:14" ht="12.75">
      <c r="A121" s="80">
        <f t="shared" si="20"/>
        <v>104</v>
      </c>
      <c r="B121" s="81">
        <f t="shared" si="12"/>
        <v>45725</v>
      </c>
      <c r="C121" s="81">
        <f t="shared" si="13"/>
        <v>45718</v>
      </c>
      <c r="D121" s="103">
        <f t="shared" si="21"/>
        <v>46660138.893156126</v>
      </c>
      <c r="E121" s="103">
        <f t="shared" si="14"/>
        <v>776732.4259631247</v>
      </c>
      <c r="F121" s="103">
        <f t="shared" si="15"/>
        <v>776732.4259631247</v>
      </c>
      <c r="G121" s="103">
        <f t="shared" si="16"/>
        <v>776732.4259631247</v>
      </c>
      <c r="H121" s="104">
        <f t="shared" si="22"/>
        <v>0</v>
      </c>
      <c r="I121" s="103">
        <f t="shared" si="17"/>
        <v>776732.4259631247</v>
      </c>
      <c r="J121" s="103">
        <f t="shared" si="18"/>
        <v>465664.8333420839</v>
      </c>
      <c r="K121" s="103">
        <f t="shared" si="23"/>
        <v>311067.5926210408</v>
      </c>
      <c r="L121" s="86">
        <f t="shared" si="19"/>
        <v>46194474.05981404</v>
      </c>
      <c r="M121" s="29"/>
      <c r="N121" s="29"/>
    </row>
    <row r="122" spans="1:14" ht="12.75">
      <c r="A122" s="80">
        <f t="shared" si="20"/>
        <v>105</v>
      </c>
      <c r="B122" s="81">
        <f t="shared" si="12"/>
        <v>45756</v>
      </c>
      <c r="C122" s="81">
        <f t="shared" si="13"/>
        <v>45749</v>
      </c>
      <c r="D122" s="103">
        <f t="shared" si="21"/>
        <v>46194474.05981404</v>
      </c>
      <c r="E122" s="103">
        <f t="shared" si="14"/>
        <v>776732.4259631247</v>
      </c>
      <c r="F122" s="103">
        <f t="shared" si="15"/>
        <v>776732.4259631247</v>
      </c>
      <c r="G122" s="103">
        <f t="shared" si="16"/>
        <v>776732.4259631247</v>
      </c>
      <c r="H122" s="104">
        <f t="shared" si="22"/>
        <v>0</v>
      </c>
      <c r="I122" s="103">
        <f t="shared" si="17"/>
        <v>776732.4259631247</v>
      </c>
      <c r="J122" s="103">
        <f t="shared" si="18"/>
        <v>468769.26556436444</v>
      </c>
      <c r="K122" s="103">
        <f t="shared" si="23"/>
        <v>307963.1603987603</v>
      </c>
      <c r="L122" s="86">
        <f t="shared" si="19"/>
        <v>45725704.794249676</v>
      </c>
      <c r="M122" s="29"/>
      <c r="N122" s="29"/>
    </row>
    <row r="123" spans="1:14" ht="12.75">
      <c r="A123" s="80">
        <f t="shared" si="20"/>
        <v>106</v>
      </c>
      <c r="B123" s="81">
        <f t="shared" si="12"/>
        <v>45786</v>
      </c>
      <c r="C123" s="81">
        <f t="shared" si="13"/>
        <v>45779</v>
      </c>
      <c r="D123" s="103">
        <f t="shared" si="21"/>
        <v>45725704.794249676</v>
      </c>
      <c r="E123" s="103">
        <f t="shared" si="14"/>
        <v>776732.4259631247</v>
      </c>
      <c r="F123" s="103">
        <f t="shared" si="15"/>
        <v>776732.4259631247</v>
      </c>
      <c r="G123" s="103">
        <f t="shared" si="16"/>
        <v>776732.4259631247</v>
      </c>
      <c r="H123" s="104">
        <f t="shared" si="22"/>
        <v>0</v>
      </c>
      <c r="I123" s="103">
        <f t="shared" si="17"/>
        <v>776732.4259631247</v>
      </c>
      <c r="J123" s="103">
        <f t="shared" si="18"/>
        <v>471894.3940014602</v>
      </c>
      <c r="K123" s="103">
        <f t="shared" si="23"/>
        <v>304838.0319616645</v>
      </c>
      <c r="L123" s="86">
        <f t="shared" si="19"/>
        <v>45253810.400248215</v>
      </c>
      <c r="M123" s="29"/>
      <c r="N123" s="29"/>
    </row>
    <row r="124" spans="1:14" ht="12.75">
      <c r="A124" s="80">
        <f t="shared" si="20"/>
        <v>107</v>
      </c>
      <c r="B124" s="81">
        <f t="shared" si="12"/>
        <v>45817</v>
      </c>
      <c r="C124" s="81">
        <f t="shared" si="13"/>
        <v>45810</v>
      </c>
      <c r="D124" s="103">
        <f t="shared" si="21"/>
        <v>45253810.400248215</v>
      </c>
      <c r="E124" s="103">
        <f t="shared" si="14"/>
        <v>776732.4259631247</v>
      </c>
      <c r="F124" s="103">
        <f t="shared" si="15"/>
        <v>776732.4259631247</v>
      </c>
      <c r="G124" s="103">
        <f t="shared" si="16"/>
        <v>776732.4259631247</v>
      </c>
      <c r="H124" s="104">
        <f t="shared" si="22"/>
        <v>0</v>
      </c>
      <c r="I124" s="103">
        <f t="shared" si="17"/>
        <v>776732.4259631247</v>
      </c>
      <c r="J124" s="103">
        <f t="shared" si="18"/>
        <v>475040.35662813665</v>
      </c>
      <c r="K124" s="103">
        <f t="shared" si="23"/>
        <v>301692.0693349881</v>
      </c>
      <c r="L124" s="86">
        <f t="shared" si="19"/>
        <v>44778770.04362008</v>
      </c>
      <c r="M124" s="29"/>
      <c r="N124" s="29"/>
    </row>
    <row r="125" spans="1:14" ht="12.75">
      <c r="A125" s="80">
        <f t="shared" si="20"/>
        <v>108</v>
      </c>
      <c r="B125" s="81">
        <f t="shared" si="12"/>
        <v>45847</v>
      </c>
      <c r="C125" s="81">
        <f t="shared" si="13"/>
        <v>45840</v>
      </c>
      <c r="D125" s="103">
        <f t="shared" si="21"/>
        <v>44778770.04362008</v>
      </c>
      <c r="E125" s="103">
        <f t="shared" si="14"/>
        <v>776732.4259631247</v>
      </c>
      <c r="F125" s="103">
        <f t="shared" si="15"/>
        <v>776732.4259631247</v>
      </c>
      <c r="G125" s="103">
        <f t="shared" si="16"/>
        <v>776732.4259631247</v>
      </c>
      <c r="H125" s="104">
        <f t="shared" si="22"/>
        <v>0</v>
      </c>
      <c r="I125" s="103">
        <f t="shared" si="17"/>
        <v>776732.4259631247</v>
      </c>
      <c r="J125" s="103">
        <f t="shared" si="18"/>
        <v>478207.29233899084</v>
      </c>
      <c r="K125" s="103">
        <f t="shared" si="23"/>
        <v>298525.1336241339</v>
      </c>
      <c r="L125" s="86">
        <f t="shared" si="19"/>
        <v>44300562.75128109</v>
      </c>
      <c r="M125" s="29"/>
      <c r="N125" s="29"/>
    </row>
    <row r="126" spans="1:14" ht="12.75">
      <c r="A126" s="80">
        <f t="shared" si="20"/>
        <v>109</v>
      </c>
      <c r="B126" s="81">
        <f t="shared" si="12"/>
        <v>45878</v>
      </c>
      <c r="C126" s="81">
        <f t="shared" si="13"/>
        <v>45871</v>
      </c>
      <c r="D126" s="89">
        <f t="shared" si="21"/>
        <v>44300562.75128109</v>
      </c>
      <c r="E126" s="89">
        <f t="shared" si="14"/>
        <v>776732.4259631247</v>
      </c>
      <c r="F126" s="89">
        <f t="shared" si="15"/>
        <v>776732.4259631247</v>
      </c>
      <c r="G126" s="89">
        <f t="shared" si="16"/>
        <v>776732.4259631247</v>
      </c>
      <c r="H126" s="90">
        <f t="shared" si="22"/>
        <v>0</v>
      </c>
      <c r="I126" s="89">
        <f t="shared" si="17"/>
        <v>776732.4259631247</v>
      </c>
      <c r="J126" s="89">
        <f t="shared" si="18"/>
        <v>481395.3409545841</v>
      </c>
      <c r="K126" s="89">
        <f t="shared" si="23"/>
        <v>295337.0850085406</v>
      </c>
      <c r="L126" s="86">
        <f t="shared" si="19"/>
        <v>43819167.4103265</v>
      </c>
      <c r="M126" s="29"/>
      <c r="N126" s="29"/>
    </row>
    <row r="127" spans="1:14" ht="12.75">
      <c r="A127" s="80">
        <f t="shared" si="20"/>
        <v>110</v>
      </c>
      <c r="B127" s="81">
        <f t="shared" si="12"/>
        <v>45909</v>
      </c>
      <c r="C127" s="81">
        <f t="shared" si="13"/>
        <v>45902</v>
      </c>
      <c r="D127" s="89">
        <f t="shared" si="21"/>
        <v>43819167.4103265</v>
      </c>
      <c r="E127" s="89">
        <f t="shared" si="14"/>
        <v>776732.4259631247</v>
      </c>
      <c r="F127" s="89">
        <f t="shared" si="15"/>
        <v>776732.4259631247</v>
      </c>
      <c r="G127" s="89">
        <f t="shared" si="16"/>
        <v>776732.4259631247</v>
      </c>
      <c r="H127" s="90">
        <f t="shared" si="22"/>
        <v>0</v>
      </c>
      <c r="I127" s="89">
        <f t="shared" si="17"/>
        <v>776732.4259631247</v>
      </c>
      <c r="J127" s="89">
        <f t="shared" si="18"/>
        <v>484604.6432276147</v>
      </c>
      <c r="K127" s="89">
        <f t="shared" si="23"/>
        <v>292127.78273551003</v>
      </c>
      <c r="L127" s="86">
        <f t="shared" si="19"/>
        <v>43334562.76709889</v>
      </c>
      <c r="M127" s="29"/>
      <c r="N127" s="29"/>
    </row>
    <row r="128" spans="1:14" ht="12.75">
      <c r="A128" s="80">
        <f t="shared" si="20"/>
        <v>111</v>
      </c>
      <c r="B128" s="81">
        <f t="shared" si="12"/>
        <v>45939</v>
      </c>
      <c r="C128" s="81">
        <f t="shared" si="13"/>
        <v>45932</v>
      </c>
      <c r="D128" s="89">
        <f t="shared" si="21"/>
        <v>43334562.76709889</v>
      </c>
      <c r="E128" s="89">
        <f t="shared" si="14"/>
        <v>776732.4259631247</v>
      </c>
      <c r="F128" s="89">
        <f t="shared" si="15"/>
        <v>776732.4259631247</v>
      </c>
      <c r="G128" s="89">
        <f t="shared" si="16"/>
        <v>776732.4259631247</v>
      </c>
      <c r="H128" s="90">
        <f t="shared" si="22"/>
        <v>0</v>
      </c>
      <c r="I128" s="89">
        <f t="shared" si="17"/>
        <v>776732.4259631247</v>
      </c>
      <c r="J128" s="89">
        <f t="shared" si="18"/>
        <v>487835.3408491321</v>
      </c>
      <c r="K128" s="89">
        <f t="shared" si="23"/>
        <v>288897.0851139926</v>
      </c>
      <c r="L128" s="86">
        <f t="shared" si="19"/>
        <v>42846727.42624976</v>
      </c>
      <c r="M128" s="29"/>
      <c r="N128" s="29"/>
    </row>
    <row r="129" spans="1:14" ht="12.75">
      <c r="A129" s="80">
        <f t="shared" si="20"/>
        <v>112</v>
      </c>
      <c r="B129" s="81">
        <f t="shared" si="12"/>
        <v>45970</v>
      </c>
      <c r="C129" s="81">
        <f t="shared" si="13"/>
        <v>45963</v>
      </c>
      <c r="D129" s="89">
        <f t="shared" si="21"/>
        <v>42846727.42624976</v>
      </c>
      <c r="E129" s="89">
        <f t="shared" si="14"/>
        <v>776732.4259631247</v>
      </c>
      <c r="F129" s="89">
        <f t="shared" si="15"/>
        <v>776732.4259631247</v>
      </c>
      <c r="G129" s="89">
        <f t="shared" si="16"/>
        <v>776732.4259631247</v>
      </c>
      <c r="H129" s="90">
        <f t="shared" si="22"/>
        <v>0</v>
      </c>
      <c r="I129" s="89">
        <f t="shared" si="17"/>
        <v>776732.4259631247</v>
      </c>
      <c r="J129" s="89">
        <f t="shared" si="18"/>
        <v>491087.576454793</v>
      </c>
      <c r="K129" s="89">
        <f t="shared" si="23"/>
        <v>285644.84950833174</v>
      </c>
      <c r="L129" s="86">
        <f t="shared" si="19"/>
        <v>42355639.84979496</v>
      </c>
      <c r="M129" s="29"/>
      <c r="N129" s="29"/>
    </row>
    <row r="130" spans="1:14" ht="12.75">
      <c r="A130" s="80">
        <f t="shared" si="20"/>
        <v>113</v>
      </c>
      <c r="B130" s="81">
        <f t="shared" si="12"/>
        <v>46000</v>
      </c>
      <c r="C130" s="81">
        <f t="shared" si="13"/>
        <v>45993</v>
      </c>
      <c r="D130" s="89">
        <f t="shared" si="21"/>
        <v>42355639.84979496</v>
      </c>
      <c r="E130" s="89">
        <f t="shared" si="14"/>
        <v>776732.4259631247</v>
      </c>
      <c r="F130" s="89">
        <f t="shared" si="15"/>
        <v>776732.4259631247</v>
      </c>
      <c r="G130" s="89">
        <f t="shared" si="16"/>
        <v>776732.4259631247</v>
      </c>
      <c r="H130" s="90">
        <f t="shared" si="22"/>
        <v>0</v>
      </c>
      <c r="I130" s="89">
        <f t="shared" si="17"/>
        <v>776732.4259631247</v>
      </c>
      <c r="J130" s="89">
        <f t="shared" si="18"/>
        <v>494361.4936311583</v>
      </c>
      <c r="K130" s="89">
        <f t="shared" si="23"/>
        <v>282370.9323319664</v>
      </c>
      <c r="L130" s="86">
        <f t="shared" si="19"/>
        <v>41861278.3561638</v>
      </c>
      <c r="M130" s="29"/>
      <c r="N130" s="29"/>
    </row>
    <row r="131" spans="1:14" ht="12.75">
      <c r="A131" s="80">
        <f t="shared" si="20"/>
        <v>114</v>
      </c>
      <c r="B131" s="81">
        <f t="shared" si="12"/>
        <v>46031</v>
      </c>
      <c r="C131" s="81">
        <f t="shared" si="13"/>
        <v>46024</v>
      </c>
      <c r="D131" s="89">
        <f t="shared" si="21"/>
        <v>41861278.3561638</v>
      </c>
      <c r="E131" s="89">
        <f t="shared" si="14"/>
        <v>776732.4259631247</v>
      </c>
      <c r="F131" s="89">
        <f t="shared" si="15"/>
        <v>776732.4259631247</v>
      </c>
      <c r="G131" s="89">
        <f t="shared" si="16"/>
        <v>776732.4259631247</v>
      </c>
      <c r="H131" s="90">
        <f t="shared" si="22"/>
        <v>0</v>
      </c>
      <c r="I131" s="89">
        <f t="shared" si="17"/>
        <v>776732.4259631247</v>
      </c>
      <c r="J131" s="89">
        <f t="shared" si="18"/>
        <v>497657.2369220327</v>
      </c>
      <c r="K131" s="89">
        <f t="shared" si="23"/>
        <v>279075.189041092</v>
      </c>
      <c r="L131" s="86">
        <f t="shared" si="19"/>
        <v>41363621.11924177</v>
      </c>
      <c r="M131" s="29"/>
      <c r="N131" s="29"/>
    </row>
    <row r="132" spans="1:14" ht="12.75">
      <c r="A132" s="80">
        <f t="shared" si="20"/>
        <v>115</v>
      </c>
      <c r="B132" s="81">
        <f t="shared" si="12"/>
        <v>46062</v>
      </c>
      <c r="C132" s="81">
        <f t="shared" si="13"/>
        <v>46055</v>
      </c>
      <c r="D132" s="89">
        <f t="shared" si="21"/>
        <v>41363621.11924177</v>
      </c>
      <c r="E132" s="89">
        <f t="shared" si="14"/>
        <v>776732.4259631247</v>
      </c>
      <c r="F132" s="89">
        <f t="shared" si="15"/>
        <v>776732.4259631247</v>
      </c>
      <c r="G132" s="89">
        <f t="shared" si="16"/>
        <v>776732.4259631247</v>
      </c>
      <c r="H132" s="90">
        <f t="shared" si="22"/>
        <v>0</v>
      </c>
      <c r="I132" s="89">
        <f t="shared" si="17"/>
        <v>776732.4259631247</v>
      </c>
      <c r="J132" s="89">
        <f t="shared" si="18"/>
        <v>500974.9518348463</v>
      </c>
      <c r="K132" s="89">
        <f t="shared" si="23"/>
        <v>275757.47412827844</v>
      </c>
      <c r="L132" s="86">
        <f t="shared" si="19"/>
        <v>40862646.16740692</v>
      </c>
      <c r="M132" s="29"/>
      <c r="N132" s="29"/>
    </row>
    <row r="133" spans="1:14" ht="12.75">
      <c r="A133" s="80">
        <f t="shared" si="20"/>
        <v>116</v>
      </c>
      <c r="B133" s="81">
        <f t="shared" si="12"/>
        <v>46090</v>
      </c>
      <c r="C133" s="81">
        <f t="shared" si="13"/>
        <v>46083</v>
      </c>
      <c r="D133" s="89">
        <f t="shared" si="21"/>
        <v>40862646.16740692</v>
      </c>
      <c r="E133" s="89">
        <f t="shared" si="14"/>
        <v>776732.4259631247</v>
      </c>
      <c r="F133" s="89">
        <f t="shared" si="15"/>
        <v>776732.4259631247</v>
      </c>
      <c r="G133" s="89">
        <f t="shared" si="16"/>
        <v>776732.4259631247</v>
      </c>
      <c r="H133" s="90">
        <f t="shared" si="22"/>
        <v>0</v>
      </c>
      <c r="I133" s="89">
        <f t="shared" si="17"/>
        <v>776732.4259631247</v>
      </c>
      <c r="J133" s="89">
        <f t="shared" si="18"/>
        <v>504314.7848470786</v>
      </c>
      <c r="K133" s="89">
        <f t="shared" si="23"/>
        <v>272417.6411160461</v>
      </c>
      <c r="L133" s="86">
        <f t="shared" si="19"/>
        <v>40358331.382559836</v>
      </c>
      <c r="M133" s="29"/>
      <c r="N133" s="29"/>
    </row>
    <row r="134" spans="1:14" ht="12.75">
      <c r="A134" s="80">
        <f t="shared" si="20"/>
        <v>117</v>
      </c>
      <c r="B134" s="81">
        <f t="shared" si="12"/>
        <v>46121</v>
      </c>
      <c r="C134" s="81">
        <f t="shared" si="13"/>
        <v>46114</v>
      </c>
      <c r="D134" s="89">
        <f t="shared" si="21"/>
        <v>40358331.382559836</v>
      </c>
      <c r="E134" s="89">
        <f t="shared" si="14"/>
        <v>776732.4259631247</v>
      </c>
      <c r="F134" s="89">
        <f t="shared" si="15"/>
        <v>776732.4259631247</v>
      </c>
      <c r="G134" s="89">
        <f t="shared" si="16"/>
        <v>776732.4259631247</v>
      </c>
      <c r="H134" s="90">
        <f t="shared" si="22"/>
        <v>0</v>
      </c>
      <c r="I134" s="89">
        <f t="shared" si="17"/>
        <v>776732.4259631247</v>
      </c>
      <c r="J134" s="89">
        <f t="shared" si="18"/>
        <v>507676.8834127258</v>
      </c>
      <c r="K134" s="89">
        <f t="shared" si="23"/>
        <v>269055.5425503989</v>
      </c>
      <c r="L134" s="86">
        <f t="shared" si="19"/>
        <v>39850654.49914711</v>
      </c>
      <c r="M134" s="29"/>
      <c r="N134" s="29"/>
    </row>
    <row r="135" spans="1:14" ht="12.75">
      <c r="A135" s="80">
        <f t="shared" si="20"/>
        <v>118</v>
      </c>
      <c r="B135" s="81">
        <f t="shared" si="12"/>
        <v>46151</v>
      </c>
      <c r="C135" s="81">
        <f t="shared" si="13"/>
        <v>46144</v>
      </c>
      <c r="D135" s="89">
        <f t="shared" si="21"/>
        <v>39850654.49914711</v>
      </c>
      <c r="E135" s="89">
        <f t="shared" si="14"/>
        <v>776732.4259631247</v>
      </c>
      <c r="F135" s="89">
        <f t="shared" si="15"/>
        <v>776732.4259631247</v>
      </c>
      <c r="G135" s="89">
        <f t="shared" si="16"/>
        <v>776732.4259631247</v>
      </c>
      <c r="H135" s="90">
        <f t="shared" si="22"/>
        <v>0</v>
      </c>
      <c r="I135" s="89">
        <f t="shared" si="17"/>
        <v>776732.4259631247</v>
      </c>
      <c r="J135" s="89">
        <f t="shared" si="18"/>
        <v>511061.39596881066</v>
      </c>
      <c r="K135" s="89">
        <f t="shared" si="23"/>
        <v>265671.02999431407</v>
      </c>
      <c r="L135" s="86">
        <f t="shared" si="19"/>
        <v>39339593.1031783</v>
      </c>
      <c r="M135" s="29"/>
      <c r="N135" s="29"/>
    </row>
    <row r="136" spans="1:14" ht="12.75">
      <c r="A136" s="80">
        <f t="shared" si="20"/>
        <v>119</v>
      </c>
      <c r="B136" s="81">
        <f t="shared" si="12"/>
        <v>46182</v>
      </c>
      <c r="C136" s="81">
        <f t="shared" si="13"/>
        <v>46175</v>
      </c>
      <c r="D136" s="89">
        <f t="shared" si="21"/>
        <v>39339593.1031783</v>
      </c>
      <c r="E136" s="89">
        <f t="shared" si="14"/>
        <v>776732.4259631247</v>
      </c>
      <c r="F136" s="89">
        <f t="shared" si="15"/>
        <v>776732.4259631247</v>
      </c>
      <c r="G136" s="89">
        <f t="shared" si="16"/>
        <v>776732.4259631247</v>
      </c>
      <c r="H136" s="90">
        <f t="shared" si="22"/>
        <v>0</v>
      </c>
      <c r="I136" s="89">
        <f t="shared" si="17"/>
        <v>776732.4259631247</v>
      </c>
      <c r="J136" s="89">
        <f t="shared" si="18"/>
        <v>514468.47194193606</v>
      </c>
      <c r="K136" s="89">
        <f t="shared" si="23"/>
        <v>262263.95402118866</v>
      </c>
      <c r="L136" s="86">
        <f t="shared" si="19"/>
        <v>38825124.63123637</v>
      </c>
      <c r="M136" s="29"/>
      <c r="N136" s="29"/>
    </row>
    <row r="137" spans="1:14" ht="12.75">
      <c r="A137" s="80">
        <f t="shared" si="20"/>
        <v>120</v>
      </c>
      <c r="B137" s="81">
        <f t="shared" si="12"/>
        <v>46212</v>
      </c>
      <c r="C137" s="81">
        <f t="shared" si="13"/>
        <v>46205</v>
      </c>
      <c r="D137" s="89">
        <f t="shared" si="21"/>
        <v>38825124.63123637</v>
      </c>
      <c r="E137" s="89">
        <f t="shared" si="14"/>
        <v>776732.4259631247</v>
      </c>
      <c r="F137" s="89">
        <f t="shared" si="15"/>
        <v>776732.4259631247</v>
      </c>
      <c r="G137" s="89">
        <f t="shared" si="16"/>
        <v>776732.4259631247</v>
      </c>
      <c r="H137" s="90">
        <f t="shared" si="22"/>
        <v>0</v>
      </c>
      <c r="I137" s="89">
        <f t="shared" si="17"/>
        <v>776732.4259631247</v>
      </c>
      <c r="J137" s="89">
        <f t="shared" si="18"/>
        <v>517898.2617548823</v>
      </c>
      <c r="K137" s="89">
        <f t="shared" si="23"/>
        <v>258834.16420824244</v>
      </c>
      <c r="L137" s="86">
        <f t="shared" si="19"/>
        <v>38307226.36948148</v>
      </c>
      <c r="M137" s="29"/>
      <c r="N137" s="29"/>
    </row>
    <row r="138" spans="1:14" ht="12.75">
      <c r="A138" s="80">
        <f t="shared" si="20"/>
        <v>121</v>
      </c>
      <c r="B138" s="81">
        <f t="shared" si="12"/>
        <v>46243</v>
      </c>
      <c r="C138" s="81">
        <f t="shared" si="13"/>
        <v>46236</v>
      </c>
      <c r="D138" s="89">
        <f t="shared" si="21"/>
        <v>38307226.36948148</v>
      </c>
      <c r="E138" s="89">
        <f t="shared" si="14"/>
        <v>776732.4259631247</v>
      </c>
      <c r="F138" s="89">
        <f t="shared" si="15"/>
        <v>776732.4259631247</v>
      </c>
      <c r="G138" s="89">
        <f t="shared" si="16"/>
        <v>776732.4259631247</v>
      </c>
      <c r="H138" s="90">
        <f t="shared" si="22"/>
        <v>0</v>
      </c>
      <c r="I138" s="89">
        <f t="shared" si="17"/>
        <v>776732.4259631247</v>
      </c>
      <c r="J138" s="89">
        <f t="shared" si="18"/>
        <v>521350.9168332482</v>
      </c>
      <c r="K138" s="89">
        <f t="shared" si="23"/>
        <v>255381.50912987653</v>
      </c>
      <c r="L138" s="86">
        <f t="shared" si="19"/>
        <v>37785875.45264823</v>
      </c>
      <c r="M138" s="29"/>
      <c r="N138" s="29"/>
    </row>
    <row r="139" spans="1:14" ht="12.75">
      <c r="A139" s="80">
        <f t="shared" si="20"/>
        <v>122</v>
      </c>
      <c r="B139" s="81">
        <f t="shared" si="12"/>
        <v>46274</v>
      </c>
      <c r="C139" s="81">
        <f t="shared" si="13"/>
        <v>46267</v>
      </c>
      <c r="D139" s="89">
        <f t="shared" si="21"/>
        <v>37785875.45264823</v>
      </c>
      <c r="E139" s="89">
        <f t="shared" si="14"/>
        <v>776732.4259631247</v>
      </c>
      <c r="F139" s="89">
        <f t="shared" si="15"/>
        <v>776732.4259631247</v>
      </c>
      <c r="G139" s="89">
        <f t="shared" si="16"/>
        <v>776732.4259631247</v>
      </c>
      <c r="H139" s="90">
        <f t="shared" si="22"/>
        <v>0</v>
      </c>
      <c r="I139" s="89">
        <f t="shared" si="17"/>
        <v>776732.4259631247</v>
      </c>
      <c r="J139" s="89">
        <f t="shared" si="18"/>
        <v>524826.5896121365</v>
      </c>
      <c r="K139" s="89">
        <f t="shared" si="23"/>
        <v>251905.83635098822</v>
      </c>
      <c r="L139" s="86">
        <f t="shared" si="19"/>
        <v>37261048.863036096</v>
      </c>
      <c r="M139" s="29"/>
      <c r="N139" s="29"/>
    </row>
    <row r="140" spans="1:14" ht="12.75">
      <c r="A140" s="80">
        <f t="shared" si="20"/>
        <v>123</v>
      </c>
      <c r="B140" s="81">
        <f t="shared" si="12"/>
        <v>46304</v>
      </c>
      <c r="C140" s="81">
        <f t="shared" si="13"/>
        <v>46297</v>
      </c>
      <c r="D140" s="89">
        <f t="shared" si="21"/>
        <v>37261048.863036096</v>
      </c>
      <c r="E140" s="89">
        <f t="shared" si="14"/>
        <v>776732.4259631247</v>
      </c>
      <c r="F140" s="89">
        <f t="shared" si="15"/>
        <v>776732.4259631247</v>
      </c>
      <c r="G140" s="89">
        <f t="shared" si="16"/>
        <v>776732.4259631247</v>
      </c>
      <c r="H140" s="90">
        <f t="shared" si="22"/>
        <v>0</v>
      </c>
      <c r="I140" s="89">
        <f t="shared" si="17"/>
        <v>776732.4259631247</v>
      </c>
      <c r="J140" s="89">
        <f t="shared" si="18"/>
        <v>528325.4335428841</v>
      </c>
      <c r="K140" s="89">
        <f t="shared" si="23"/>
        <v>248406.99242024065</v>
      </c>
      <c r="L140" s="86">
        <f t="shared" si="19"/>
        <v>36732723.42949321</v>
      </c>
      <c r="M140" s="29"/>
      <c r="N140" s="29"/>
    </row>
    <row r="141" spans="1:14" ht="12.75">
      <c r="A141" s="80">
        <f t="shared" si="20"/>
        <v>124</v>
      </c>
      <c r="B141" s="81">
        <f t="shared" si="12"/>
        <v>46335</v>
      </c>
      <c r="C141" s="81">
        <f t="shared" si="13"/>
        <v>46328</v>
      </c>
      <c r="D141" s="89">
        <f t="shared" si="21"/>
        <v>36732723.42949321</v>
      </c>
      <c r="E141" s="89">
        <f t="shared" si="14"/>
        <v>776732.4259631247</v>
      </c>
      <c r="F141" s="89">
        <f t="shared" si="15"/>
        <v>776732.4259631247</v>
      </c>
      <c r="G141" s="89">
        <f t="shared" si="16"/>
        <v>776732.4259631247</v>
      </c>
      <c r="H141" s="90">
        <f t="shared" si="22"/>
        <v>0</v>
      </c>
      <c r="I141" s="89">
        <f t="shared" si="17"/>
        <v>776732.4259631247</v>
      </c>
      <c r="J141" s="89">
        <f t="shared" si="18"/>
        <v>531847.6030998366</v>
      </c>
      <c r="K141" s="89">
        <f t="shared" si="23"/>
        <v>244884.82286328808</v>
      </c>
      <c r="L141" s="86">
        <f t="shared" si="19"/>
        <v>36200875.82639337</v>
      </c>
      <c r="M141" s="29"/>
      <c r="N141" s="29"/>
    </row>
    <row r="142" spans="1:14" ht="12.75">
      <c r="A142" s="80">
        <f t="shared" si="20"/>
        <v>125</v>
      </c>
      <c r="B142" s="81">
        <f t="shared" si="12"/>
        <v>46365</v>
      </c>
      <c r="C142" s="81">
        <f t="shared" si="13"/>
        <v>46358</v>
      </c>
      <c r="D142" s="89">
        <f t="shared" si="21"/>
        <v>36200875.82639337</v>
      </c>
      <c r="E142" s="89">
        <f t="shared" si="14"/>
        <v>776732.4259631247</v>
      </c>
      <c r="F142" s="89">
        <f t="shared" si="15"/>
        <v>776732.4259631247</v>
      </c>
      <c r="G142" s="89">
        <f t="shared" si="16"/>
        <v>776732.4259631247</v>
      </c>
      <c r="H142" s="90">
        <f t="shared" si="22"/>
        <v>0</v>
      </c>
      <c r="I142" s="89">
        <f t="shared" si="17"/>
        <v>776732.4259631247</v>
      </c>
      <c r="J142" s="89">
        <f t="shared" si="18"/>
        <v>535393.2537871689</v>
      </c>
      <c r="K142" s="89">
        <f t="shared" si="23"/>
        <v>241339.17217595584</v>
      </c>
      <c r="L142" s="86">
        <f t="shared" si="19"/>
        <v>35665482.572606206</v>
      </c>
      <c r="M142" s="29"/>
      <c r="N142" s="29"/>
    </row>
    <row r="143" spans="1:14" ht="12.75">
      <c r="A143" s="80">
        <f t="shared" si="20"/>
        <v>126</v>
      </c>
      <c r="B143" s="81">
        <f t="shared" si="12"/>
        <v>46396</v>
      </c>
      <c r="C143" s="81">
        <f t="shared" si="13"/>
        <v>46389</v>
      </c>
      <c r="D143" s="89">
        <f t="shared" si="21"/>
        <v>35665482.572606206</v>
      </c>
      <c r="E143" s="89">
        <f t="shared" si="14"/>
        <v>776732.4259631247</v>
      </c>
      <c r="F143" s="89">
        <f t="shared" si="15"/>
        <v>776732.4259631247</v>
      </c>
      <c r="G143" s="89">
        <f t="shared" si="16"/>
        <v>776732.4259631247</v>
      </c>
      <c r="H143" s="90">
        <f t="shared" si="22"/>
        <v>0</v>
      </c>
      <c r="I143" s="89">
        <f t="shared" si="17"/>
        <v>776732.4259631247</v>
      </c>
      <c r="J143" s="89">
        <f t="shared" si="18"/>
        <v>538962.54214575</v>
      </c>
      <c r="K143" s="89">
        <f t="shared" si="23"/>
        <v>237769.8838173747</v>
      </c>
      <c r="L143" s="86">
        <f t="shared" si="19"/>
        <v>35126520.030460455</v>
      </c>
      <c r="M143" s="29"/>
      <c r="N143" s="29"/>
    </row>
    <row r="144" spans="1:14" ht="12.75">
      <c r="A144" s="80">
        <f t="shared" si="20"/>
        <v>127</v>
      </c>
      <c r="B144" s="81">
        <f t="shared" si="12"/>
        <v>46427</v>
      </c>
      <c r="C144" s="81">
        <f t="shared" si="13"/>
        <v>46420</v>
      </c>
      <c r="D144" s="89">
        <f t="shared" si="21"/>
        <v>35126520.030460455</v>
      </c>
      <c r="E144" s="89">
        <f t="shared" si="14"/>
        <v>776732.4259631247</v>
      </c>
      <c r="F144" s="89">
        <f t="shared" si="15"/>
        <v>776732.4259631247</v>
      </c>
      <c r="G144" s="89">
        <f t="shared" si="16"/>
        <v>776732.4259631247</v>
      </c>
      <c r="H144" s="90">
        <f t="shared" si="22"/>
        <v>0</v>
      </c>
      <c r="I144" s="89">
        <f t="shared" si="17"/>
        <v>776732.4259631247</v>
      </c>
      <c r="J144" s="89">
        <f t="shared" si="18"/>
        <v>542555.625760055</v>
      </c>
      <c r="K144" s="89">
        <f t="shared" si="23"/>
        <v>234176.8002030697</v>
      </c>
      <c r="L144" s="86">
        <f t="shared" si="19"/>
        <v>34583964.4047004</v>
      </c>
      <c r="M144" s="29"/>
      <c r="N144" s="29"/>
    </row>
    <row r="145" spans="1:14" ht="12.75">
      <c r="A145" s="80">
        <f t="shared" si="20"/>
        <v>128</v>
      </c>
      <c r="B145" s="81">
        <f t="shared" si="12"/>
        <v>46455</v>
      </c>
      <c r="C145" s="81">
        <f t="shared" si="13"/>
        <v>46448</v>
      </c>
      <c r="D145" s="89">
        <f t="shared" si="21"/>
        <v>34583964.4047004</v>
      </c>
      <c r="E145" s="89">
        <f t="shared" si="14"/>
        <v>776732.4259631247</v>
      </c>
      <c r="F145" s="89">
        <f t="shared" si="15"/>
        <v>776732.4259631247</v>
      </c>
      <c r="G145" s="89">
        <f t="shared" si="16"/>
        <v>776732.4259631247</v>
      </c>
      <c r="H145" s="90">
        <f t="shared" si="22"/>
        <v>0</v>
      </c>
      <c r="I145" s="89">
        <f t="shared" si="17"/>
        <v>776732.4259631247</v>
      </c>
      <c r="J145" s="89">
        <f t="shared" si="18"/>
        <v>546172.6632651221</v>
      </c>
      <c r="K145" s="89">
        <f t="shared" si="23"/>
        <v>230559.76269800265</v>
      </c>
      <c r="L145" s="86">
        <f t="shared" si="19"/>
        <v>34037791.741435274</v>
      </c>
      <c r="M145" s="29"/>
      <c r="N145" s="29"/>
    </row>
    <row r="146" spans="1:14" ht="12.75">
      <c r="A146" s="80">
        <f t="shared" si="20"/>
        <v>129</v>
      </c>
      <c r="B146" s="81">
        <f aca="true" t="shared" si="24" ref="B146:B209">IF(Pay_Num&lt;&gt;"",DATE(YEAR(Loan_Start),MONTH(Loan_Start)+(Pay_Num)*12/Num_Pmt_Per_Year,DAY(Loan_Start)),"")</f>
        <v>46486</v>
      </c>
      <c r="C146" s="81">
        <f aca="true" t="shared" si="25" ref="C146:C209">+B146-7</f>
        <v>46479</v>
      </c>
      <c r="D146" s="89">
        <f t="shared" si="21"/>
        <v>34037791.741435274</v>
      </c>
      <c r="E146" s="89">
        <f aca="true" t="shared" si="26" ref="E146:E209">IF(A146&gt;$K$11*Num_Pmt_Per_Year,IF(Pay_Num&lt;&gt;"",Scheduled_Monthly_Payment,""),Beg_Bal*(Interest_Rate/Num_Pmt_Per_Year))</f>
        <v>776732.4259631247</v>
      </c>
      <c r="F146" s="89">
        <f aca="true" t="shared" si="27" ref="F146:F209">+E146*$K$12+E146</f>
        <v>776732.4259631247</v>
      </c>
      <c r="G146" s="89">
        <f aca="true" t="shared" si="28" ref="G146:G209">+F146+$K$13</f>
        <v>776732.4259631247</v>
      </c>
      <c r="H146" s="90">
        <f t="shared" si="22"/>
        <v>0</v>
      </c>
      <c r="I146" s="89">
        <f aca="true" t="shared" si="29" ref="I146:I209">IF(AND(Pay_Num&lt;&gt;"",Sched_Pay+Extra_Pay&lt;Beg_Bal),Sched_Pay+Extra_Pay,IF(Pay_Num&lt;&gt;"",Beg_Bal,""))</f>
        <v>776732.4259631247</v>
      </c>
      <c r="J146" s="89">
        <f aca="true" t="shared" si="30" ref="J146:J209">IF(A146&gt;$K$11*Num_Pmt_Per_Year,IF(Pay_Num&lt;&gt;"",Total_Pay-Int,""),0)</f>
        <v>549813.8143535563</v>
      </c>
      <c r="K146" s="89">
        <f t="shared" si="23"/>
        <v>226918.6116095685</v>
      </c>
      <c r="L146" s="86">
        <f aca="true" t="shared" si="31" ref="L146:L209">IF(AND(Pay_Num&lt;&gt;"",Sched_Pay+Extra_Pay&lt;Beg_Bal),Beg_Bal-Princ,IF(Pay_Num&lt;&gt;"",0,""))</f>
        <v>33487977.92708172</v>
      </c>
      <c r="M146" s="29"/>
      <c r="N146" s="29"/>
    </row>
    <row r="147" spans="1:14" ht="12.75">
      <c r="A147" s="80">
        <f aca="true" t="shared" si="32" ref="A147:A210">IF(Values_Entered,A146+1,"")</f>
        <v>130</v>
      </c>
      <c r="B147" s="81">
        <f t="shared" si="24"/>
        <v>46516</v>
      </c>
      <c r="C147" s="81">
        <f t="shared" si="25"/>
        <v>46509</v>
      </c>
      <c r="D147" s="89">
        <f aca="true" t="shared" si="33" ref="D147:D210">IF(Pay_Num&lt;&gt;"",L146,"")</f>
        <v>33487977.92708172</v>
      </c>
      <c r="E147" s="89">
        <f t="shared" si="26"/>
        <v>776732.4259631247</v>
      </c>
      <c r="F147" s="89">
        <f t="shared" si="27"/>
        <v>776732.4259631247</v>
      </c>
      <c r="G147" s="89">
        <f t="shared" si="28"/>
        <v>776732.4259631247</v>
      </c>
      <c r="H147" s="90">
        <f aca="true" t="shared" si="34" ref="H147:H210">IF(AND(Pay_Num&lt;&gt;"",Sched_Pay+Scheduled_Extra_Payments&lt;Beg_Bal),Scheduled_Extra_Payments,IF(AND(Pay_Num&lt;&gt;"",Beg_Bal-Sched_Pay&gt;0),Beg_Bal-Sched_Pay,IF(Pay_Num&lt;&gt;"",0,"")))</f>
        <v>0</v>
      </c>
      <c r="I147" s="89">
        <f t="shared" si="29"/>
        <v>776732.4259631247</v>
      </c>
      <c r="J147" s="89">
        <f t="shared" si="30"/>
        <v>553479.2397825799</v>
      </c>
      <c r="K147" s="89">
        <f aca="true" t="shared" si="35" ref="K147:K210">IF(Pay_Num&lt;&gt;"",Beg_Bal*Interest_Rate/Num_Pmt_Per_Year,"")</f>
        <v>223253.18618054478</v>
      </c>
      <c r="L147" s="86">
        <f t="shared" si="31"/>
        <v>32934498.68729914</v>
      </c>
      <c r="M147" s="29"/>
      <c r="N147" s="29"/>
    </row>
    <row r="148" spans="1:14" ht="12.75">
      <c r="A148" s="80">
        <f t="shared" si="32"/>
        <v>131</v>
      </c>
      <c r="B148" s="81">
        <f t="shared" si="24"/>
        <v>46547</v>
      </c>
      <c r="C148" s="81">
        <f t="shared" si="25"/>
        <v>46540</v>
      </c>
      <c r="D148" s="89">
        <f t="shared" si="33"/>
        <v>32934498.68729914</v>
      </c>
      <c r="E148" s="89">
        <f t="shared" si="26"/>
        <v>776732.4259631247</v>
      </c>
      <c r="F148" s="89">
        <f t="shared" si="27"/>
        <v>776732.4259631247</v>
      </c>
      <c r="G148" s="89">
        <f t="shared" si="28"/>
        <v>776732.4259631247</v>
      </c>
      <c r="H148" s="90">
        <f t="shared" si="34"/>
        <v>0</v>
      </c>
      <c r="I148" s="89">
        <f t="shared" si="29"/>
        <v>776732.4259631247</v>
      </c>
      <c r="J148" s="89">
        <f t="shared" si="30"/>
        <v>557169.1013811304</v>
      </c>
      <c r="K148" s="89">
        <f t="shared" si="35"/>
        <v>219563.3245819943</v>
      </c>
      <c r="L148" s="86">
        <f t="shared" si="31"/>
        <v>32377329.58591801</v>
      </c>
      <c r="M148" s="29"/>
      <c r="N148" s="29"/>
    </row>
    <row r="149" spans="1:14" ht="12.75">
      <c r="A149" s="80">
        <f t="shared" si="32"/>
        <v>132</v>
      </c>
      <c r="B149" s="81">
        <f t="shared" si="24"/>
        <v>46577</v>
      </c>
      <c r="C149" s="81">
        <f t="shared" si="25"/>
        <v>46570</v>
      </c>
      <c r="D149" s="89">
        <f t="shared" si="33"/>
        <v>32377329.58591801</v>
      </c>
      <c r="E149" s="89">
        <f t="shared" si="26"/>
        <v>776732.4259631247</v>
      </c>
      <c r="F149" s="89">
        <f t="shared" si="27"/>
        <v>776732.4259631247</v>
      </c>
      <c r="G149" s="89">
        <f t="shared" si="28"/>
        <v>776732.4259631247</v>
      </c>
      <c r="H149" s="90">
        <f t="shared" si="34"/>
        <v>0</v>
      </c>
      <c r="I149" s="89">
        <f t="shared" si="29"/>
        <v>776732.4259631247</v>
      </c>
      <c r="J149" s="89">
        <f t="shared" si="30"/>
        <v>560883.5620570047</v>
      </c>
      <c r="K149" s="89">
        <f t="shared" si="35"/>
        <v>215848.86390612007</v>
      </c>
      <c r="L149" s="86">
        <f t="shared" si="31"/>
        <v>31816446.023861006</v>
      </c>
      <c r="M149" s="29"/>
      <c r="N149" s="29"/>
    </row>
    <row r="150" spans="1:14" ht="12.75">
      <c r="A150" s="80">
        <f t="shared" si="32"/>
        <v>133</v>
      </c>
      <c r="B150" s="81">
        <f t="shared" si="24"/>
        <v>46608</v>
      </c>
      <c r="C150" s="81">
        <f t="shared" si="25"/>
        <v>46601</v>
      </c>
      <c r="D150" s="89">
        <f t="shared" si="33"/>
        <v>31816446.023861006</v>
      </c>
      <c r="E150" s="89">
        <f t="shared" si="26"/>
        <v>776732.4259631247</v>
      </c>
      <c r="F150" s="89">
        <f t="shared" si="27"/>
        <v>776732.4259631247</v>
      </c>
      <c r="G150" s="89">
        <f t="shared" si="28"/>
        <v>776732.4259631247</v>
      </c>
      <c r="H150" s="90">
        <f t="shared" si="34"/>
        <v>0</v>
      </c>
      <c r="I150" s="89">
        <f t="shared" si="29"/>
        <v>776732.4259631247</v>
      </c>
      <c r="J150" s="89">
        <f t="shared" si="30"/>
        <v>564622.7858040513</v>
      </c>
      <c r="K150" s="89">
        <f t="shared" si="35"/>
        <v>212109.64015907337</v>
      </c>
      <c r="L150" s="86">
        <f t="shared" si="31"/>
        <v>31251823.238056954</v>
      </c>
      <c r="M150" s="29"/>
      <c r="N150" s="29"/>
    </row>
    <row r="151" spans="1:14" ht="12.75">
      <c r="A151" s="80">
        <f t="shared" si="32"/>
        <v>134</v>
      </c>
      <c r="B151" s="81">
        <f t="shared" si="24"/>
        <v>46639</v>
      </c>
      <c r="C151" s="81">
        <f t="shared" si="25"/>
        <v>46632</v>
      </c>
      <c r="D151" s="89">
        <f t="shared" si="33"/>
        <v>31251823.238056954</v>
      </c>
      <c r="E151" s="89">
        <f t="shared" si="26"/>
        <v>776732.4259631247</v>
      </c>
      <c r="F151" s="89">
        <f t="shared" si="27"/>
        <v>776732.4259631247</v>
      </c>
      <c r="G151" s="89">
        <f t="shared" si="28"/>
        <v>776732.4259631247</v>
      </c>
      <c r="H151" s="90">
        <f t="shared" si="34"/>
        <v>0</v>
      </c>
      <c r="I151" s="89">
        <f t="shared" si="29"/>
        <v>776732.4259631247</v>
      </c>
      <c r="J151" s="89">
        <f t="shared" si="30"/>
        <v>568386.9377094117</v>
      </c>
      <c r="K151" s="89">
        <f t="shared" si="35"/>
        <v>208345.48825371303</v>
      </c>
      <c r="L151" s="86">
        <f t="shared" si="31"/>
        <v>30683436.30034754</v>
      </c>
      <c r="M151" s="29"/>
      <c r="N151" s="29"/>
    </row>
    <row r="152" spans="1:14" ht="12.75">
      <c r="A152" s="80">
        <f t="shared" si="32"/>
        <v>135</v>
      </c>
      <c r="B152" s="81">
        <f t="shared" si="24"/>
        <v>46669</v>
      </c>
      <c r="C152" s="81">
        <f t="shared" si="25"/>
        <v>46662</v>
      </c>
      <c r="D152" s="89">
        <f t="shared" si="33"/>
        <v>30683436.30034754</v>
      </c>
      <c r="E152" s="89">
        <f t="shared" si="26"/>
        <v>776732.4259631247</v>
      </c>
      <c r="F152" s="89">
        <f t="shared" si="27"/>
        <v>776732.4259631247</v>
      </c>
      <c r="G152" s="89">
        <f t="shared" si="28"/>
        <v>776732.4259631247</v>
      </c>
      <c r="H152" s="90">
        <f t="shared" si="34"/>
        <v>0</v>
      </c>
      <c r="I152" s="89">
        <f t="shared" si="29"/>
        <v>776732.4259631247</v>
      </c>
      <c r="J152" s="89">
        <f t="shared" si="30"/>
        <v>572176.1839608077</v>
      </c>
      <c r="K152" s="89">
        <f t="shared" si="35"/>
        <v>204556.24200231695</v>
      </c>
      <c r="L152" s="86">
        <f t="shared" si="31"/>
        <v>30111260.116386734</v>
      </c>
      <c r="M152" s="29"/>
      <c r="N152" s="29"/>
    </row>
    <row r="153" spans="1:14" ht="12.75">
      <c r="A153" s="80">
        <f t="shared" si="32"/>
        <v>136</v>
      </c>
      <c r="B153" s="81">
        <f t="shared" si="24"/>
        <v>46700</v>
      </c>
      <c r="C153" s="81">
        <f t="shared" si="25"/>
        <v>46693</v>
      </c>
      <c r="D153" s="89">
        <f t="shared" si="33"/>
        <v>30111260.116386734</v>
      </c>
      <c r="E153" s="89">
        <f t="shared" si="26"/>
        <v>776732.4259631247</v>
      </c>
      <c r="F153" s="89">
        <f t="shared" si="27"/>
        <v>776732.4259631247</v>
      </c>
      <c r="G153" s="89">
        <f t="shared" si="28"/>
        <v>776732.4259631247</v>
      </c>
      <c r="H153" s="90">
        <f t="shared" si="34"/>
        <v>0</v>
      </c>
      <c r="I153" s="89">
        <f t="shared" si="29"/>
        <v>776732.4259631247</v>
      </c>
      <c r="J153" s="89">
        <f t="shared" si="30"/>
        <v>575990.6918538798</v>
      </c>
      <c r="K153" s="89">
        <f t="shared" si="35"/>
        <v>200741.7341092449</v>
      </c>
      <c r="L153" s="86">
        <f t="shared" si="31"/>
        <v>29535269.424532853</v>
      </c>
      <c r="M153" s="29"/>
      <c r="N153" s="29"/>
    </row>
    <row r="154" spans="1:14" ht="12.75">
      <c r="A154" s="80">
        <f t="shared" si="32"/>
        <v>137</v>
      </c>
      <c r="B154" s="81">
        <f t="shared" si="24"/>
        <v>46730</v>
      </c>
      <c r="C154" s="81">
        <f t="shared" si="25"/>
        <v>46723</v>
      </c>
      <c r="D154" s="89">
        <f t="shared" si="33"/>
        <v>29535269.424532853</v>
      </c>
      <c r="E154" s="89">
        <f t="shared" si="26"/>
        <v>776732.4259631247</v>
      </c>
      <c r="F154" s="89">
        <f t="shared" si="27"/>
        <v>776732.4259631247</v>
      </c>
      <c r="G154" s="89">
        <f t="shared" si="28"/>
        <v>776732.4259631247</v>
      </c>
      <c r="H154" s="90">
        <f t="shared" si="34"/>
        <v>0</v>
      </c>
      <c r="I154" s="89">
        <f t="shared" si="29"/>
        <v>776732.4259631247</v>
      </c>
      <c r="J154" s="89">
        <f t="shared" si="30"/>
        <v>579830.6297995724</v>
      </c>
      <c r="K154" s="89">
        <f t="shared" si="35"/>
        <v>196901.79616355235</v>
      </c>
      <c r="L154" s="86">
        <f t="shared" si="31"/>
        <v>28955438.794733282</v>
      </c>
      <c r="M154" s="29"/>
      <c r="N154" s="29"/>
    </row>
    <row r="155" spans="1:14" ht="12.75">
      <c r="A155" s="80">
        <f t="shared" si="32"/>
        <v>138</v>
      </c>
      <c r="B155" s="81">
        <f t="shared" si="24"/>
        <v>46761</v>
      </c>
      <c r="C155" s="81">
        <f t="shared" si="25"/>
        <v>46754</v>
      </c>
      <c r="D155" s="89">
        <f t="shared" si="33"/>
        <v>28955438.794733282</v>
      </c>
      <c r="E155" s="89">
        <f t="shared" si="26"/>
        <v>776732.4259631247</v>
      </c>
      <c r="F155" s="89">
        <f t="shared" si="27"/>
        <v>776732.4259631247</v>
      </c>
      <c r="G155" s="89">
        <f t="shared" si="28"/>
        <v>776732.4259631247</v>
      </c>
      <c r="H155" s="90">
        <f t="shared" si="34"/>
        <v>0</v>
      </c>
      <c r="I155" s="89">
        <f t="shared" si="29"/>
        <v>776732.4259631247</v>
      </c>
      <c r="J155" s="89">
        <f t="shared" si="30"/>
        <v>583696.1673315695</v>
      </c>
      <c r="K155" s="89">
        <f t="shared" si="35"/>
        <v>193036.25863155522</v>
      </c>
      <c r="L155" s="86">
        <f t="shared" si="31"/>
        <v>28371742.627401713</v>
      </c>
      <c r="M155" s="29"/>
      <c r="N155" s="29"/>
    </row>
    <row r="156" spans="1:14" ht="12.75">
      <c r="A156" s="80">
        <f t="shared" si="32"/>
        <v>139</v>
      </c>
      <c r="B156" s="81">
        <f t="shared" si="24"/>
        <v>46792</v>
      </c>
      <c r="C156" s="81">
        <f t="shared" si="25"/>
        <v>46785</v>
      </c>
      <c r="D156" s="89">
        <f t="shared" si="33"/>
        <v>28371742.627401713</v>
      </c>
      <c r="E156" s="89">
        <f t="shared" si="26"/>
        <v>776732.4259631247</v>
      </c>
      <c r="F156" s="89">
        <f t="shared" si="27"/>
        <v>776732.4259631247</v>
      </c>
      <c r="G156" s="89">
        <f t="shared" si="28"/>
        <v>776732.4259631247</v>
      </c>
      <c r="H156" s="90">
        <f t="shared" si="34"/>
        <v>0</v>
      </c>
      <c r="I156" s="89">
        <f t="shared" si="29"/>
        <v>776732.4259631247</v>
      </c>
      <c r="J156" s="89">
        <f t="shared" si="30"/>
        <v>587587.47511378</v>
      </c>
      <c r="K156" s="89">
        <f t="shared" si="35"/>
        <v>189144.95084934475</v>
      </c>
      <c r="L156" s="86">
        <f t="shared" si="31"/>
        <v>27784155.152287934</v>
      </c>
      <c r="M156" s="29"/>
      <c r="N156" s="29"/>
    </row>
    <row r="157" spans="1:14" ht="12.75">
      <c r="A157" s="80">
        <f t="shared" si="32"/>
        <v>140</v>
      </c>
      <c r="B157" s="81">
        <f t="shared" si="24"/>
        <v>46821</v>
      </c>
      <c r="C157" s="81">
        <f t="shared" si="25"/>
        <v>46814</v>
      </c>
      <c r="D157" s="89">
        <f t="shared" si="33"/>
        <v>27784155.152287934</v>
      </c>
      <c r="E157" s="89">
        <f t="shared" si="26"/>
        <v>776732.4259631247</v>
      </c>
      <c r="F157" s="89">
        <f t="shared" si="27"/>
        <v>776732.4259631247</v>
      </c>
      <c r="G157" s="89">
        <f t="shared" si="28"/>
        <v>776732.4259631247</v>
      </c>
      <c r="H157" s="90">
        <f t="shared" si="34"/>
        <v>0</v>
      </c>
      <c r="I157" s="89">
        <f t="shared" si="29"/>
        <v>776732.4259631247</v>
      </c>
      <c r="J157" s="89">
        <f t="shared" si="30"/>
        <v>591504.7249478719</v>
      </c>
      <c r="K157" s="89">
        <f t="shared" si="35"/>
        <v>185227.70101525288</v>
      </c>
      <c r="L157" s="86">
        <f t="shared" si="31"/>
        <v>27192650.42734006</v>
      </c>
      <c r="M157" s="29"/>
      <c r="N157" s="29"/>
    </row>
    <row r="158" spans="1:14" ht="12.75">
      <c r="A158" s="80">
        <f t="shared" si="32"/>
        <v>141</v>
      </c>
      <c r="B158" s="81">
        <f t="shared" si="24"/>
        <v>46852</v>
      </c>
      <c r="C158" s="81">
        <f t="shared" si="25"/>
        <v>46845</v>
      </c>
      <c r="D158" s="89">
        <f t="shared" si="33"/>
        <v>27192650.42734006</v>
      </c>
      <c r="E158" s="89">
        <f t="shared" si="26"/>
        <v>776732.4259631247</v>
      </c>
      <c r="F158" s="89">
        <f t="shared" si="27"/>
        <v>776732.4259631247</v>
      </c>
      <c r="G158" s="89">
        <f t="shared" si="28"/>
        <v>776732.4259631247</v>
      </c>
      <c r="H158" s="90">
        <f t="shared" si="34"/>
        <v>0</v>
      </c>
      <c r="I158" s="89">
        <f t="shared" si="29"/>
        <v>776732.4259631247</v>
      </c>
      <c r="J158" s="89">
        <f t="shared" si="30"/>
        <v>595448.0897808577</v>
      </c>
      <c r="K158" s="89">
        <f t="shared" si="35"/>
        <v>181284.33618226706</v>
      </c>
      <c r="L158" s="86">
        <f t="shared" si="31"/>
        <v>26597202.337559205</v>
      </c>
      <c r="M158" s="29"/>
      <c r="N158" s="29"/>
    </row>
    <row r="159" spans="1:14" ht="12.75">
      <c r="A159" s="80">
        <f t="shared" si="32"/>
        <v>142</v>
      </c>
      <c r="B159" s="81">
        <f t="shared" si="24"/>
        <v>46882</v>
      </c>
      <c r="C159" s="81">
        <f t="shared" si="25"/>
        <v>46875</v>
      </c>
      <c r="D159" s="89">
        <f t="shared" si="33"/>
        <v>26597202.337559205</v>
      </c>
      <c r="E159" s="89">
        <f t="shared" si="26"/>
        <v>776732.4259631247</v>
      </c>
      <c r="F159" s="89">
        <f t="shared" si="27"/>
        <v>776732.4259631247</v>
      </c>
      <c r="G159" s="89">
        <f t="shared" si="28"/>
        <v>776732.4259631247</v>
      </c>
      <c r="H159" s="90">
        <f t="shared" si="34"/>
        <v>0</v>
      </c>
      <c r="I159" s="89">
        <f t="shared" si="29"/>
        <v>776732.4259631247</v>
      </c>
      <c r="J159" s="89">
        <f t="shared" si="30"/>
        <v>599417.74371273</v>
      </c>
      <c r="K159" s="89">
        <f t="shared" si="35"/>
        <v>177314.68225039472</v>
      </c>
      <c r="L159" s="86">
        <f t="shared" si="31"/>
        <v>25997784.593846474</v>
      </c>
      <c r="M159" s="29"/>
      <c r="N159" s="29"/>
    </row>
    <row r="160" spans="1:14" ht="12.75">
      <c r="A160" s="80">
        <f t="shared" si="32"/>
        <v>143</v>
      </c>
      <c r="B160" s="81">
        <f t="shared" si="24"/>
        <v>46913</v>
      </c>
      <c r="C160" s="81">
        <f t="shared" si="25"/>
        <v>46906</v>
      </c>
      <c r="D160" s="89">
        <f t="shared" si="33"/>
        <v>25997784.593846474</v>
      </c>
      <c r="E160" s="89">
        <f t="shared" si="26"/>
        <v>776732.4259631247</v>
      </c>
      <c r="F160" s="89">
        <f t="shared" si="27"/>
        <v>776732.4259631247</v>
      </c>
      <c r="G160" s="89">
        <f t="shared" si="28"/>
        <v>776732.4259631247</v>
      </c>
      <c r="H160" s="90">
        <f t="shared" si="34"/>
        <v>0</v>
      </c>
      <c r="I160" s="89">
        <f t="shared" si="29"/>
        <v>776732.4259631247</v>
      </c>
      <c r="J160" s="89">
        <f t="shared" si="30"/>
        <v>603413.8620041482</v>
      </c>
      <c r="K160" s="89">
        <f t="shared" si="35"/>
        <v>173318.5639589765</v>
      </c>
      <c r="L160" s="86">
        <f t="shared" si="31"/>
        <v>25394370.731842324</v>
      </c>
      <c r="M160" s="29"/>
      <c r="N160" s="29"/>
    </row>
    <row r="161" spans="1:14" ht="12.75">
      <c r="A161" s="80">
        <f t="shared" si="32"/>
        <v>144</v>
      </c>
      <c r="B161" s="81">
        <f t="shared" si="24"/>
        <v>46943</v>
      </c>
      <c r="C161" s="81">
        <f t="shared" si="25"/>
        <v>46936</v>
      </c>
      <c r="D161" s="89">
        <f t="shared" si="33"/>
        <v>25394370.731842324</v>
      </c>
      <c r="E161" s="89">
        <f t="shared" si="26"/>
        <v>776732.4259631247</v>
      </c>
      <c r="F161" s="89">
        <f t="shared" si="27"/>
        <v>776732.4259631247</v>
      </c>
      <c r="G161" s="89">
        <f t="shared" si="28"/>
        <v>776732.4259631247</v>
      </c>
      <c r="H161" s="90">
        <f t="shared" si="34"/>
        <v>0</v>
      </c>
      <c r="I161" s="89">
        <f t="shared" si="29"/>
        <v>776732.4259631247</v>
      </c>
      <c r="J161" s="89">
        <f t="shared" si="30"/>
        <v>607436.6210841759</v>
      </c>
      <c r="K161" s="89">
        <f t="shared" si="35"/>
        <v>169295.80487894884</v>
      </c>
      <c r="L161" s="86">
        <f t="shared" si="31"/>
        <v>24786934.110758148</v>
      </c>
      <c r="M161" s="29"/>
      <c r="N161" s="29"/>
    </row>
    <row r="162" spans="1:14" ht="12.75">
      <c r="A162" s="80">
        <f t="shared" si="32"/>
        <v>145</v>
      </c>
      <c r="B162" s="81">
        <f t="shared" si="24"/>
        <v>46974</v>
      </c>
      <c r="C162" s="81">
        <f t="shared" si="25"/>
        <v>46967</v>
      </c>
      <c r="D162" s="89">
        <f t="shared" si="33"/>
        <v>24786934.110758148</v>
      </c>
      <c r="E162" s="89">
        <f t="shared" si="26"/>
        <v>776732.4259631247</v>
      </c>
      <c r="F162" s="89">
        <f t="shared" si="27"/>
        <v>776732.4259631247</v>
      </c>
      <c r="G162" s="89">
        <f t="shared" si="28"/>
        <v>776732.4259631247</v>
      </c>
      <c r="H162" s="90">
        <f t="shared" si="34"/>
        <v>0</v>
      </c>
      <c r="I162" s="89">
        <f t="shared" si="29"/>
        <v>776732.4259631247</v>
      </c>
      <c r="J162" s="89">
        <f t="shared" si="30"/>
        <v>611486.1985580705</v>
      </c>
      <c r="K162" s="89">
        <f t="shared" si="35"/>
        <v>165246.22740505432</v>
      </c>
      <c r="L162" s="86">
        <f t="shared" si="31"/>
        <v>24175447.91220008</v>
      </c>
      <c r="M162" s="29"/>
      <c r="N162" s="29"/>
    </row>
    <row r="163" spans="1:14" ht="12.75">
      <c r="A163" s="80">
        <f t="shared" si="32"/>
        <v>146</v>
      </c>
      <c r="B163" s="81">
        <f t="shared" si="24"/>
        <v>47005</v>
      </c>
      <c r="C163" s="81">
        <f t="shared" si="25"/>
        <v>46998</v>
      </c>
      <c r="D163" s="89">
        <f t="shared" si="33"/>
        <v>24175447.91220008</v>
      </c>
      <c r="E163" s="89">
        <f t="shared" si="26"/>
        <v>776732.4259631247</v>
      </c>
      <c r="F163" s="89">
        <f t="shared" si="27"/>
        <v>776732.4259631247</v>
      </c>
      <c r="G163" s="89">
        <f t="shared" si="28"/>
        <v>776732.4259631247</v>
      </c>
      <c r="H163" s="90">
        <f t="shared" si="34"/>
        <v>0</v>
      </c>
      <c r="I163" s="89">
        <f t="shared" si="29"/>
        <v>776732.4259631247</v>
      </c>
      <c r="J163" s="89">
        <f t="shared" si="30"/>
        <v>615562.7732151242</v>
      </c>
      <c r="K163" s="89">
        <f t="shared" si="35"/>
        <v>161169.65274800052</v>
      </c>
      <c r="L163" s="86">
        <f t="shared" si="31"/>
        <v>23559885.138984956</v>
      </c>
      <c r="M163" s="29"/>
      <c r="N163" s="29"/>
    </row>
    <row r="164" spans="1:14" ht="12.75">
      <c r="A164" s="80">
        <f t="shared" si="32"/>
        <v>147</v>
      </c>
      <c r="B164" s="81">
        <f t="shared" si="24"/>
        <v>47035</v>
      </c>
      <c r="C164" s="81">
        <f t="shared" si="25"/>
        <v>47028</v>
      </c>
      <c r="D164" s="89">
        <f t="shared" si="33"/>
        <v>23559885.138984956</v>
      </c>
      <c r="E164" s="89">
        <f t="shared" si="26"/>
        <v>776732.4259631247</v>
      </c>
      <c r="F164" s="89">
        <f t="shared" si="27"/>
        <v>776732.4259631247</v>
      </c>
      <c r="G164" s="89">
        <f t="shared" si="28"/>
        <v>776732.4259631247</v>
      </c>
      <c r="H164" s="90">
        <f t="shared" si="34"/>
        <v>0</v>
      </c>
      <c r="I164" s="89">
        <f t="shared" si="29"/>
        <v>776732.4259631247</v>
      </c>
      <c r="J164" s="89">
        <f t="shared" si="30"/>
        <v>619666.5250365584</v>
      </c>
      <c r="K164" s="89">
        <f t="shared" si="35"/>
        <v>157065.90092656636</v>
      </c>
      <c r="L164" s="86">
        <f t="shared" si="31"/>
        <v>22940218.613948397</v>
      </c>
      <c r="M164" s="29"/>
      <c r="N164" s="29"/>
    </row>
    <row r="165" spans="1:14" ht="12.75">
      <c r="A165" s="80">
        <f t="shared" si="32"/>
        <v>148</v>
      </c>
      <c r="B165" s="81">
        <f t="shared" si="24"/>
        <v>47066</v>
      </c>
      <c r="C165" s="81">
        <f t="shared" si="25"/>
        <v>47059</v>
      </c>
      <c r="D165" s="89">
        <f t="shared" si="33"/>
        <v>22940218.613948397</v>
      </c>
      <c r="E165" s="89">
        <f t="shared" si="26"/>
        <v>776732.4259631247</v>
      </c>
      <c r="F165" s="89">
        <f t="shared" si="27"/>
        <v>776732.4259631247</v>
      </c>
      <c r="G165" s="89">
        <f t="shared" si="28"/>
        <v>776732.4259631247</v>
      </c>
      <c r="H165" s="90">
        <f t="shared" si="34"/>
        <v>0</v>
      </c>
      <c r="I165" s="89">
        <f t="shared" si="29"/>
        <v>776732.4259631247</v>
      </c>
      <c r="J165" s="89">
        <f t="shared" si="30"/>
        <v>623797.6352034687</v>
      </c>
      <c r="K165" s="89">
        <f t="shared" si="35"/>
        <v>152934.79075965597</v>
      </c>
      <c r="L165" s="86">
        <f t="shared" si="31"/>
        <v>22316420.978744928</v>
      </c>
      <c r="M165" s="29"/>
      <c r="N165" s="29"/>
    </row>
    <row r="166" spans="1:14" ht="12.75">
      <c r="A166" s="80">
        <f t="shared" si="32"/>
        <v>149</v>
      </c>
      <c r="B166" s="81">
        <f t="shared" si="24"/>
        <v>47096</v>
      </c>
      <c r="C166" s="81">
        <f t="shared" si="25"/>
        <v>47089</v>
      </c>
      <c r="D166" s="89">
        <f t="shared" si="33"/>
        <v>22316420.978744928</v>
      </c>
      <c r="E166" s="89">
        <f t="shared" si="26"/>
        <v>776732.4259631247</v>
      </c>
      <c r="F166" s="89">
        <f t="shared" si="27"/>
        <v>776732.4259631247</v>
      </c>
      <c r="G166" s="89">
        <f t="shared" si="28"/>
        <v>776732.4259631247</v>
      </c>
      <c r="H166" s="90">
        <f t="shared" si="34"/>
        <v>0</v>
      </c>
      <c r="I166" s="89">
        <f t="shared" si="29"/>
        <v>776732.4259631247</v>
      </c>
      <c r="J166" s="89">
        <f t="shared" si="30"/>
        <v>627956.2861048252</v>
      </c>
      <c r="K166" s="89">
        <f t="shared" si="35"/>
        <v>148776.13985829952</v>
      </c>
      <c r="L166" s="86">
        <f t="shared" si="31"/>
        <v>21688464.692640103</v>
      </c>
      <c r="M166" s="29"/>
      <c r="N166" s="29"/>
    </row>
    <row r="167" spans="1:14" ht="12.75">
      <c r="A167" s="80">
        <f t="shared" si="32"/>
        <v>150</v>
      </c>
      <c r="B167" s="81">
        <f t="shared" si="24"/>
        <v>47127</v>
      </c>
      <c r="C167" s="81">
        <f t="shared" si="25"/>
        <v>47120</v>
      </c>
      <c r="D167" s="89">
        <f t="shared" si="33"/>
        <v>21688464.692640103</v>
      </c>
      <c r="E167" s="89">
        <f t="shared" si="26"/>
        <v>776732.4259631247</v>
      </c>
      <c r="F167" s="89">
        <f t="shared" si="27"/>
        <v>776732.4259631247</v>
      </c>
      <c r="G167" s="89">
        <f t="shared" si="28"/>
        <v>776732.4259631247</v>
      </c>
      <c r="H167" s="90">
        <f t="shared" si="34"/>
        <v>0</v>
      </c>
      <c r="I167" s="89">
        <f t="shared" si="29"/>
        <v>776732.4259631247</v>
      </c>
      <c r="J167" s="89">
        <f t="shared" si="30"/>
        <v>632142.661345524</v>
      </c>
      <c r="K167" s="89">
        <f t="shared" si="35"/>
        <v>144589.76461760068</v>
      </c>
      <c r="L167" s="86">
        <f t="shared" si="31"/>
        <v>21056322.03129458</v>
      </c>
      <c r="M167" s="29"/>
      <c r="N167" s="29"/>
    </row>
    <row r="168" spans="1:14" ht="12.75">
      <c r="A168" s="80">
        <f t="shared" si="32"/>
        <v>151</v>
      </c>
      <c r="B168" s="81">
        <f t="shared" si="24"/>
        <v>47158</v>
      </c>
      <c r="C168" s="81">
        <f t="shared" si="25"/>
        <v>47151</v>
      </c>
      <c r="D168" s="89">
        <f t="shared" si="33"/>
        <v>21056322.03129458</v>
      </c>
      <c r="E168" s="89">
        <f t="shared" si="26"/>
        <v>776732.4259631247</v>
      </c>
      <c r="F168" s="89">
        <f t="shared" si="27"/>
        <v>776732.4259631247</v>
      </c>
      <c r="G168" s="89">
        <f t="shared" si="28"/>
        <v>776732.4259631247</v>
      </c>
      <c r="H168" s="90">
        <f t="shared" si="34"/>
        <v>0</v>
      </c>
      <c r="I168" s="89">
        <f t="shared" si="29"/>
        <v>776732.4259631247</v>
      </c>
      <c r="J168" s="89">
        <f t="shared" si="30"/>
        <v>636356.9457544942</v>
      </c>
      <c r="K168" s="89">
        <f t="shared" si="35"/>
        <v>140375.48020863053</v>
      </c>
      <c r="L168" s="86">
        <f t="shared" si="31"/>
        <v>20419965.085540086</v>
      </c>
      <c r="M168" s="29"/>
      <c r="N168" s="29"/>
    </row>
    <row r="169" spans="1:14" ht="12.75">
      <c r="A169" s="80">
        <f t="shared" si="32"/>
        <v>152</v>
      </c>
      <c r="B169" s="81">
        <f t="shared" si="24"/>
        <v>47186</v>
      </c>
      <c r="C169" s="81">
        <f t="shared" si="25"/>
        <v>47179</v>
      </c>
      <c r="D169" s="89">
        <f t="shared" si="33"/>
        <v>20419965.085540086</v>
      </c>
      <c r="E169" s="89">
        <f t="shared" si="26"/>
        <v>776732.4259631247</v>
      </c>
      <c r="F169" s="89">
        <f t="shared" si="27"/>
        <v>776732.4259631247</v>
      </c>
      <c r="G169" s="89">
        <f t="shared" si="28"/>
        <v>776732.4259631247</v>
      </c>
      <c r="H169" s="90">
        <f t="shared" si="34"/>
        <v>0</v>
      </c>
      <c r="I169" s="89">
        <f t="shared" si="29"/>
        <v>776732.4259631247</v>
      </c>
      <c r="J169" s="89">
        <f t="shared" si="30"/>
        <v>640599.3253928574</v>
      </c>
      <c r="K169" s="89">
        <f t="shared" si="35"/>
        <v>136133.10057026724</v>
      </c>
      <c r="L169" s="86">
        <f t="shared" si="31"/>
        <v>19779365.76014723</v>
      </c>
      <c r="M169" s="29"/>
      <c r="N169" s="29"/>
    </row>
    <row r="170" spans="1:14" ht="12.75">
      <c r="A170" s="80">
        <f t="shared" si="32"/>
        <v>153</v>
      </c>
      <c r="B170" s="81">
        <f t="shared" si="24"/>
        <v>47217</v>
      </c>
      <c r="C170" s="81">
        <f t="shared" si="25"/>
        <v>47210</v>
      </c>
      <c r="D170" s="89">
        <f t="shared" si="33"/>
        <v>19779365.76014723</v>
      </c>
      <c r="E170" s="89">
        <f t="shared" si="26"/>
        <v>776732.4259631247</v>
      </c>
      <c r="F170" s="89">
        <f t="shared" si="27"/>
        <v>776732.4259631247</v>
      </c>
      <c r="G170" s="89">
        <f t="shared" si="28"/>
        <v>776732.4259631247</v>
      </c>
      <c r="H170" s="90">
        <f t="shared" si="34"/>
        <v>0</v>
      </c>
      <c r="I170" s="89">
        <f t="shared" si="29"/>
        <v>776732.4259631247</v>
      </c>
      <c r="J170" s="89">
        <f t="shared" si="30"/>
        <v>644869.9875621432</v>
      </c>
      <c r="K170" s="89">
        <f t="shared" si="35"/>
        <v>131862.4384009815</v>
      </c>
      <c r="L170" s="86">
        <f t="shared" si="31"/>
        <v>19134495.772585087</v>
      </c>
      <c r="M170" s="29"/>
      <c r="N170" s="29"/>
    </row>
    <row r="171" spans="1:14" ht="12.75">
      <c r="A171" s="80">
        <f t="shared" si="32"/>
        <v>154</v>
      </c>
      <c r="B171" s="81">
        <f t="shared" si="24"/>
        <v>47247</v>
      </c>
      <c r="C171" s="81">
        <f t="shared" si="25"/>
        <v>47240</v>
      </c>
      <c r="D171" s="89">
        <f t="shared" si="33"/>
        <v>19134495.772585087</v>
      </c>
      <c r="E171" s="89">
        <f t="shared" si="26"/>
        <v>776732.4259631247</v>
      </c>
      <c r="F171" s="89">
        <f t="shared" si="27"/>
        <v>776732.4259631247</v>
      </c>
      <c r="G171" s="89">
        <f t="shared" si="28"/>
        <v>776732.4259631247</v>
      </c>
      <c r="H171" s="90">
        <f t="shared" si="34"/>
        <v>0</v>
      </c>
      <c r="I171" s="89">
        <f t="shared" si="29"/>
        <v>776732.4259631247</v>
      </c>
      <c r="J171" s="89">
        <f t="shared" si="30"/>
        <v>649169.1208125575</v>
      </c>
      <c r="K171" s="89">
        <f t="shared" si="35"/>
        <v>127563.30515056725</v>
      </c>
      <c r="L171" s="86">
        <f t="shared" si="31"/>
        <v>18485326.65177253</v>
      </c>
      <c r="M171" s="29"/>
      <c r="N171" s="29"/>
    </row>
    <row r="172" spans="1:14" ht="12.75">
      <c r="A172" s="80">
        <f t="shared" si="32"/>
        <v>155</v>
      </c>
      <c r="B172" s="81">
        <f t="shared" si="24"/>
        <v>47278</v>
      </c>
      <c r="C172" s="81">
        <f t="shared" si="25"/>
        <v>47271</v>
      </c>
      <c r="D172" s="89">
        <f t="shared" si="33"/>
        <v>18485326.65177253</v>
      </c>
      <c r="E172" s="89">
        <f t="shared" si="26"/>
        <v>776732.4259631247</v>
      </c>
      <c r="F172" s="89">
        <f t="shared" si="27"/>
        <v>776732.4259631247</v>
      </c>
      <c r="G172" s="89">
        <f t="shared" si="28"/>
        <v>776732.4259631247</v>
      </c>
      <c r="H172" s="90">
        <f t="shared" si="34"/>
        <v>0</v>
      </c>
      <c r="I172" s="89">
        <f t="shared" si="29"/>
        <v>776732.4259631247</v>
      </c>
      <c r="J172" s="89">
        <f t="shared" si="30"/>
        <v>653496.9149513079</v>
      </c>
      <c r="K172" s="89">
        <f t="shared" si="35"/>
        <v>123235.51101181685</v>
      </c>
      <c r="L172" s="86">
        <f t="shared" si="31"/>
        <v>17831829.73682122</v>
      </c>
      <c r="M172" s="29"/>
      <c r="N172" s="29"/>
    </row>
    <row r="173" spans="1:14" ht="12.75">
      <c r="A173" s="80">
        <f t="shared" si="32"/>
        <v>156</v>
      </c>
      <c r="B173" s="81">
        <f t="shared" si="24"/>
        <v>47308</v>
      </c>
      <c r="C173" s="81">
        <f t="shared" si="25"/>
        <v>47301</v>
      </c>
      <c r="D173" s="89">
        <f t="shared" si="33"/>
        <v>17831829.73682122</v>
      </c>
      <c r="E173" s="89">
        <f t="shared" si="26"/>
        <v>776732.4259631247</v>
      </c>
      <c r="F173" s="89">
        <f t="shared" si="27"/>
        <v>776732.4259631247</v>
      </c>
      <c r="G173" s="89">
        <f t="shared" si="28"/>
        <v>776732.4259631247</v>
      </c>
      <c r="H173" s="90">
        <f t="shared" si="34"/>
        <v>0</v>
      </c>
      <c r="I173" s="89">
        <f t="shared" si="29"/>
        <v>776732.4259631247</v>
      </c>
      <c r="J173" s="89">
        <f t="shared" si="30"/>
        <v>657853.5610509833</v>
      </c>
      <c r="K173" s="89">
        <f t="shared" si="35"/>
        <v>118878.86491214146</v>
      </c>
      <c r="L173" s="86">
        <f t="shared" si="31"/>
        <v>17173976.175770234</v>
      </c>
      <c r="M173" s="29"/>
      <c r="N173" s="29"/>
    </row>
    <row r="174" spans="1:14" ht="12.75">
      <c r="A174" s="80">
        <f t="shared" si="32"/>
        <v>157</v>
      </c>
      <c r="B174" s="81">
        <f t="shared" si="24"/>
        <v>47339</v>
      </c>
      <c r="C174" s="81">
        <f t="shared" si="25"/>
        <v>47332</v>
      </c>
      <c r="D174" s="89">
        <f t="shared" si="33"/>
        <v>17173976.175770234</v>
      </c>
      <c r="E174" s="89">
        <f t="shared" si="26"/>
        <v>776732.4259631247</v>
      </c>
      <c r="F174" s="89">
        <f t="shared" si="27"/>
        <v>776732.4259631247</v>
      </c>
      <c r="G174" s="89">
        <f t="shared" si="28"/>
        <v>776732.4259631247</v>
      </c>
      <c r="H174" s="90">
        <f t="shared" si="34"/>
        <v>0</v>
      </c>
      <c r="I174" s="89">
        <f t="shared" si="29"/>
        <v>776732.4259631247</v>
      </c>
      <c r="J174" s="89">
        <f t="shared" si="30"/>
        <v>662239.2514579898</v>
      </c>
      <c r="K174" s="89">
        <f t="shared" si="35"/>
        <v>114493.17450513488</v>
      </c>
      <c r="L174" s="86">
        <f t="shared" si="31"/>
        <v>16511736.924312245</v>
      </c>
      <c r="M174" s="29"/>
      <c r="N174" s="29"/>
    </row>
    <row r="175" spans="1:14" ht="12.75">
      <c r="A175" s="80">
        <f t="shared" si="32"/>
        <v>158</v>
      </c>
      <c r="B175" s="81">
        <f t="shared" si="24"/>
        <v>47370</v>
      </c>
      <c r="C175" s="81">
        <f t="shared" si="25"/>
        <v>47363</v>
      </c>
      <c r="D175" s="89">
        <f t="shared" si="33"/>
        <v>16511736.924312245</v>
      </c>
      <c r="E175" s="89">
        <f t="shared" si="26"/>
        <v>776732.4259631247</v>
      </c>
      <c r="F175" s="89">
        <f t="shared" si="27"/>
        <v>776732.4259631247</v>
      </c>
      <c r="G175" s="89">
        <f t="shared" si="28"/>
        <v>776732.4259631247</v>
      </c>
      <c r="H175" s="90">
        <f t="shared" si="34"/>
        <v>0</v>
      </c>
      <c r="I175" s="89">
        <f t="shared" si="29"/>
        <v>776732.4259631247</v>
      </c>
      <c r="J175" s="89">
        <f t="shared" si="30"/>
        <v>666654.1798010431</v>
      </c>
      <c r="K175" s="89">
        <f t="shared" si="35"/>
        <v>110078.24616208165</v>
      </c>
      <c r="L175" s="86">
        <f t="shared" si="31"/>
        <v>15845082.744511202</v>
      </c>
      <c r="M175" s="29"/>
      <c r="N175" s="29"/>
    </row>
    <row r="176" spans="1:14" ht="12.75">
      <c r="A176" s="80">
        <f t="shared" si="32"/>
        <v>159</v>
      </c>
      <c r="B176" s="81">
        <f t="shared" si="24"/>
        <v>47400</v>
      </c>
      <c r="C176" s="81">
        <f t="shared" si="25"/>
        <v>47393</v>
      </c>
      <c r="D176" s="89">
        <f t="shared" si="33"/>
        <v>15845082.744511202</v>
      </c>
      <c r="E176" s="89">
        <f t="shared" si="26"/>
        <v>776732.4259631247</v>
      </c>
      <c r="F176" s="89">
        <f t="shared" si="27"/>
        <v>776732.4259631247</v>
      </c>
      <c r="G176" s="89">
        <f t="shared" si="28"/>
        <v>776732.4259631247</v>
      </c>
      <c r="H176" s="90">
        <f t="shared" si="34"/>
        <v>0</v>
      </c>
      <c r="I176" s="89">
        <f t="shared" si="29"/>
        <v>776732.4259631247</v>
      </c>
      <c r="J176" s="89">
        <f t="shared" si="30"/>
        <v>671098.5409997167</v>
      </c>
      <c r="K176" s="89">
        <f t="shared" si="35"/>
        <v>105633.88496340801</v>
      </c>
      <c r="L176" s="86">
        <f t="shared" si="31"/>
        <v>15173984.203511486</v>
      </c>
      <c r="M176" s="29"/>
      <c r="N176" s="29"/>
    </row>
    <row r="177" spans="1:14" ht="12.75">
      <c r="A177" s="80">
        <f t="shared" si="32"/>
        <v>160</v>
      </c>
      <c r="B177" s="81">
        <f t="shared" si="24"/>
        <v>47431</v>
      </c>
      <c r="C177" s="81">
        <f t="shared" si="25"/>
        <v>47424</v>
      </c>
      <c r="D177" s="89">
        <f t="shared" si="33"/>
        <v>15173984.203511486</v>
      </c>
      <c r="E177" s="89">
        <f t="shared" si="26"/>
        <v>776732.4259631247</v>
      </c>
      <c r="F177" s="89">
        <f t="shared" si="27"/>
        <v>776732.4259631247</v>
      </c>
      <c r="G177" s="89">
        <f t="shared" si="28"/>
        <v>776732.4259631247</v>
      </c>
      <c r="H177" s="90">
        <f t="shared" si="34"/>
        <v>0</v>
      </c>
      <c r="I177" s="89">
        <f t="shared" si="29"/>
        <v>776732.4259631247</v>
      </c>
      <c r="J177" s="89">
        <f t="shared" si="30"/>
        <v>675572.5312730481</v>
      </c>
      <c r="K177" s="89">
        <f t="shared" si="35"/>
        <v>101159.89469007657</v>
      </c>
      <c r="L177" s="86">
        <f t="shared" si="31"/>
        <v>14498411.672238437</v>
      </c>
      <c r="M177" s="29"/>
      <c r="N177" s="29"/>
    </row>
    <row r="178" spans="1:14" ht="12.75">
      <c r="A178" s="80">
        <f t="shared" si="32"/>
        <v>161</v>
      </c>
      <c r="B178" s="81">
        <f t="shared" si="24"/>
        <v>47461</v>
      </c>
      <c r="C178" s="81">
        <f t="shared" si="25"/>
        <v>47454</v>
      </c>
      <c r="D178" s="89">
        <f t="shared" si="33"/>
        <v>14498411.672238437</v>
      </c>
      <c r="E178" s="89">
        <f t="shared" si="26"/>
        <v>776732.4259631247</v>
      </c>
      <c r="F178" s="89">
        <f t="shared" si="27"/>
        <v>776732.4259631247</v>
      </c>
      <c r="G178" s="89">
        <f t="shared" si="28"/>
        <v>776732.4259631247</v>
      </c>
      <c r="H178" s="90">
        <f t="shared" si="34"/>
        <v>0</v>
      </c>
      <c r="I178" s="89">
        <f t="shared" si="29"/>
        <v>776732.4259631247</v>
      </c>
      <c r="J178" s="89">
        <f t="shared" si="30"/>
        <v>680076.3481482018</v>
      </c>
      <c r="K178" s="89">
        <f t="shared" si="35"/>
        <v>96656.07781492292</v>
      </c>
      <c r="L178" s="86">
        <f t="shared" si="31"/>
        <v>13818335.324090235</v>
      </c>
      <c r="M178" s="29"/>
      <c r="N178" s="29"/>
    </row>
    <row r="179" spans="1:14" ht="12.75">
      <c r="A179" s="80">
        <f t="shared" si="32"/>
        <v>162</v>
      </c>
      <c r="B179" s="81">
        <f t="shared" si="24"/>
        <v>47492</v>
      </c>
      <c r="C179" s="81">
        <f t="shared" si="25"/>
        <v>47485</v>
      </c>
      <c r="D179" s="89">
        <f t="shared" si="33"/>
        <v>13818335.324090235</v>
      </c>
      <c r="E179" s="89">
        <f t="shared" si="26"/>
        <v>776732.4259631247</v>
      </c>
      <c r="F179" s="89">
        <f t="shared" si="27"/>
        <v>776732.4259631247</v>
      </c>
      <c r="G179" s="89">
        <f t="shared" si="28"/>
        <v>776732.4259631247</v>
      </c>
      <c r="H179" s="90">
        <f t="shared" si="34"/>
        <v>0</v>
      </c>
      <c r="I179" s="89">
        <f t="shared" si="29"/>
        <v>776732.4259631247</v>
      </c>
      <c r="J179" s="89">
        <f t="shared" si="30"/>
        <v>684610.1904691898</v>
      </c>
      <c r="K179" s="89">
        <f t="shared" si="35"/>
        <v>92122.2354939349</v>
      </c>
      <c r="L179" s="86">
        <f t="shared" si="31"/>
        <v>13133725.133621044</v>
      </c>
      <c r="M179" s="29"/>
      <c r="N179" s="29"/>
    </row>
    <row r="180" spans="1:14" ht="12.75">
      <c r="A180" s="80">
        <f t="shared" si="32"/>
        <v>163</v>
      </c>
      <c r="B180" s="81">
        <f t="shared" si="24"/>
        <v>47523</v>
      </c>
      <c r="C180" s="81">
        <f t="shared" si="25"/>
        <v>47516</v>
      </c>
      <c r="D180" s="89">
        <f t="shared" si="33"/>
        <v>13133725.133621044</v>
      </c>
      <c r="E180" s="89">
        <f t="shared" si="26"/>
        <v>776732.4259631247</v>
      </c>
      <c r="F180" s="89">
        <f t="shared" si="27"/>
        <v>776732.4259631247</v>
      </c>
      <c r="G180" s="89">
        <f t="shared" si="28"/>
        <v>776732.4259631247</v>
      </c>
      <c r="H180" s="90">
        <f t="shared" si="34"/>
        <v>0</v>
      </c>
      <c r="I180" s="89">
        <f t="shared" si="29"/>
        <v>776732.4259631247</v>
      </c>
      <c r="J180" s="89">
        <f t="shared" si="30"/>
        <v>689174.2584056511</v>
      </c>
      <c r="K180" s="89">
        <f t="shared" si="35"/>
        <v>87558.16755747363</v>
      </c>
      <c r="L180" s="86">
        <f t="shared" si="31"/>
        <v>12444550.875215393</v>
      </c>
      <c r="M180" s="29"/>
      <c r="N180" s="29"/>
    </row>
    <row r="181" spans="1:14" ht="12.75">
      <c r="A181" s="80">
        <f t="shared" si="32"/>
        <v>164</v>
      </c>
      <c r="B181" s="81">
        <f t="shared" si="24"/>
        <v>47551</v>
      </c>
      <c r="C181" s="81">
        <f t="shared" si="25"/>
        <v>47544</v>
      </c>
      <c r="D181" s="89">
        <f t="shared" si="33"/>
        <v>12444550.875215393</v>
      </c>
      <c r="E181" s="89">
        <f t="shared" si="26"/>
        <v>776732.4259631247</v>
      </c>
      <c r="F181" s="89">
        <f t="shared" si="27"/>
        <v>776732.4259631247</v>
      </c>
      <c r="G181" s="89">
        <f t="shared" si="28"/>
        <v>776732.4259631247</v>
      </c>
      <c r="H181" s="90">
        <f t="shared" si="34"/>
        <v>0</v>
      </c>
      <c r="I181" s="89">
        <f t="shared" si="29"/>
        <v>776732.4259631247</v>
      </c>
      <c r="J181" s="89">
        <f t="shared" si="30"/>
        <v>693768.7534616888</v>
      </c>
      <c r="K181" s="89">
        <f t="shared" si="35"/>
        <v>82963.67250143595</v>
      </c>
      <c r="L181" s="86">
        <f t="shared" si="31"/>
        <v>11750782.121753704</v>
      </c>
      <c r="M181" s="29"/>
      <c r="N181" s="29"/>
    </row>
    <row r="182" spans="1:14" ht="12.75">
      <c r="A182" s="80">
        <f t="shared" si="32"/>
        <v>165</v>
      </c>
      <c r="B182" s="81">
        <f t="shared" si="24"/>
        <v>47582</v>
      </c>
      <c r="C182" s="81">
        <f t="shared" si="25"/>
        <v>47575</v>
      </c>
      <c r="D182" s="89">
        <f t="shared" si="33"/>
        <v>11750782.121753704</v>
      </c>
      <c r="E182" s="89">
        <f t="shared" si="26"/>
        <v>776732.4259631247</v>
      </c>
      <c r="F182" s="89">
        <f t="shared" si="27"/>
        <v>776732.4259631247</v>
      </c>
      <c r="G182" s="89">
        <f t="shared" si="28"/>
        <v>776732.4259631247</v>
      </c>
      <c r="H182" s="90">
        <f t="shared" si="34"/>
        <v>0</v>
      </c>
      <c r="I182" s="89">
        <f t="shared" si="29"/>
        <v>776732.4259631247</v>
      </c>
      <c r="J182" s="89">
        <f t="shared" si="30"/>
        <v>698393.8784847667</v>
      </c>
      <c r="K182" s="89">
        <f t="shared" si="35"/>
        <v>78338.54747835803</v>
      </c>
      <c r="L182" s="86">
        <f t="shared" si="31"/>
        <v>11052388.243268937</v>
      </c>
      <c r="M182" s="29"/>
      <c r="N182" s="29"/>
    </row>
    <row r="183" spans="1:14" ht="12.75">
      <c r="A183" s="80">
        <f t="shared" si="32"/>
        <v>166</v>
      </c>
      <c r="B183" s="81">
        <f t="shared" si="24"/>
        <v>47612</v>
      </c>
      <c r="C183" s="81">
        <f t="shared" si="25"/>
        <v>47605</v>
      </c>
      <c r="D183" s="89">
        <f t="shared" si="33"/>
        <v>11052388.243268937</v>
      </c>
      <c r="E183" s="89">
        <f t="shared" si="26"/>
        <v>776732.4259631247</v>
      </c>
      <c r="F183" s="89">
        <f t="shared" si="27"/>
        <v>776732.4259631247</v>
      </c>
      <c r="G183" s="89">
        <f t="shared" si="28"/>
        <v>776732.4259631247</v>
      </c>
      <c r="H183" s="90">
        <f t="shared" si="34"/>
        <v>0</v>
      </c>
      <c r="I183" s="89">
        <f t="shared" si="29"/>
        <v>776732.4259631247</v>
      </c>
      <c r="J183" s="89">
        <f t="shared" si="30"/>
        <v>703049.8376746651</v>
      </c>
      <c r="K183" s="89">
        <f t="shared" si="35"/>
        <v>73682.58828845958</v>
      </c>
      <c r="L183" s="86">
        <f t="shared" si="31"/>
        <v>10349338.405594273</v>
      </c>
      <c r="M183" s="29"/>
      <c r="N183" s="29"/>
    </row>
    <row r="184" spans="1:14" ht="12.75">
      <c r="A184" s="80">
        <f t="shared" si="32"/>
        <v>167</v>
      </c>
      <c r="B184" s="81">
        <f t="shared" si="24"/>
        <v>47643</v>
      </c>
      <c r="C184" s="81">
        <f t="shared" si="25"/>
        <v>47636</v>
      </c>
      <c r="D184" s="89">
        <f t="shared" si="33"/>
        <v>10349338.405594273</v>
      </c>
      <c r="E184" s="89">
        <f t="shared" si="26"/>
        <v>776732.4259631247</v>
      </c>
      <c r="F184" s="89">
        <f t="shared" si="27"/>
        <v>776732.4259631247</v>
      </c>
      <c r="G184" s="89">
        <f t="shared" si="28"/>
        <v>776732.4259631247</v>
      </c>
      <c r="H184" s="90">
        <f t="shared" si="34"/>
        <v>0</v>
      </c>
      <c r="I184" s="89">
        <f t="shared" si="29"/>
        <v>776732.4259631247</v>
      </c>
      <c r="J184" s="89">
        <f t="shared" si="30"/>
        <v>707736.8365924963</v>
      </c>
      <c r="K184" s="89">
        <f t="shared" si="35"/>
        <v>68995.58937062848</v>
      </c>
      <c r="L184" s="86">
        <f t="shared" si="31"/>
        <v>9641601.569001777</v>
      </c>
      <c r="M184" s="29"/>
      <c r="N184" s="29"/>
    </row>
    <row r="185" spans="1:14" ht="12.75">
      <c r="A185" s="80">
        <f t="shared" si="32"/>
        <v>168</v>
      </c>
      <c r="B185" s="81">
        <f t="shared" si="24"/>
        <v>47673</v>
      </c>
      <c r="C185" s="81">
        <f t="shared" si="25"/>
        <v>47666</v>
      </c>
      <c r="D185" s="89">
        <f t="shared" si="33"/>
        <v>9641601.569001777</v>
      </c>
      <c r="E185" s="89">
        <f t="shared" si="26"/>
        <v>776732.4259631247</v>
      </c>
      <c r="F185" s="89">
        <f t="shared" si="27"/>
        <v>776732.4259631247</v>
      </c>
      <c r="G185" s="89">
        <f t="shared" si="28"/>
        <v>776732.4259631247</v>
      </c>
      <c r="H185" s="90">
        <f t="shared" si="34"/>
        <v>0</v>
      </c>
      <c r="I185" s="89">
        <f t="shared" si="29"/>
        <v>776732.4259631247</v>
      </c>
      <c r="J185" s="89">
        <f t="shared" si="30"/>
        <v>712455.0821697796</v>
      </c>
      <c r="K185" s="89">
        <f t="shared" si="35"/>
        <v>64277.34379334518</v>
      </c>
      <c r="L185" s="86">
        <f t="shared" si="31"/>
        <v>8929146.486831997</v>
      </c>
      <c r="M185" s="29"/>
      <c r="N185" s="29"/>
    </row>
    <row r="186" spans="1:14" ht="12.75">
      <c r="A186" s="80">
        <f t="shared" si="32"/>
        <v>169</v>
      </c>
      <c r="B186" s="81">
        <f t="shared" si="24"/>
        <v>47704</v>
      </c>
      <c r="C186" s="81">
        <f t="shared" si="25"/>
        <v>47697</v>
      </c>
      <c r="D186" s="89">
        <f t="shared" si="33"/>
        <v>8929146.486831997</v>
      </c>
      <c r="E186" s="89">
        <f t="shared" si="26"/>
        <v>776732.4259631247</v>
      </c>
      <c r="F186" s="89">
        <f t="shared" si="27"/>
        <v>776732.4259631247</v>
      </c>
      <c r="G186" s="89">
        <f t="shared" si="28"/>
        <v>776732.4259631247</v>
      </c>
      <c r="H186" s="90">
        <f t="shared" si="34"/>
        <v>0</v>
      </c>
      <c r="I186" s="89">
        <f t="shared" si="29"/>
        <v>776732.4259631247</v>
      </c>
      <c r="J186" s="89">
        <f t="shared" si="30"/>
        <v>717204.7827175781</v>
      </c>
      <c r="K186" s="89">
        <f t="shared" si="35"/>
        <v>59527.64324554664</v>
      </c>
      <c r="L186" s="86">
        <f t="shared" si="31"/>
        <v>8211941.7041144185</v>
      </c>
      <c r="M186" s="29"/>
      <c r="N186" s="29"/>
    </row>
    <row r="187" spans="1:14" ht="12.75">
      <c r="A187" s="80">
        <f t="shared" si="32"/>
        <v>170</v>
      </c>
      <c r="B187" s="81">
        <f t="shared" si="24"/>
        <v>47735</v>
      </c>
      <c r="C187" s="81">
        <f t="shared" si="25"/>
        <v>47728</v>
      </c>
      <c r="D187" s="89">
        <f t="shared" si="33"/>
        <v>8211941.7041144185</v>
      </c>
      <c r="E187" s="89">
        <f t="shared" si="26"/>
        <v>776732.4259631247</v>
      </c>
      <c r="F187" s="89">
        <f t="shared" si="27"/>
        <v>776732.4259631247</v>
      </c>
      <c r="G187" s="89">
        <f t="shared" si="28"/>
        <v>776732.4259631247</v>
      </c>
      <c r="H187" s="90">
        <f t="shared" si="34"/>
        <v>0</v>
      </c>
      <c r="I187" s="89">
        <f t="shared" si="29"/>
        <v>776732.4259631247</v>
      </c>
      <c r="J187" s="89">
        <f t="shared" si="30"/>
        <v>721986.1479356952</v>
      </c>
      <c r="K187" s="89">
        <f t="shared" si="35"/>
        <v>54746.27802742946</v>
      </c>
      <c r="L187" s="86">
        <f t="shared" si="31"/>
        <v>7489955.556178723</v>
      </c>
      <c r="M187" s="29"/>
      <c r="N187" s="29"/>
    </row>
    <row r="188" spans="1:14" ht="12.75">
      <c r="A188" s="80">
        <f t="shared" si="32"/>
        <v>171</v>
      </c>
      <c r="B188" s="81">
        <f t="shared" si="24"/>
        <v>47765</v>
      </c>
      <c r="C188" s="81">
        <f t="shared" si="25"/>
        <v>47758</v>
      </c>
      <c r="D188" s="89">
        <f t="shared" si="33"/>
        <v>7489955.556178723</v>
      </c>
      <c r="E188" s="89">
        <f t="shared" si="26"/>
        <v>776732.4259631247</v>
      </c>
      <c r="F188" s="89">
        <f t="shared" si="27"/>
        <v>776732.4259631247</v>
      </c>
      <c r="G188" s="89">
        <f t="shared" si="28"/>
        <v>776732.4259631247</v>
      </c>
      <c r="H188" s="90">
        <f t="shared" si="34"/>
        <v>0</v>
      </c>
      <c r="I188" s="89">
        <f t="shared" si="29"/>
        <v>776732.4259631247</v>
      </c>
      <c r="J188" s="89">
        <f t="shared" si="30"/>
        <v>726799.3889219332</v>
      </c>
      <c r="K188" s="89">
        <f t="shared" si="35"/>
        <v>49933.037041191485</v>
      </c>
      <c r="L188" s="86">
        <f t="shared" si="31"/>
        <v>6763156.16725679</v>
      </c>
      <c r="M188" s="29"/>
      <c r="N188" s="29"/>
    </row>
    <row r="189" spans="1:14" ht="12.75">
      <c r="A189" s="80">
        <f t="shared" si="32"/>
        <v>172</v>
      </c>
      <c r="B189" s="81">
        <f t="shared" si="24"/>
        <v>47796</v>
      </c>
      <c r="C189" s="81">
        <f t="shared" si="25"/>
        <v>47789</v>
      </c>
      <c r="D189" s="89">
        <f t="shared" si="33"/>
        <v>6763156.16725679</v>
      </c>
      <c r="E189" s="89">
        <f t="shared" si="26"/>
        <v>776732.4259631247</v>
      </c>
      <c r="F189" s="89">
        <f t="shared" si="27"/>
        <v>776732.4259631247</v>
      </c>
      <c r="G189" s="89">
        <f t="shared" si="28"/>
        <v>776732.4259631247</v>
      </c>
      <c r="H189" s="90">
        <f t="shared" si="34"/>
        <v>0</v>
      </c>
      <c r="I189" s="89">
        <f t="shared" si="29"/>
        <v>776732.4259631247</v>
      </c>
      <c r="J189" s="89">
        <f t="shared" si="30"/>
        <v>731644.7181814128</v>
      </c>
      <c r="K189" s="89">
        <f t="shared" si="35"/>
        <v>45087.707781711935</v>
      </c>
      <c r="L189" s="86">
        <f t="shared" si="31"/>
        <v>6031511.449075378</v>
      </c>
      <c r="M189" s="29"/>
      <c r="N189" s="29"/>
    </row>
    <row r="190" spans="1:14" ht="12.75">
      <c r="A190" s="80">
        <f t="shared" si="32"/>
        <v>173</v>
      </c>
      <c r="B190" s="81">
        <f t="shared" si="24"/>
        <v>47826</v>
      </c>
      <c r="C190" s="81">
        <f t="shared" si="25"/>
        <v>47819</v>
      </c>
      <c r="D190" s="89">
        <f t="shared" si="33"/>
        <v>6031511.449075378</v>
      </c>
      <c r="E190" s="89">
        <f t="shared" si="26"/>
        <v>776732.4259631247</v>
      </c>
      <c r="F190" s="89">
        <f t="shared" si="27"/>
        <v>776732.4259631247</v>
      </c>
      <c r="G190" s="89">
        <f t="shared" si="28"/>
        <v>776732.4259631247</v>
      </c>
      <c r="H190" s="90">
        <f t="shared" si="34"/>
        <v>0</v>
      </c>
      <c r="I190" s="89">
        <f t="shared" si="29"/>
        <v>776732.4259631247</v>
      </c>
      <c r="J190" s="89">
        <f t="shared" si="30"/>
        <v>736522.3496359555</v>
      </c>
      <c r="K190" s="89">
        <f t="shared" si="35"/>
        <v>40210.07632716918</v>
      </c>
      <c r="L190" s="86">
        <f t="shared" si="31"/>
        <v>5294989.099439422</v>
      </c>
      <c r="M190" s="29"/>
      <c r="N190" s="29"/>
    </row>
    <row r="191" spans="1:14" ht="12.75">
      <c r="A191" s="80">
        <f t="shared" si="32"/>
        <v>174</v>
      </c>
      <c r="B191" s="81">
        <f t="shared" si="24"/>
        <v>47857</v>
      </c>
      <c r="C191" s="81">
        <f t="shared" si="25"/>
        <v>47850</v>
      </c>
      <c r="D191" s="89">
        <f t="shared" si="33"/>
        <v>5294989.099439422</v>
      </c>
      <c r="E191" s="89">
        <f t="shared" si="26"/>
        <v>776732.4259631247</v>
      </c>
      <c r="F191" s="89">
        <f t="shared" si="27"/>
        <v>776732.4259631247</v>
      </c>
      <c r="G191" s="89">
        <f t="shared" si="28"/>
        <v>776732.4259631247</v>
      </c>
      <c r="H191" s="90">
        <f t="shared" si="34"/>
        <v>0</v>
      </c>
      <c r="I191" s="89">
        <f t="shared" si="29"/>
        <v>776732.4259631247</v>
      </c>
      <c r="J191" s="89">
        <f t="shared" si="30"/>
        <v>741432.4986335286</v>
      </c>
      <c r="K191" s="89">
        <f t="shared" si="35"/>
        <v>35299.92732959615</v>
      </c>
      <c r="L191" s="86">
        <f t="shared" si="31"/>
        <v>4553556.600805894</v>
      </c>
      <c r="M191" s="29"/>
      <c r="N191" s="29"/>
    </row>
    <row r="192" spans="1:14" ht="12.75">
      <c r="A192" s="80">
        <f t="shared" si="32"/>
        <v>175</v>
      </c>
      <c r="B192" s="81">
        <f t="shared" si="24"/>
        <v>47888</v>
      </c>
      <c r="C192" s="81">
        <f t="shared" si="25"/>
        <v>47881</v>
      </c>
      <c r="D192" s="89">
        <f t="shared" si="33"/>
        <v>4553556.600805894</v>
      </c>
      <c r="E192" s="89">
        <f t="shared" si="26"/>
        <v>776732.4259631247</v>
      </c>
      <c r="F192" s="89">
        <f t="shared" si="27"/>
        <v>776732.4259631247</v>
      </c>
      <c r="G192" s="89">
        <f t="shared" si="28"/>
        <v>776732.4259631247</v>
      </c>
      <c r="H192" s="90">
        <f t="shared" si="34"/>
        <v>0</v>
      </c>
      <c r="I192" s="89">
        <f t="shared" si="29"/>
        <v>776732.4259631247</v>
      </c>
      <c r="J192" s="89">
        <f t="shared" si="30"/>
        <v>746375.381957752</v>
      </c>
      <c r="K192" s="89">
        <f t="shared" si="35"/>
        <v>30357.044005372623</v>
      </c>
      <c r="L192" s="86">
        <f t="shared" si="31"/>
        <v>3807181.2188481414</v>
      </c>
      <c r="M192" s="29"/>
      <c r="N192" s="29"/>
    </row>
    <row r="193" spans="1:14" ht="12.75">
      <c r="A193" s="80">
        <f t="shared" si="32"/>
        <v>176</v>
      </c>
      <c r="B193" s="81">
        <f t="shared" si="24"/>
        <v>47916</v>
      </c>
      <c r="C193" s="81">
        <f t="shared" si="25"/>
        <v>47909</v>
      </c>
      <c r="D193" s="89">
        <f t="shared" si="33"/>
        <v>3807181.2188481414</v>
      </c>
      <c r="E193" s="89">
        <f t="shared" si="26"/>
        <v>776732.4259631247</v>
      </c>
      <c r="F193" s="89">
        <f t="shared" si="27"/>
        <v>776732.4259631247</v>
      </c>
      <c r="G193" s="89">
        <f t="shared" si="28"/>
        <v>776732.4259631247</v>
      </c>
      <c r="H193" s="90">
        <f t="shared" si="34"/>
        <v>0</v>
      </c>
      <c r="I193" s="89">
        <f t="shared" si="29"/>
        <v>776732.4259631247</v>
      </c>
      <c r="J193" s="89">
        <f t="shared" si="30"/>
        <v>751351.2178374705</v>
      </c>
      <c r="K193" s="89">
        <f t="shared" si="35"/>
        <v>25381.208125654277</v>
      </c>
      <c r="L193" s="86">
        <f t="shared" si="31"/>
        <v>3055830.001010671</v>
      </c>
      <c r="M193" s="29"/>
      <c r="N193" s="29"/>
    </row>
    <row r="194" spans="1:14" ht="12.75">
      <c r="A194" s="80">
        <f t="shared" si="32"/>
        <v>177</v>
      </c>
      <c r="B194" s="81">
        <f t="shared" si="24"/>
        <v>47947</v>
      </c>
      <c r="C194" s="81">
        <f t="shared" si="25"/>
        <v>47940</v>
      </c>
      <c r="D194" s="89">
        <f t="shared" si="33"/>
        <v>3055830.001010671</v>
      </c>
      <c r="E194" s="89">
        <f t="shared" si="26"/>
        <v>776732.4259631247</v>
      </c>
      <c r="F194" s="89">
        <f t="shared" si="27"/>
        <v>776732.4259631247</v>
      </c>
      <c r="G194" s="89">
        <f t="shared" si="28"/>
        <v>776732.4259631247</v>
      </c>
      <c r="H194" s="90">
        <f t="shared" si="34"/>
        <v>0</v>
      </c>
      <c r="I194" s="89">
        <f t="shared" si="29"/>
        <v>776732.4259631247</v>
      </c>
      <c r="J194" s="89">
        <f t="shared" si="30"/>
        <v>756360.2259563869</v>
      </c>
      <c r="K194" s="89">
        <f t="shared" si="35"/>
        <v>20372.200006737807</v>
      </c>
      <c r="L194" s="86">
        <f t="shared" si="31"/>
        <v>2299469.775054284</v>
      </c>
      <c r="M194" s="29"/>
      <c r="N194" s="29"/>
    </row>
    <row r="195" spans="1:14" ht="12.75">
      <c r="A195" s="80">
        <f t="shared" si="32"/>
        <v>178</v>
      </c>
      <c r="B195" s="81">
        <f t="shared" si="24"/>
        <v>47977</v>
      </c>
      <c r="C195" s="81">
        <f t="shared" si="25"/>
        <v>47970</v>
      </c>
      <c r="D195" s="89">
        <f t="shared" si="33"/>
        <v>2299469.775054284</v>
      </c>
      <c r="E195" s="89">
        <f t="shared" si="26"/>
        <v>776732.4259631247</v>
      </c>
      <c r="F195" s="89">
        <f t="shared" si="27"/>
        <v>776732.4259631247</v>
      </c>
      <c r="G195" s="89">
        <f t="shared" si="28"/>
        <v>776732.4259631247</v>
      </c>
      <c r="H195" s="90">
        <f t="shared" si="34"/>
        <v>0</v>
      </c>
      <c r="I195" s="89">
        <f t="shared" si="29"/>
        <v>776732.4259631247</v>
      </c>
      <c r="J195" s="89">
        <f t="shared" si="30"/>
        <v>761402.6274627629</v>
      </c>
      <c r="K195" s="89">
        <f t="shared" si="35"/>
        <v>15329.798500361894</v>
      </c>
      <c r="L195" s="86">
        <f t="shared" si="31"/>
        <v>1538067.147591521</v>
      </c>
      <c r="M195" s="29"/>
      <c r="N195" s="29"/>
    </row>
    <row r="196" spans="1:14" ht="12.75">
      <c r="A196" s="80">
        <f t="shared" si="32"/>
        <v>179</v>
      </c>
      <c r="B196" s="81">
        <f t="shared" si="24"/>
        <v>48008</v>
      </c>
      <c r="C196" s="81">
        <f t="shared" si="25"/>
        <v>48001</v>
      </c>
      <c r="D196" s="89">
        <f t="shared" si="33"/>
        <v>1538067.147591521</v>
      </c>
      <c r="E196" s="89">
        <f t="shared" si="26"/>
        <v>776732.4259631247</v>
      </c>
      <c r="F196" s="89">
        <f t="shared" si="27"/>
        <v>776732.4259631247</v>
      </c>
      <c r="G196" s="89">
        <f t="shared" si="28"/>
        <v>776732.4259631247</v>
      </c>
      <c r="H196" s="90">
        <f t="shared" si="34"/>
        <v>0</v>
      </c>
      <c r="I196" s="89">
        <f t="shared" si="29"/>
        <v>776732.4259631247</v>
      </c>
      <c r="J196" s="89">
        <f t="shared" si="30"/>
        <v>766478.6449791812</v>
      </c>
      <c r="K196" s="89">
        <f t="shared" si="35"/>
        <v>10253.780983943474</v>
      </c>
      <c r="L196" s="86">
        <f t="shared" si="31"/>
        <v>771588.5026123398</v>
      </c>
      <c r="M196" s="29"/>
      <c r="N196" s="29"/>
    </row>
    <row r="197" spans="1:14" ht="12.75">
      <c r="A197" s="80">
        <f t="shared" si="32"/>
        <v>180</v>
      </c>
      <c r="B197" s="81">
        <f t="shared" si="24"/>
        <v>48038</v>
      </c>
      <c r="C197" s="81">
        <f t="shared" si="25"/>
        <v>48031</v>
      </c>
      <c r="D197" s="89">
        <f t="shared" si="33"/>
        <v>771588.5026123398</v>
      </c>
      <c r="E197" s="89">
        <f t="shared" si="26"/>
        <v>776732.4259631247</v>
      </c>
      <c r="F197" s="89">
        <f t="shared" si="27"/>
        <v>776732.4259631247</v>
      </c>
      <c r="G197" s="89">
        <f t="shared" si="28"/>
        <v>776732.4259631247</v>
      </c>
      <c r="H197" s="90">
        <f t="shared" si="34"/>
        <v>0</v>
      </c>
      <c r="I197" s="89">
        <f t="shared" si="29"/>
        <v>771588.5026123398</v>
      </c>
      <c r="J197" s="89">
        <f t="shared" si="30"/>
        <v>766444.5792615908</v>
      </c>
      <c r="K197" s="89">
        <f t="shared" si="35"/>
        <v>5143.9233507489325</v>
      </c>
      <c r="L197" s="86">
        <f t="shared" si="31"/>
        <v>0</v>
      </c>
      <c r="M197" s="29"/>
      <c r="N197" s="29"/>
    </row>
    <row r="198" spans="1:14" ht="12.75">
      <c r="A198" s="80">
        <f t="shared" si="32"/>
        <v>181</v>
      </c>
      <c r="B198" s="81">
        <f t="shared" si="24"/>
        <v>48069</v>
      </c>
      <c r="C198" s="89">
        <f t="shared" si="25"/>
        <v>48062</v>
      </c>
      <c r="D198" s="89">
        <f t="shared" si="33"/>
        <v>0</v>
      </c>
      <c r="E198" s="89">
        <f>SUM(E18:E197)</f>
        <v>139811836.67336208</v>
      </c>
      <c r="F198" s="89">
        <f t="shared" si="27"/>
        <v>139811836.67336208</v>
      </c>
      <c r="G198" s="90">
        <f t="shared" si="28"/>
        <v>139811836.67336208</v>
      </c>
      <c r="H198" s="89">
        <f t="shared" si="34"/>
        <v>0</v>
      </c>
      <c r="I198" s="89">
        <f t="shared" si="29"/>
        <v>0</v>
      </c>
      <c r="J198" s="89">
        <f t="shared" si="30"/>
        <v>0</v>
      </c>
      <c r="K198" s="81">
        <f t="shared" si="35"/>
        <v>0</v>
      </c>
      <c r="L198" s="86">
        <f t="shared" si="31"/>
        <v>0</v>
      </c>
      <c r="M198" s="29"/>
      <c r="N198" s="29"/>
    </row>
    <row r="199" spans="1:14" ht="12.75">
      <c r="A199" s="80">
        <f t="shared" si="32"/>
        <v>182</v>
      </c>
      <c r="B199" s="81">
        <f t="shared" si="24"/>
        <v>48100</v>
      </c>
      <c r="C199" s="89">
        <f t="shared" si="25"/>
        <v>48093</v>
      </c>
      <c r="D199" s="89">
        <f t="shared" si="33"/>
        <v>0</v>
      </c>
      <c r="E199" s="89">
        <f t="shared" si="26"/>
        <v>776732.4259631247</v>
      </c>
      <c r="F199" s="89">
        <f t="shared" si="27"/>
        <v>776732.4259631247</v>
      </c>
      <c r="G199" s="90">
        <f t="shared" si="28"/>
        <v>776732.4259631247</v>
      </c>
      <c r="H199" s="89">
        <f t="shared" si="34"/>
        <v>0</v>
      </c>
      <c r="I199" s="89">
        <f t="shared" si="29"/>
        <v>0</v>
      </c>
      <c r="J199" s="89">
        <f t="shared" si="30"/>
        <v>0</v>
      </c>
      <c r="K199" s="81">
        <f t="shared" si="35"/>
        <v>0</v>
      </c>
      <c r="L199" s="86">
        <f t="shared" si="31"/>
        <v>0</v>
      </c>
      <c r="M199" s="29"/>
      <c r="N199" s="29"/>
    </row>
    <row r="200" spans="1:14" ht="12.75">
      <c r="A200" s="80">
        <f t="shared" si="32"/>
        <v>183</v>
      </c>
      <c r="B200" s="81">
        <f t="shared" si="24"/>
        <v>48130</v>
      </c>
      <c r="C200" s="89">
        <f t="shared" si="25"/>
        <v>48123</v>
      </c>
      <c r="D200" s="89">
        <f t="shared" si="33"/>
        <v>0</v>
      </c>
      <c r="E200" s="89">
        <f t="shared" si="26"/>
        <v>776732.4259631247</v>
      </c>
      <c r="F200" s="89">
        <f t="shared" si="27"/>
        <v>776732.4259631247</v>
      </c>
      <c r="G200" s="90">
        <f t="shared" si="28"/>
        <v>776732.4259631247</v>
      </c>
      <c r="H200" s="89">
        <f t="shared" si="34"/>
        <v>0</v>
      </c>
      <c r="I200" s="89">
        <f t="shared" si="29"/>
        <v>0</v>
      </c>
      <c r="J200" s="89">
        <f t="shared" si="30"/>
        <v>0</v>
      </c>
      <c r="K200" s="81">
        <f t="shared" si="35"/>
        <v>0</v>
      </c>
      <c r="L200" s="86">
        <f t="shared" si="31"/>
        <v>0</v>
      </c>
      <c r="M200" s="29"/>
      <c r="N200" s="29"/>
    </row>
    <row r="201" spans="1:14" ht="12.75">
      <c r="A201" s="80">
        <f t="shared" si="32"/>
        <v>184</v>
      </c>
      <c r="B201" s="81">
        <f t="shared" si="24"/>
        <v>48161</v>
      </c>
      <c r="C201" s="81">
        <f t="shared" si="25"/>
        <v>48154</v>
      </c>
      <c r="D201" s="82">
        <f t="shared" si="33"/>
        <v>0</v>
      </c>
      <c r="E201" s="82">
        <f t="shared" si="26"/>
        <v>776732.4259631247</v>
      </c>
      <c r="F201" s="82">
        <f t="shared" si="27"/>
        <v>776732.4259631247</v>
      </c>
      <c r="G201" s="82">
        <f t="shared" si="28"/>
        <v>776732.4259631247</v>
      </c>
      <c r="H201" s="83">
        <f t="shared" si="34"/>
        <v>0</v>
      </c>
      <c r="I201" s="82">
        <f t="shared" si="29"/>
        <v>0</v>
      </c>
      <c r="J201" s="82">
        <f t="shared" si="30"/>
        <v>0</v>
      </c>
      <c r="K201" s="82">
        <f t="shared" si="35"/>
        <v>0</v>
      </c>
      <c r="L201" s="86">
        <f t="shared" si="31"/>
        <v>0</v>
      </c>
      <c r="M201" s="29"/>
      <c r="N201" s="29"/>
    </row>
    <row r="202" spans="1:14" ht="12.75">
      <c r="A202" s="80">
        <f t="shared" si="32"/>
        <v>185</v>
      </c>
      <c r="B202" s="81">
        <f t="shared" si="24"/>
        <v>48191</v>
      </c>
      <c r="C202" s="81">
        <f t="shared" si="25"/>
        <v>48184</v>
      </c>
      <c r="D202" s="82">
        <f t="shared" si="33"/>
        <v>0</v>
      </c>
      <c r="E202" s="82">
        <f t="shared" si="26"/>
        <v>776732.4259631247</v>
      </c>
      <c r="F202" s="82">
        <f t="shared" si="27"/>
        <v>776732.4259631247</v>
      </c>
      <c r="G202" s="82">
        <f t="shared" si="28"/>
        <v>776732.4259631247</v>
      </c>
      <c r="H202" s="83">
        <f t="shared" si="34"/>
        <v>0</v>
      </c>
      <c r="I202" s="82">
        <f t="shared" si="29"/>
        <v>0</v>
      </c>
      <c r="J202" s="82">
        <f t="shared" si="30"/>
        <v>0</v>
      </c>
      <c r="K202" s="82">
        <f t="shared" si="35"/>
        <v>0</v>
      </c>
      <c r="L202" s="86">
        <f t="shared" si="31"/>
        <v>0</v>
      </c>
      <c r="M202" s="29"/>
      <c r="N202" s="29"/>
    </row>
    <row r="203" spans="1:14" ht="12.75">
      <c r="A203" s="80">
        <f t="shared" si="32"/>
        <v>186</v>
      </c>
      <c r="B203" s="81">
        <f t="shared" si="24"/>
        <v>48222</v>
      </c>
      <c r="C203" s="81">
        <f t="shared" si="25"/>
        <v>48215</v>
      </c>
      <c r="D203" s="82">
        <f t="shared" si="33"/>
        <v>0</v>
      </c>
      <c r="E203" s="82">
        <f t="shared" si="26"/>
        <v>776732.4259631247</v>
      </c>
      <c r="F203" s="82">
        <f t="shared" si="27"/>
        <v>776732.4259631247</v>
      </c>
      <c r="G203" s="82">
        <f t="shared" si="28"/>
        <v>776732.4259631247</v>
      </c>
      <c r="H203" s="83">
        <f t="shared" si="34"/>
        <v>0</v>
      </c>
      <c r="I203" s="82">
        <f t="shared" si="29"/>
        <v>0</v>
      </c>
      <c r="J203" s="82">
        <f t="shared" si="30"/>
        <v>0</v>
      </c>
      <c r="K203" s="82">
        <f t="shared" si="35"/>
        <v>0</v>
      </c>
      <c r="L203" s="86">
        <f t="shared" si="31"/>
        <v>0</v>
      </c>
      <c r="M203" s="29"/>
      <c r="N203" s="29"/>
    </row>
    <row r="204" spans="1:14" ht="12.75">
      <c r="A204" s="80">
        <f t="shared" si="32"/>
        <v>187</v>
      </c>
      <c r="B204" s="81">
        <f t="shared" si="24"/>
        <v>48253</v>
      </c>
      <c r="C204" s="81">
        <f t="shared" si="25"/>
        <v>48246</v>
      </c>
      <c r="D204" s="82">
        <f t="shared" si="33"/>
        <v>0</v>
      </c>
      <c r="E204" s="82">
        <f t="shared" si="26"/>
        <v>776732.4259631247</v>
      </c>
      <c r="F204" s="82">
        <f t="shared" si="27"/>
        <v>776732.4259631247</v>
      </c>
      <c r="G204" s="82">
        <f t="shared" si="28"/>
        <v>776732.4259631247</v>
      </c>
      <c r="H204" s="83">
        <f t="shared" si="34"/>
        <v>0</v>
      </c>
      <c r="I204" s="82">
        <f t="shared" si="29"/>
        <v>0</v>
      </c>
      <c r="J204" s="82">
        <f t="shared" si="30"/>
        <v>0</v>
      </c>
      <c r="K204" s="82">
        <f t="shared" si="35"/>
        <v>0</v>
      </c>
      <c r="L204" s="86">
        <f t="shared" si="31"/>
        <v>0</v>
      </c>
      <c r="M204" s="29"/>
      <c r="N204" s="29"/>
    </row>
    <row r="205" spans="1:14" ht="12.75">
      <c r="A205" s="80">
        <f t="shared" si="32"/>
        <v>188</v>
      </c>
      <c r="B205" s="81">
        <f t="shared" si="24"/>
        <v>48282</v>
      </c>
      <c r="C205" s="81">
        <f t="shared" si="25"/>
        <v>48275</v>
      </c>
      <c r="D205" s="82">
        <f t="shared" si="33"/>
        <v>0</v>
      </c>
      <c r="E205" s="82">
        <f t="shared" si="26"/>
        <v>776732.4259631247</v>
      </c>
      <c r="F205" s="82">
        <f t="shared" si="27"/>
        <v>776732.4259631247</v>
      </c>
      <c r="G205" s="82">
        <f t="shared" si="28"/>
        <v>776732.4259631247</v>
      </c>
      <c r="H205" s="83">
        <f t="shared" si="34"/>
        <v>0</v>
      </c>
      <c r="I205" s="82">
        <f t="shared" si="29"/>
        <v>0</v>
      </c>
      <c r="J205" s="82">
        <f t="shared" si="30"/>
        <v>0</v>
      </c>
      <c r="K205" s="82">
        <f t="shared" si="35"/>
        <v>0</v>
      </c>
      <c r="L205" s="86">
        <f t="shared" si="31"/>
        <v>0</v>
      </c>
      <c r="M205" s="29"/>
      <c r="N205" s="29"/>
    </row>
    <row r="206" spans="1:14" ht="12.75">
      <c r="A206" s="80">
        <f t="shared" si="32"/>
        <v>189</v>
      </c>
      <c r="B206" s="81">
        <f t="shared" si="24"/>
        <v>48313</v>
      </c>
      <c r="C206" s="81">
        <f t="shared" si="25"/>
        <v>48306</v>
      </c>
      <c r="D206" s="82">
        <f t="shared" si="33"/>
        <v>0</v>
      </c>
      <c r="E206" s="82">
        <f t="shared" si="26"/>
        <v>776732.4259631247</v>
      </c>
      <c r="F206" s="82">
        <f t="shared" si="27"/>
        <v>776732.4259631247</v>
      </c>
      <c r="G206" s="82">
        <f t="shared" si="28"/>
        <v>776732.4259631247</v>
      </c>
      <c r="H206" s="83">
        <f t="shared" si="34"/>
        <v>0</v>
      </c>
      <c r="I206" s="82">
        <f t="shared" si="29"/>
        <v>0</v>
      </c>
      <c r="J206" s="82">
        <f t="shared" si="30"/>
        <v>0</v>
      </c>
      <c r="K206" s="82">
        <f t="shared" si="35"/>
        <v>0</v>
      </c>
      <c r="L206" s="86">
        <f t="shared" si="31"/>
        <v>0</v>
      </c>
      <c r="M206" s="29"/>
      <c r="N206" s="29"/>
    </row>
    <row r="207" spans="1:14" ht="12.75">
      <c r="A207" s="80">
        <f t="shared" si="32"/>
        <v>190</v>
      </c>
      <c r="B207" s="81">
        <f t="shared" si="24"/>
        <v>48343</v>
      </c>
      <c r="C207" s="81">
        <f t="shared" si="25"/>
        <v>48336</v>
      </c>
      <c r="D207" s="82">
        <f t="shared" si="33"/>
        <v>0</v>
      </c>
      <c r="E207" s="82">
        <f t="shared" si="26"/>
        <v>776732.4259631247</v>
      </c>
      <c r="F207" s="82">
        <f t="shared" si="27"/>
        <v>776732.4259631247</v>
      </c>
      <c r="G207" s="82">
        <f t="shared" si="28"/>
        <v>776732.4259631247</v>
      </c>
      <c r="H207" s="83">
        <f t="shared" si="34"/>
        <v>0</v>
      </c>
      <c r="I207" s="82">
        <f t="shared" si="29"/>
        <v>0</v>
      </c>
      <c r="J207" s="82">
        <f t="shared" si="30"/>
        <v>0</v>
      </c>
      <c r="K207" s="82">
        <f t="shared" si="35"/>
        <v>0</v>
      </c>
      <c r="L207" s="86">
        <f t="shared" si="31"/>
        <v>0</v>
      </c>
      <c r="M207" s="29"/>
      <c r="N207" s="29"/>
    </row>
    <row r="208" spans="1:14" ht="12.75">
      <c r="A208" s="80">
        <f t="shared" si="32"/>
        <v>191</v>
      </c>
      <c r="B208" s="81">
        <f t="shared" si="24"/>
        <v>48374</v>
      </c>
      <c r="C208" s="81">
        <f t="shared" si="25"/>
        <v>48367</v>
      </c>
      <c r="D208" s="82">
        <f t="shared" si="33"/>
        <v>0</v>
      </c>
      <c r="E208" s="82">
        <f t="shared" si="26"/>
        <v>776732.4259631247</v>
      </c>
      <c r="F208" s="82">
        <f t="shared" si="27"/>
        <v>776732.4259631247</v>
      </c>
      <c r="G208" s="82">
        <f t="shared" si="28"/>
        <v>776732.4259631247</v>
      </c>
      <c r="H208" s="83">
        <f t="shared" si="34"/>
        <v>0</v>
      </c>
      <c r="I208" s="82">
        <f t="shared" si="29"/>
        <v>0</v>
      </c>
      <c r="J208" s="82">
        <f t="shared" si="30"/>
        <v>0</v>
      </c>
      <c r="K208" s="82">
        <f t="shared" si="35"/>
        <v>0</v>
      </c>
      <c r="L208" s="86">
        <f t="shared" si="31"/>
        <v>0</v>
      </c>
      <c r="M208" s="29"/>
      <c r="N208" s="29"/>
    </row>
    <row r="209" spans="1:14" ht="12.75">
      <c r="A209" s="80">
        <f t="shared" si="32"/>
        <v>192</v>
      </c>
      <c r="B209" s="81">
        <f t="shared" si="24"/>
        <v>48404</v>
      </c>
      <c r="C209" s="81">
        <f t="shared" si="25"/>
        <v>48397</v>
      </c>
      <c r="D209" s="82">
        <f t="shared" si="33"/>
        <v>0</v>
      </c>
      <c r="E209" s="82">
        <f t="shared" si="26"/>
        <v>776732.4259631247</v>
      </c>
      <c r="F209" s="82">
        <f t="shared" si="27"/>
        <v>776732.4259631247</v>
      </c>
      <c r="G209" s="82">
        <f t="shared" si="28"/>
        <v>776732.4259631247</v>
      </c>
      <c r="H209" s="83">
        <f t="shared" si="34"/>
        <v>0</v>
      </c>
      <c r="I209" s="82">
        <f t="shared" si="29"/>
        <v>0</v>
      </c>
      <c r="J209" s="82">
        <f t="shared" si="30"/>
        <v>0</v>
      </c>
      <c r="K209" s="82">
        <f t="shared" si="35"/>
        <v>0</v>
      </c>
      <c r="L209" s="86">
        <f t="shared" si="31"/>
        <v>0</v>
      </c>
      <c r="M209" s="29"/>
      <c r="N209" s="29"/>
    </row>
    <row r="210" spans="1:14" ht="12.75">
      <c r="A210" s="80">
        <f t="shared" si="32"/>
        <v>193</v>
      </c>
      <c r="B210" s="81">
        <f aca="true" t="shared" si="36" ref="B210:B273">IF(Pay_Num&lt;&gt;"",DATE(YEAR(Loan_Start),MONTH(Loan_Start)+(Pay_Num)*12/Num_Pmt_Per_Year,DAY(Loan_Start)),"")</f>
        <v>48435</v>
      </c>
      <c r="C210" s="81">
        <f aca="true" t="shared" si="37" ref="C210:C273">+B210-7</f>
        <v>48428</v>
      </c>
      <c r="D210" s="82">
        <f t="shared" si="33"/>
        <v>0</v>
      </c>
      <c r="E210" s="82">
        <f aca="true" t="shared" si="38" ref="E210:E273">IF(A210&gt;$K$11*Num_Pmt_Per_Year,IF(Pay_Num&lt;&gt;"",Scheduled_Monthly_Payment,""),Beg_Bal*(Interest_Rate/Num_Pmt_Per_Year))</f>
        <v>776732.4259631247</v>
      </c>
      <c r="F210" s="82">
        <f aca="true" t="shared" si="39" ref="F210:F273">+E210*$K$12+E210</f>
        <v>776732.4259631247</v>
      </c>
      <c r="G210" s="82">
        <f aca="true" t="shared" si="40" ref="G210:G273">+F210+$K$13</f>
        <v>776732.4259631247</v>
      </c>
      <c r="H210" s="83">
        <f t="shared" si="34"/>
        <v>0</v>
      </c>
      <c r="I210" s="82">
        <f aca="true" t="shared" si="41" ref="I210:I273">IF(AND(Pay_Num&lt;&gt;"",Sched_Pay+Extra_Pay&lt;Beg_Bal),Sched_Pay+Extra_Pay,IF(Pay_Num&lt;&gt;"",Beg_Bal,""))</f>
        <v>0</v>
      </c>
      <c r="J210" s="82">
        <f aca="true" t="shared" si="42" ref="J210:J273">IF(A210&gt;$K$11*Num_Pmt_Per_Year,IF(Pay_Num&lt;&gt;"",Total_Pay-Int,""),0)</f>
        <v>0</v>
      </c>
      <c r="K210" s="82">
        <f t="shared" si="35"/>
        <v>0</v>
      </c>
      <c r="L210" s="86">
        <f aca="true" t="shared" si="43" ref="L210:L273">IF(AND(Pay_Num&lt;&gt;"",Sched_Pay+Extra_Pay&lt;Beg_Bal),Beg_Bal-Princ,IF(Pay_Num&lt;&gt;"",0,""))</f>
        <v>0</v>
      </c>
      <c r="M210" s="29"/>
      <c r="N210" s="29"/>
    </row>
    <row r="211" spans="1:14" ht="12.75">
      <c r="A211" s="80">
        <f aca="true" t="shared" si="44" ref="A211:A274">IF(Values_Entered,A210+1,"")</f>
        <v>194</v>
      </c>
      <c r="B211" s="81">
        <f t="shared" si="36"/>
        <v>48466</v>
      </c>
      <c r="C211" s="81">
        <f t="shared" si="37"/>
        <v>48459</v>
      </c>
      <c r="D211" s="82">
        <f aca="true" t="shared" si="45" ref="D211:D274">IF(Pay_Num&lt;&gt;"",L210,"")</f>
        <v>0</v>
      </c>
      <c r="E211" s="82">
        <f t="shared" si="38"/>
        <v>776732.4259631247</v>
      </c>
      <c r="F211" s="82">
        <f t="shared" si="39"/>
        <v>776732.4259631247</v>
      </c>
      <c r="G211" s="82">
        <f t="shared" si="40"/>
        <v>776732.4259631247</v>
      </c>
      <c r="H211" s="83">
        <f aca="true" t="shared" si="46" ref="H211:H274">IF(AND(Pay_Num&lt;&gt;"",Sched_Pay+Scheduled_Extra_Payments&lt;Beg_Bal),Scheduled_Extra_Payments,IF(AND(Pay_Num&lt;&gt;"",Beg_Bal-Sched_Pay&gt;0),Beg_Bal-Sched_Pay,IF(Pay_Num&lt;&gt;"",0,"")))</f>
        <v>0</v>
      </c>
      <c r="I211" s="82">
        <f t="shared" si="41"/>
        <v>0</v>
      </c>
      <c r="J211" s="82">
        <f t="shared" si="42"/>
        <v>0</v>
      </c>
      <c r="K211" s="82">
        <f aca="true" t="shared" si="47" ref="K211:K274">IF(Pay_Num&lt;&gt;"",Beg_Bal*Interest_Rate/Num_Pmt_Per_Year,"")</f>
        <v>0</v>
      </c>
      <c r="L211" s="86">
        <f t="shared" si="43"/>
        <v>0</v>
      </c>
      <c r="M211" s="29"/>
      <c r="N211" s="29"/>
    </row>
    <row r="212" spans="1:14" ht="12.75">
      <c r="A212" s="80">
        <f t="shared" si="44"/>
        <v>195</v>
      </c>
      <c r="B212" s="81">
        <f t="shared" si="36"/>
        <v>48496</v>
      </c>
      <c r="C212" s="81">
        <f t="shared" si="37"/>
        <v>48489</v>
      </c>
      <c r="D212" s="82">
        <f t="shared" si="45"/>
        <v>0</v>
      </c>
      <c r="E212" s="82">
        <f t="shared" si="38"/>
        <v>776732.4259631247</v>
      </c>
      <c r="F212" s="82">
        <f t="shared" si="39"/>
        <v>776732.4259631247</v>
      </c>
      <c r="G212" s="82">
        <f t="shared" si="40"/>
        <v>776732.4259631247</v>
      </c>
      <c r="H212" s="83">
        <f t="shared" si="46"/>
        <v>0</v>
      </c>
      <c r="I212" s="82">
        <f t="shared" si="41"/>
        <v>0</v>
      </c>
      <c r="J212" s="82">
        <f t="shared" si="42"/>
        <v>0</v>
      </c>
      <c r="K212" s="82">
        <f t="shared" si="47"/>
        <v>0</v>
      </c>
      <c r="L212" s="86">
        <f t="shared" si="43"/>
        <v>0</v>
      </c>
      <c r="M212" s="29"/>
      <c r="N212" s="29"/>
    </row>
    <row r="213" spans="1:14" ht="12.75">
      <c r="A213" s="80">
        <f t="shared" si="44"/>
        <v>196</v>
      </c>
      <c r="B213" s="81">
        <f t="shared" si="36"/>
        <v>48527</v>
      </c>
      <c r="C213" s="81">
        <f t="shared" si="37"/>
        <v>48520</v>
      </c>
      <c r="D213" s="82">
        <f t="shared" si="45"/>
        <v>0</v>
      </c>
      <c r="E213" s="82">
        <f t="shared" si="38"/>
        <v>776732.4259631247</v>
      </c>
      <c r="F213" s="82">
        <f t="shared" si="39"/>
        <v>776732.4259631247</v>
      </c>
      <c r="G213" s="82">
        <f t="shared" si="40"/>
        <v>776732.4259631247</v>
      </c>
      <c r="H213" s="83">
        <f t="shared" si="46"/>
        <v>0</v>
      </c>
      <c r="I213" s="82">
        <f t="shared" si="41"/>
        <v>0</v>
      </c>
      <c r="J213" s="82">
        <f t="shared" si="42"/>
        <v>0</v>
      </c>
      <c r="K213" s="82">
        <f t="shared" si="47"/>
        <v>0</v>
      </c>
      <c r="L213" s="86">
        <f t="shared" si="43"/>
        <v>0</v>
      </c>
      <c r="M213" s="29"/>
      <c r="N213" s="29"/>
    </row>
    <row r="214" spans="1:14" ht="12.75">
      <c r="A214" s="80">
        <f t="shared" si="44"/>
        <v>197</v>
      </c>
      <c r="B214" s="81">
        <f t="shared" si="36"/>
        <v>48557</v>
      </c>
      <c r="C214" s="81">
        <f t="shared" si="37"/>
        <v>48550</v>
      </c>
      <c r="D214" s="82">
        <f t="shared" si="45"/>
        <v>0</v>
      </c>
      <c r="E214" s="82">
        <f t="shared" si="38"/>
        <v>776732.4259631247</v>
      </c>
      <c r="F214" s="82">
        <f t="shared" si="39"/>
        <v>776732.4259631247</v>
      </c>
      <c r="G214" s="82">
        <f t="shared" si="40"/>
        <v>776732.4259631247</v>
      </c>
      <c r="H214" s="83">
        <f t="shared" si="46"/>
        <v>0</v>
      </c>
      <c r="I214" s="82">
        <f t="shared" si="41"/>
        <v>0</v>
      </c>
      <c r="J214" s="82">
        <f t="shared" si="42"/>
        <v>0</v>
      </c>
      <c r="K214" s="82">
        <f t="shared" si="47"/>
        <v>0</v>
      </c>
      <c r="L214" s="86">
        <f t="shared" si="43"/>
        <v>0</v>
      </c>
      <c r="M214" s="29"/>
      <c r="N214" s="29"/>
    </row>
    <row r="215" spans="1:14" ht="12.75">
      <c r="A215" s="80">
        <f t="shared" si="44"/>
        <v>198</v>
      </c>
      <c r="B215" s="81">
        <f t="shared" si="36"/>
        <v>48588</v>
      </c>
      <c r="C215" s="81">
        <f t="shared" si="37"/>
        <v>48581</v>
      </c>
      <c r="D215" s="82">
        <f t="shared" si="45"/>
        <v>0</v>
      </c>
      <c r="E215" s="82">
        <f t="shared" si="38"/>
        <v>776732.4259631247</v>
      </c>
      <c r="F215" s="82">
        <f t="shared" si="39"/>
        <v>776732.4259631247</v>
      </c>
      <c r="G215" s="82">
        <f t="shared" si="40"/>
        <v>776732.4259631247</v>
      </c>
      <c r="H215" s="83">
        <f t="shared" si="46"/>
        <v>0</v>
      </c>
      <c r="I215" s="82">
        <f t="shared" si="41"/>
        <v>0</v>
      </c>
      <c r="J215" s="82">
        <f t="shared" si="42"/>
        <v>0</v>
      </c>
      <c r="K215" s="82">
        <f t="shared" si="47"/>
        <v>0</v>
      </c>
      <c r="L215" s="86">
        <f t="shared" si="43"/>
        <v>0</v>
      </c>
      <c r="M215" s="29"/>
      <c r="N215" s="29"/>
    </row>
    <row r="216" spans="1:14" ht="12.75">
      <c r="A216" s="80">
        <f t="shared" si="44"/>
        <v>199</v>
      </c>
      <c r="B216" s="81">
        <f t="shared" si="36"/>
        <v>48619</v>
      </c>
      <c r="C216" s="81">
        <f t="shared" si="37"/>
        <v>48612</v>
      </c>
      <c r="D216" s="82">
        <f t="shared" si="45"/>
        <v>0</v>
      </c>
      <c r="E216" s="82">
        <f t="shared" si="38"/>
        <v>776732.4259631247</v>
      </c>
      <c r="F216" s="82">
        <f t="shared" si="39"/>
        <v>776732.4259631247</v>
      </c>
      <c r="G216" s="82">
        <f t="shared" si="40"/>
        <v>776732.4259631247</v>
      </c>
      <c r="H216" s="83">
        <f t="shared" si="46"/>
        <v>0</v>
      </c>
      <c r="I216" s="82">
        <f t="shared" si="41"/>
        <v>0</v>
      </c>
      <c r="J216" s="82">
        <f t="shared" si="42"/>
        <v>0</v>
      </c>
      <c r="K216" s="82">
        <f t="shared" si="47"/>
        <v>0</v>
      </c>
      <c r="L216" s="86">
        <f t="shared" si="43"/>
        <v>0</v>
      </c>
      <c r="M216" s="29"/>
      <c r="N216" s="29"/>
    </row>
    <row r="217" spans="1:14" ht="12.75">
      <c r="A217" s="80">
        <f t="shared" si="44"/>
        <v>200</v>
      </c>
      <c r="B217" s="81">
        <f t="shared" si="36"/>
        <v>48647</v>
      </c>
      <c r="C217" s="81">
        <f t="shared" si="37"/>
        <v>48640</v>
      </c>
      <c r="D217" s="82">
        <f t="shared" si="45"/>
        <v>0</v>
      </c>
      <c r="E217" s="82">
        <f t="shared" si="38"/>
        <v>776732.4259631247</v>
      </c>
      <c r="F217" s="82">
        <f t="shared" si="39"/>
        <v>776732.4259631247</v>
      </c>
      <c r="G217" s="82">
        <f t="shared" si="40"/>
        <v>776732.4259631247</v>
      </c>
      <c r="H217" s="83">
        <f t="shared" si="46"/>
        <v>0</v>
      </c>
      <c r="I217" s="82">
        <f t="shared" si="41"/>
        <v>0</v>
      </c>
      <c r="J217" s="82">
        <f t="shared" si="42"/>
        <v>0</v>
      </c>
      <c r="K217" s="82">
        <f t="shared" si="47"/>
        <v>0</v>
      </c>
      <c r="L217" s="86">
        <f t="shared" si="43"/>
        <v>0</v>
      </c>
      <c r="M217" s="29"/>
      <c r="N217" s="29"/>
    </row>
    <row r="218" spans="1:14" ht="12.75">
      <c r="A218" s="80">
        <f t="shared" si="44"/>
        <v>201</v>
      </c>
      <c r="B218" s="81">
        <f t="shared" si="36"/>
        <v>48678</v>
      </c>
      <c r="C218" s="81">
        <f t="shared" si="37"/>
        <v>48671</v>
      </c>
      <c r="D218" s="82">
        <f t="shared" si="45"/>
        <v>0</v>
      </c>
      <c r="E218" s="82">
        <f t="shared" si="38"/>
        <v>776732.4259631247</v>
      </c>
      <c r="F218" s="82">
        <f t="shared" si="39"/>
        <v>776732.4259631247</v>
      </c>
      <c r="G218" s="82">
        <f t="shared" si="40"/>
        <v>776732.4259631247</v>
      </c>
      <c r="H218" s="83">
        <f t="shared" si="46"/>
        <v>0</v>
      </c>
      <c r="I218" s="82">
        <f t="shared" si="41"/>
        <v>0</v>
      </c>
      <c r="J218" s="82">
        <f t="shared" si="42"/>
        <v>0</v>
      </c>
      <c r="K218" s="82">
        <f t="shared" si="47"/>
        <v>0</v>
      </c>
      <c r="L218" s="86">
        <f t="shared" si="43"/>
        <v>0</v>
      </c>
      <c r="M218" s="29"/>
      <c r="N218" s="29"/>
    </row>
    <row r="219" spans="1:14" ht="12.75">
      <c r="A219" s="80">
        <f t="shared" si="44"/>
        <v>202</v>
      </c>
      <c r="B219" s="81">
        <f t="shared" si="36"/>
        <v>48708</v>
      </c>
      <c r="C219" s="81">
        <f t="shared" si="37"/>
        <v>48701</v>
      </c>
      <c r="D219" s="82">
        <f t="shared" si="45"/>
        <v>0</v>
      </c>
      <c r="E219" s="82">
        <f t="shared" si="38"/>
        <v>776732.4259631247</v>
      </c>
      <c r="F219" s="82">
        <f t="shared" si="39"/>
        <v>776732.4259631247</v>
      </c>
      <c r="G219" s="82">
        <f t="shared" si="40"/>
        <v>776732.4259631247</v>
      </c>
      <c r="H219" s="83">
        <f t="shared" si="46"/>
        <v>0</v>
      </c>
      <c r="I219" s="82">
        <f t="shared" si="41"/>
        <v>0</v>
      </c>
      <c r="J219" s="82">
        <f t="shared" si="42"/>
        <v>0</v>
      </c>
      <c r="K219" s="82">
        <f t="shared" si="47"/>
        <v>0</v>
      </c>
      <c r="L219" s="86">
        <f t="shared" si="43"/>
        <v>0</v>
      </c>
      <c r="M219" s="29"/>
      <c r="N219" s="29"/>
    </row>
    <row r="220" spans="1:14" ht="12.75">
      <c r="A220" s="80">
        <f t="shared" si="44"/>
        <v>203</v>
      </c>
      <c r="B220" s="81">
        <f t="shared" si="36"/>
        <v>48739</v>
      </c>
      <c r="C220" s="81">
        <f t="shared" si="37"/>
        <v>48732</v>
      </c>
      <c r="D220" s="82">
        <f t="shared" si="45"/>
        <v>0</v>
      </c>
      <c r="E220" s="82">
        <f t="shared" si="38"/>
        <v>776732.4259631247</v>
      </c>
      <c r="F220" s="82">
        <f t="shared" si="39"/>
        <v>776732.4259631247</v>
      </c>
      <c r="G220" s="82">
        <f t="shared" si="40"/>
        <v>776732.4259631247</v>
      </c>
      <c r="H220" s="83">
        <f t="shared" si="46"/>
        <v>0</v>
      </c>
      <c r="I220" s="82">
        <f t="shared" si="41"/>
        <v>0</v>
      </c>
      <c r="J220" s="82">
        <f t="shared" si="42"/>
        <v>0</v>
      </c>
      <c r="K220" s="82">
        <f t="shared" si="47"/>
        <v>0</v>
      </c>
      <c r="L220" s="86">
        <f t="shared" si="43"/>
        <v>0</v>
      </c>
      <c r="M220" s="29"/>
      <c r="N220" s="29"/>
    </row>
    <row r="221" spans="1:14" ht="12.75">
      <c r="A221" s="80">
        <f t="shared" si="44"/>
        <v>204</v>
      </c>
      <c r="B221" s="81">
        <f t="shared" si="36"/>
        <v>48769</v>
      </c>
      <c r="C221" s="81">
        <f t="shared" si="37"/>
        <v>48762</v>
      </c>
      <c r="D221" s="82">
        <f t="shared" si="45"/>
        <v>0</v>
      </c>
      <c r="E221" s="82">
        <f t="shared" si="38"/>
        <v>776732.4259631247</v>
      </c>
      <c r="F221" s="82">
        <f t="shared" si="39"/>
        <v>776732.4259631247</v>
      </c>
      <c r="G221" s="82">
        <f t="shared" si="40"/>
        <v>776732.4259631247</v>
      </c>
      <c r="H221" s="83">
        <f t="shared" si="46"/>
        <v>0</v>
      </c>
      <c r="I221" s="82">
        <f t="shared" si="41"/>
        <v>0</v>
      </c>
      <c r="J221" s="82">
        <f t="shared" si="42"/>
        <v>0</v>
      </c>
      <c r="K221" s="82">
        <f t="shared" si="47"/>
        <v>0</v>
      </c>
      <c r="L221" s="86">
        <f t="shared" si="43"/>
        <v>0</v>
      </c>
      <c r="M221" s="29"/>
      <c r="N221" s="29"/>
    </row>
    <row r="222" spans="1:14" ht="12.75">
      <c r="A222" s="80">
        <f t="shared" si="44"/>
        <v>205</v>
      </c>
      <c r="B222" s="81">
        <f t="shared" si="36"/>
        <v>48800</v>
      </c>
      <c r="C222" s="81">
        <f t="shared" si="37"/>
        <v>48793</v>
      </c>
      <c r="D222" s="82">
        <f t="shared" si="45"/>
        <v>0</v>
      </c>
      <c r="E222" s="82">
        <f t="shared" si="38"/>
        <v>776732.4259631247</v>
      </c>
      <c r="F222" s="82">
        <f t="shared" si="39"/>
        <v>776732.4259631247</v>
      </c>
      <c r="G222" s="82">
        <f t="shared" si="40"/>
        <v>776732.4259631247</v>
      </c>
      <c r="H222" s="83">
        <f t="shared" si="46"/>
        <v>0</v>
      </c>
      <c r="I222" s="82">
        <f t="shared" si="41"/>
        <v>0</v>
      </c>
      <c r="J222" s="82">
        <f t="shared" si="42"/>
        <v>0</v>
      </c>
      <c r="K222" s="82">
        <f t="shared" si="47"/>
        <v>0</v>
      </c>
      <c r="L222" s="86">
        <f t="shared" si="43"/>
        <v>0</v>
      </c>
      <c r="M222" s="29"/>
      <c r="N222" s="29"/>
    </row>
    <row r="223" spans="1:14" ht="12.75">
      <c r="A223" s="80">
        <f t="shared" si="44"/>
        <v>206</v>
      </c>
      <c r="B223" s="81">
        <f t="shared" si="36"/>
        <v>48831</v>
      </c>
      <c r="C223" s="81">
        <f t="shared" si="37"/>
        <v>48824</v>
      </c>
      <c r="D223" s="82">
        <f t="shared" si="45"/>
        <v>0</v>
      </c>
      <c r="E223" s="82">
        <f t="shared" si="38"/>
        <v>776732.4259631247</v>
      </c>
      <c r="F223" s="82">
        <f t="shared" si="39"/>
        <v>776732.4259631247</v>
      </c>
      <c r="G223" s="82">
        <f t="shared" si="40"/>
        <v>776732.4259631247</v>
      </c>
      <c r="H223" s="83">
        <f t="shared" si="46"/>
        <v>0</v>
      </c>
      <c r="I223" s="82">
        <f t="shared" si="41"/>
        <v>0</v>
      </c>
      <c r="J223" s="82">
        <f t="shared" si="42"/>
        <v>0</v>
      </c>
      <c r="K223" s="82">
        <f t="shared" si="47"/>
        <v>0</v>
      </c>
      <c r="L223" s="86">
        <f t="shared" si="43"/>
        <v>0</v>
      </c>
      <c r="M223" s="29"/>
      <c r="N223" s="29"/>
    </row>
    <row r="224" spans="1:14" ht="12.75">
      <c r="A224" s="80">
        <f t="shared" si="44"/>
        <v>207</v>
      </c>
      <c r="B224" s="81">
        <f t="shared" si="36"/>
        <v>48861</v>
      </c>
      <c r="C224" s="81">
        <f t="shared" si="37"/>
        <v>48854</v>
      </c>
      <c r="D224" s="82">
        <f t="shared" si="45"/>
        <v>0</v>
      </c>
      <c r="E224" s="82">
        <f t="shared" si="38"/>
        <v>776732.4259631247</v>
      </c>
      <c r="F224" s="82">
        <f t="shared" si="39"/>
        <v>776732.4259631247</v>
      </c>
      <c r="G224" s="82">
        <f t="shared" si="40"/>
        <v>776732.4259631247</v>
      </c>
      <c r="H224" s="83">
        <f t="shared" si="46"/>
        <v>0</v>
      </c>
      <c r="I224" s="82">
        <f t="shared" si="41"/>
        <v>0</v>
      </c>
      <c r="J224" s="82">
        <f t="shared" si="42"/>
        <v>0</v>
      </c>
      <c r="K224" s="82">
        <f t="shared" si="47"/>
        <v>0</v>
      </c>
      <c r="L224" s="86">
        <f t="shared" si="43"/>
        <v>0</v>
      </c>
      <c r="M224" s="29"/>
      <c r="N224" s="29"/>
    </row>
    <row r="225" spans="1:14" ht="12.75">
      <c r="A225" s="80">
        <f t="shared" si="44"/>
        <v>208</v>
      </c>
      <c r="B225" s="81">
        <f t="shared" si="36"/>
        <v>48892</v>
      </c>
      <c r="C225" s="81">
        <f t="shared" si="37"/>
        <v>48885</v>
      </c>
      <c r="D225" s="82">
        <f t="shared" si="45"/>
        <v>0</v>
      </c>
      <c r="E225" s="82">
        <f t="shared" si="38"/>
        <v>776732.4259631247</v>
      </c>
      <c r="F225" s="82">
        <f t="shared" si="39"/>
        <v>776732.4259631247</v>
      </c>
      <c r="G225" s="82">
        <f t="shared" si="40"/>
        <v>776732.4259631247</v>
      </c>
      <c r="H225" s="83">
        <f t="shared" si="46"/>
        <v>0</v>
      </c>
      <c r="I225" s="82">
        <f t="shared" si="41"/>
        <v>0</v>
      </c>
      <c r="J225" s="82">
        <f t="shared" si="42"/>
        <v>0</v>
      </c>
      <c r="K225" s="82">
        <f t="shared" si="47"/>
        <v>0</v>
      </c>
      <c r="L225" s="86">
        <f t="shared" si="43"/>
        <v>0</v>
      </c>
      <c r="M225" s="29"/>
      <c r="N225" s="29"/>
    </row>
    <row r="226" spans="1:14" ht="12.75">
      <c r="A226" s="80">
        <f t="shared" si="44"/>
        <v>209</v>
      </c>
      <c r="B226" s="81">
        <f t="shared" si="36"/>
        <v>48922</v>
      </c>
      <c r="C226" s="81">
        <f t="shared" si="37"/>
        <v>48915</v>
      </c>
      <c r="D226" s="82">
        <f t="shared" si="45"/>
        <v>0</v>
      </c>
      <c r="E226" s="82">
        <f t="shared" si="38"/>
        <v>776732.4259631247</v>
      </c>
      <c r="F226" s="82">
        <f t="shared" si="39"/>
        <v>776732.4259631247</v>
      </c>
      <c r="G226" s="82">
        <f t="shared" si="40"/>
        <v>776732.4259631247</v>
      </c>
      <c r="H226" s="83">
        <f t="shared" si="46"/>
        <v>0</v>
      </c>
      <c r="I226" s="82">
        <f t="shared" si="41"/>
        <v>0</v>
      </c>
      <c r="J226" s="82">
        <f t="shared" si="42"/>
        <v>0</v>
      </c>
      <c r="K226" s="82">
        <f t="shared" si="47"/>
        <v>0</v>
      </c>
      <c r="L226" s="86">
        <f t="shared" si="43"/>
        <v>0</v>
      </c>
      <c r="M226" s="29"/>
      <c r="N226" s="29"/>
    </row>
    <row r="227" spans="1:14" ht="12.75">
      <c r="A227" s="80">
        <f t="shared" si="44"/>
        <v>210</v>
      </c>
      <c r="B227" s="81">
        <f t="shared" si="36"/>
        <v>48953</v>
      </c>
      <c r="C227" s="81">
        <f t="shared" si="37"/>
        <v>48946</v>
      </c>
      <c r="D227" s="82">
        <f t="shared" si="45"/>
        <v>0</v>
      </c>
      <c r="E227" s="82">
        <f t="shared" si="38"/>
        <v>776732.4259631247</v>
      </c>
      <c r="F227" s="82">
        <f t="shared" si="39"/>
        <v>776732.4259631247</v>
      </c>
      <c r="G227" s="82">
        <f t="shared" si="40"/>
        <v>776732.4259631247</v>
      </c>
      <c r="H227" s="83">
        <f t="shared" si="46"/>
        <v>0</v>
      </c>
      <c r="I227" s="82">
        <f t="shared" si="41"/>
        <v>0</v>
      </c>
      <c r="J227" s="82">
        <f t="shared" si="42"/>
        <v>0</v>
      </c>
      <c r="K227" s="82">
        <f t="shared" si="47"/>
        <v>0</v>
      </c>
      <c r="L227" s="86">
        <f t="shared" si="43"/>
        <v>0</v>
      </c>
      <c r="M227" s="29"/>
      <c r="N227" s="29"/>
    </row>
    <row r="228" spans="1:14" ht="12.75">
      <c r="A228" s="80">
        <f t="shared" si="44"/>
        <v>211</v>
      </c>
      <c r="B228" s="81">
        <f t="shared" si="36"/>
        <v>48984</v>
      </c>
      <c r="C228" s="81">
        <f t="shared" si="37"/>
        <v>48977</v>
      </c>
      <c r="D228" s="82">
        <f t="shared" si="45"/>
        <v>0</v>
      </c>
      <c r="E228" s="82">
        <f t="shared" si="38"/>
        <v>776732.4259631247</v>
      </c>
      <c r="F228" s="82">
        <f t="shared" si="39"/>
        <v>776732.4259631247</v>
      </c>
      <c r="G228" s="82">
        <f t="shared" si="40"/>
        <v>776732.4259631247</v>
      </c>
      <c r="H228" s="83">
        <f t="shared" si="46"/>
        <v>0</v>
      </c>
      <c r="I228" s="82">
        <f t="shared" si="41"/>
        <v>0</v>
      </c>
      <c r="J228" s="82">
        <f t="shared" si="42"/>
        <v>0</v>
      </c>
      <c r="K228" s="82">
        <f t="shared" si="47"/>
        <v>0</v>
      </c>
      <c r="L228" s="86">
        <f t="shared" si="43"/>
        <v>0</v>
      </c>
      <c r="M228" s="29"/>
      <c r="N228" s="29"/>
    </row>
    <row r="229" spans="1:14" ht="12.75">
      <c r="A229" s="80">
        <f t="shared" si="44"/>
        <v>212</v>
      </c>
      <c r="B229" s="81">
        <f t="shared" si="36"/>
        <v>49012</v>
      </c>
      <c r="C229" s="81">
        <f t="shared" si="37"/>
        <v>49005</v>
      </c>
      <c r="D229" s="82">
        <f t="shared" si="45"/>
        <v>0</v>
      </c>
      <c r="E229" s="82">
        <f t="shared" si="38"/>
        <v>776732.4259631247</v>
      </c>
      <c r="F229" s="82">
        <f t="shared" si="39"/>
        <v>776732.4259631247</v>
      </c>
      <c r="G229" s="82">
        <f t="shared" si="40"/>
        <v>776732.4259631247</v>
      </c>
      <c r="H229" s="83">
        <f t="shared" si="46"/>
        <v>0</v>
      </c>
      <c r="I229" s="82">
        <f t="shared" si="41"/>
        <v>0</v>
      </c>
      <c r="J229" s="82">
        <f t="shared" si="42"/>
        <v>0</v>
      </c>
      <c r="K229" s="82">
        <f t="shared" si="47"/>
        <v>0</v>
      </c>
      <c r="L229" s="86">
        <f t="shared" si="43"/>
        <v>0</v>
      </c>
      <c r="M229" s="29"/>
      <c r="N229" s="29"/>
    </row>
    <row r="230" spans="1:14" ht="12.75">
      <c r="A230" s="80">
        <f t="shared" si="44"/>
        <v>213</v>
      </c>
      <c r="B230" s="81">
        <f t="shared" si="36"/>
        <v>49043</v>
      </c>
      <c r="C230" s="81">
        <f t="shared" si="37"/>
        <v>49036</v>
      </c>
      <c r="D230" s="82">
        <f t="shared" si="45"/>
        <v>0</v>
      </c>
      <c r="E230" s="82">
        <f t="shared" si="38"/>
        <v>776732.4259631247</v>
      </c>
      <c r="F230" s="82">
        <f t="shared" si="39"/>
        <v>776732.4259631247</v>
      </c>
      <c r="G230" s="82">
        <f t="shared" si="40"/>
        <v>776732.4259631247</v>
      </c>
      <c r="H230" s="83">
        <f t="shared" si="46"/>
        <v>0</v>
      </c>
      <c r="I230" s="82">
        <f t="shared" si="41"/>
        <v>0</v>
      </c>
      <c r="J230" s="82">
        <f t="shared" si="42"/>
        <v>0</v>
      </c>
      <c r="K230" s="82">
        <f t="shared" si="47"/>
        <v>0</v>
      </c>
      <c r="L230" s="86">
        <f t="shared" si="43"/>
        <v>0</v>
      </c>
      <c r="M230" s="29"/>
      <c r="N230" s="29"/>
    </row>
    <row r="231" spans="1:14" ht="12.75">
      <c r="A231" s="80">
        <f t="shared" si="44"/>
        <v>214</v>
      </c>
      <c r="B231" s="81">
        <f t="shared" si="36"/>
        <v>49073</v>
      </c>
      <c r="C231" s="81">
        <f t="shared" si="37"/>
        <v>49066</v>
      </c>
      <c r="D231" s="82">
        <f t="shared" si="45"/>
        <v>0</v>
      </c>
      <c r="E231" s="82">
        <f t="shared" si="38"/>
        <v>776732.4259631247</v>
      </c>
      <c r="F231" s="82">
        <f t="shared" si="39"/>
        <v>776732.4259631247</v>
      </c>
      <c r="G231" s="82">
        <f t="shared" si="40"/>
        <v>776732.4259631247</v>
      </c>
      <c r="H231" s="83">
        <f t="shared" si="46"/>
        <v>0</v>
      </c>
      <c r="I231" s="82">
        <f t="shared" si="41"/>
        <v>0</v>
      </c>
      <c r="J231" s="82">
        <f t="shared" si="42"/>
        <v>0</v>
      </c>
      <c r="K231" s="82">
        <f t="shared" si="47"/>
        <v>0</v>
      </c>
      <c r="L231" s="86">
        <f t="shared" si="43"/>
        <v>0</v>
      </c>
      <c r="M231" s="29"/>
      <c r="N231" s="29"/>
    </row>
    <row r="232" spans="1:14" ht="12.75">
      <c r="A232" s="80">
        <f t="shared" si="44"/>
        <v>215</v>
      </c>
      <c r="B232" s="81">
        <f t="shared" si="36"/>
        <v>49104</v>
      </c>
      <c r="C232" s="81">
        <f t="shared" si="37"/>
        <v>49097</v>
      </c>
      <c r="D232" s="82">
        <f t="shared" si="45"/>
        <v>0</v>
      </c>
      <c r="E232" s="82">
        <f t="shared" si="38"/>
        <v>776732.4259631247</v>
      </c>
      <c r="F232" s="82">
        <f t="shared" si="39"/>
        <v>776732.4259631247</v>
      </c>
      <c r="G232" s="82">
        <f t="shared" si="40"/>
        <v>776732.4259631247</v>
      </c>
      <c r="H232" s="83">
        <f t="shared" si="46"/>
        <v>0</v>
      </c>
      <c r="I232" s="82">
        <f t="shared" si="41"/>
        <v>0</v>
      </c>
      <c r="J232" s="82">
        <f t="shared" si="42"/>
        <v>0</v>
      </c>
      <c r="K232" s="82">
        <f t="shared" si="47"/>
        <v>0</v>
      </c>
      <c r="L232" s="86">
        <f t="shared" si="43"/>
        <v>0</v>
      </c>
      <c r="M232" s="29"/>
      <c r="N232" s="29"/>
    </row>
    <row r="233" spans="1:14" ht="12.75">
      <c r="A233" s="80">
        <f t="shared" si="44"/>
        <v>216</v>
      </c>
      <c r="B233" s="81">
        <f t="shared" si="36"/>
        <v>49134</v>
      </c>
      <c r="C233" s="81">
        <f t="shared" si="37"/>
        <v>49127</v>
      </c>
      <c r="D233" s="82">
        <f t="shared" si="45"/>
        <v>0</v>
      </c>
      <c r="E233" s="82">
        <f t="shared" si="38"/>
        <v>776732.4259631247</v>
      </c>
      <c r="F233" s="82">
        <f t="shared" si="39"/>
        <v>776732.4259631247</v>
      </c>
      <c r="G233" s="82">
        <f t="shared" si="40"/>
        <v>776732.4259631247</v>
      </c>
      <c r="H233" s="83">
        <f t="shared" si="46"/>
        <v>0</v>
      </c>
      <c r="I233" s="82">
        <f t="shared" si="41"/>
        <v>0</v>
      </c>
      <c r="J233" s="82">
        <f t="shared" si="42"/>
        <v>0</v>
      </c>
      <c r="K233" s="82">
        <f t="shared" si="47"/>
        <v>0</v>
      </c>
      <c r="L233" s="86">
        <f t="shared" si="43"/>
        <v>0</v>
      </c>
      <c r="M233" s="29"/>
      <c r="N233" s="29"/>
    </row>
    <row r="234" spans="1:14" ht="12.75">
      <c r="A234" s="80">
        <f t="shared" si="44"/>
        <v>217</v>
      </c>
      <c r="B234" s="81">
        <f t="shared" si="36"/>
        <v>49165</v>
      </c>
      <c r="C234" s="81">
        <f t="shared" si="37"/>
        <v>49158</v>
      </c>
      <c r="D234" s="82">
        <f t="shared" si="45"/>
        <v>0</v>
      </c>
      <c r="E234" s="82">
        <f t="shared" si="38"/>
        <v>776732.4259631247</v>
      </c>
      <c r="F234" s="82">
        <f t="shared" si="39"/>
        <v>776732.4259631247</v>
      </c>
      <c r="G234" s="82">
        <f t="shared" si="40"/>
        <v>776732.4259631247</v>
      </c>
      <c r="H234" s="83">
        <f t="shared" si="46"/>
        <v>0</v>
      </c>
      <c r="I234" s="82">
        <f t="shared" si="41"/>
        <v>0</v>
      </c>
      <c r="J234" s="82">
        <f t="shared" si="42"/>
        <v>0</v>
      </c>
      <c r="K234" s="82">
        <f t="shared" si="47"/>
        <v>0</v>
      </c>
      <c r="L234" s="86">
        <f t="shared" si="43"/>
        <v>0</v>
      </c>
      <c r="M234" s="29"/>
      <c r="N234" s="29"/>
    </row>
    <row r="235" spans="1:14" ht="12.75">
      <c r="A235" s="80">
        <f t="shared" si="44"/>
        <v>218</v>
      </c>
      <c r="B235" s="81">
        <f t="shared" si="36"/>
        <v>49196</v>
      </c>
      <c r="C235" s="81">
        <f t="shared" si="37"/>
        <v>49189</v>
      </c>
      <c r="D235" s="82">
        <f t="shared" si="45"/>
        <v>0</v>
      </c>
      <c r="E235" s="82">
        <f t="shared" si="38"/>
        <v>776732.4259631247</v>
      </c>
      <c r="F235" s="82">
        <f t="shared" si="39"/>
        <v>776732.4259631247</v>
      </c>
      <c r="G235" s="82">
        <f t="shared" si="40"/>
        <v>776732.4259631247</v>
      </c>
      <c r="H235" s="83">
        <f t="shared" si="46"/>
        <v>0</v>
      </c>
      <c r="I235" s="82">
        <f t="shared" si="41"/>
        <v>0</v>
      </c>
      <c r="J235" s="82">
        <f t="shared" si="42"/>
        <v>0</v>
      </c>
      <c r="K235" s="82">
        <f t="shared" si="47"/>
        <v>0</v>
      </c>
      <c r="L235" s="86">
        <f t="shared" si="43"/>
        <v>0</v>
      </c>
      <c r="M235" s="29"/>
      <c r="N235" s="29"/>
    </row>
    <row r="236" spans="1:14" ht="12.75">
      <c r="A236" s="80">
        <f t="shared" si="44"/>
        <v>219</v>
      </c>
      <c r="B236" s="81">
        <f t="shared" si="36"/>
        <v>49226</v>
      </c>
      <c r="C236" s="81">
        <f t="shared" si="37"/>
        <v>49219</v>
      </c>
      <c r="D236" s="82">
        <f t="shared" si="45"/>
        <v>0</v>
      </c>
      <c r="E236" s="82">
        <f t="shared" si="38"/>
        <v>776732.4259631247</v>
      </c>
      <c r="F236" s="82">
        <f t="shared" si="39"/>
        <v>776732.4259631247</v>
      </c>
      <c r="G236" s="82">
        <f t="shared" si="40"/>
        <v>776732.4259631247</v>
      </c>
      <c r="H236" s="83">
        <f t="shared" si="46"/>
        <v>0</v>
      </c>
      <c r="I236" s="82">
        <f t="shared" si="41"/>
        <v>0</v>
      </c>
      <c r="J236" s="82">
        <f t="shared" si="42"/>
        <v>0</v>
      </c>
      <c r="K236" s="82">
        <f t="shared" si="47"/>
        <v>0</v>
      </c>
      <c r="L236" s="86">
        <f t="shared" si="43"/>
        <v>0</v>
      </c>
      <c r="M236" s="29"/>
      <c r="N236" s="29"/>
    </row>
    <row r="237" spans="1:14" ht="12.75">
      <c r="A237" s="80">
        <f t="shared" si="44"/>
        <v>220</v>
      </c>
      <c r="B237" s="81">
        <f t="shared" si="36"/>
        <v>49257</v>
      </c>
      <c r="C237" s="81">
        <f t="shared" si="37"/>
        <v>49250</v>
      </c>
      <c r="D237" s="82">
        <f t="shared" si="45"/>
        <v>0</v>
      </c>
      <c r="E237" s="82">
        <f t="shared" si="38"/>
        <v>776732.4259631247</v>
      </c>
      <c r="F237" s="82">
        <f t="shared" si="39"/>
        <v>776732.4259631247</v>
      </c>
      <c r="G237" s="82">
        <f t="shared" si="40"/>
        <v>776732.4259631247</v>
      </c>
      <c r="H237" s="83">
        <f t="shared" si="46"/>
        <v>0</v>
      </c>
      <c r="I237" s="82">
        <f t="shared" si="41"/>
        <v>0</v>
      </c>
      <c r="J237" s="82">
        <f t="shared" si="42"/>
        <v>0</v>
      </c>
      <c r="K237" s="82">
        <f t="shared" si="47"/>
        <v>0</v>
      </c>
      <c r="L237" s="86">
        <f t="shared" si="43"/>
        <v>0</v>
      </c>
      <c r="M237" s="29"/>
      <c r="N237" s="29"/>
    </row>
    <row r="238" spans="1:14" ht="12.75">
      <c r="A238" s="80">
        <f t="shared" si="44"/>
        <v>221</v>
      </c>
      <c r="B238" s="81">
        <f t="shared" si="36"/>
        <v>49287</v>
      </c>
      <c r="C238" s="81">
        <f t="shared" si="37"/>
        <v>49280</v>
      </c>
      <c r="D238" s="82">
        <f t="shared" si="45"/>
        <v>0</v>
      </c>
      <c r="E238" s="82">
        <f t="shared" si="38"/>
        <v>776732.4259631247</v>
      </c>
      <c r="F238" s="82">
        <f t="shared" si="39"/>
        <v>776732.4259631247</v>
      </c>
      <c r="G238" s="82">
        <f t="shared" si="40"/>
        <v>776732.4259631247</v>
      </c>
      <c r="H238" s="83">
        <f t="shared" si="46"/>
        <v>0</v>
      </c>
      <c r="I238" s="82">
        <f t="shared" si="41"/>
        <v>0</v>
      </c>
      <c r="J238" s="82">
        <f t="shared" si="42"/>
        <v>0</v>
      </c>
      <c r="K238" s="82">
        <f t="shared" si="47"/>
        <v>0</v>
      </c>
      <c r="L238" s="86">
        <f t="shared" si="43"/>
        <v>0</v>
      </c>
      <c r="M238" s="29"/>
      <c r="N238" s="29"/>
    </row>
    <row r="239" spans="1:14" ht="12.75">
      <c r="A239" s="80">
        <f t="shared" si="44"/>
        <v>222</v>
      </c>
      <c r="B239" s="81">
        <f t="shared" si="36"/>
        <v>49318</v>
      </c>
      <c r="C239" s="81">
        <f t="shared" si="37"/>
        <v>49311</v>
      </c>
      <c r="D239" s="82">
        <f t="shared" si="45"/>
        <v>0</v>
      </c>
      <c r="E239" s="82">
        <f t="shared" si="38"/>
        <v>776732.4259631247</v>
      </c>
      <c r="F239" s="82">
        <f t="shared" si="39"/>
        <v>776732.4259631247</v>
      </c>
      <c r="G239" s="82">
        <f t="shared" si="40"/>
        <v>776732.4259631247</v>
      </c>
      <c r="H239" s="83">
        <f t="shared" si="46"/>
        <v>0</v>
      </c>
      <c r="I239" s="82">
        <f t="shared" si="41"/>
        <v>0</v>
      </c>
      <c r="J239" s="82">
        <f t="shared" si="42"/>
        <v>0</v>
      </c>
      <c r="K239" s="82">
        <f t="shared" si="47"/>
        <v>0</v>
      </c>
      <c r="L239" s="86">
        <f t="shared" si="43"/>
        <v>0</v>
      </c>
      <c r="M239" s="29"/>
      <c r="N239" s="29"/>
    </row>
    <row r="240" spans="1:14" ht="12.75">
      <c r="A240" s="80">
        <f t="shared" si="44"/>
        <v>223</v>
      </c>
      <c r="B240" s="81">
        <f t="shared" si="36"/>
        <v>49349</v>
      </c>
      <c r="C240" s="81">
        <f t="shared" si="37"/>
        <v>49342</v>
      </c>
      <c r="D240" s="82">
        <f t="shared" si="45"/>
        <v>0</v>
      </c>
      <c r="E240" s="82">
        <f t="shared" si="38"/>
        <v>776732.4259631247</v>
      </c>
      <c r="F240" s="82">
        <f t="shared" si="39"/>
        <v>776732.4259631247</v>
      </c>
      <c r="G240" s="82">
        <f t="shared" si="40"/>
        <v>776732.4259631247</v>
      </c>
      <c r="H240" s="83">
        <f t="shared" si="46"/>
        <v>0</v>
      </c>
      <c r="I240" s="82">
        <f t="shared" si="41"/>
        <v>0</v>
      </c>
      <c r="J240" s="82">
        <f t="shared" si="42"/>
        <v>0</v>
      </c>
      <c r="K240" s="82">
        <f t="shared" si="47"/>
        <v>0</v>
      </c>
      <c r="L240" s="86">
        <f t="shared" si="43"/>
        <v>0</v>
      </c>
      <c r="M240" s="29"/>
      <c r="N240" s="29"/>
    </row>
    <row r="241" spans="1:14" ht="12.75">
      <c r="A241" s="80">
        <f t="shared" si="44"/>
        <v>224</v>
      </c>
      <c r="B241" s="81">
        <f t="shared" si="36"/>
        <v>49377</v>
      </c>
      <c r="C241" s="81">
        <f t="shared" si="37"/>
        <v>49370</v>
      </c>
      <c r="D241" s="82">
        <f t="shared" si="45"/>
        <v>0</v>
      </c>
      <c r="E241" s="82">
        <f t="shared" si="38"/>
        <v>776732.4259631247</v>
      </c>
      <c r="F241" s="82">
        <f t="shared" si="39"/>
        <v>776732.4259631247</v>
      </c>
      <c r="G241" s="82">
        <f t="shared" si="40"/>
        <v>776732.4259631247</v>
      </c>
      <c r="H241" s="83">
        <f t="shared" si="46"/>
        <v>0</v>
      </c>
      <c r="I241" s="82">
        <f t="shared" si="41"/>
        <v>0</v>
      </c>
      <c r="J241" s="82">
        <f t="shared" si="42"/>
        <v>0</v>
      </c>
      <c r="K241" s="82">
        <f t="shared" si="47"/>
        <v>0</v>
      </c>
      <c r="L241" s="86">
        <f t="shared" si="43"/>
        <v>0</v>
      </c>
      <c r="M241" s="29"/>
      <c r="N241" s="29"/>
    </row>
    <row r="242" spans="1:14" ht="12.75">
      <c r="A242" s="80">
        <f t="shared" si="44"/>
        <v>225</v>
      </c>
      <c r="B242" s="81">
        <f t="shared" si="36"/>
        <v>49408</v>
      </c>
      <c r="C242" s="81">
        <f t="shared" si="37"/>
        <v>49401</v>
      </c>
      <c r="D242" s="82">
        <f t="shared" si="45"/>
        <v>0</v>
      </c>
      <c r="E242" s="82">
        <f t="shared" si="38"/>
        <v>776732.4259631247</v>
      </c>
      <c r="F242" s="82">
        <f t="shared" si="39"/>
        <v>776732.4259631247</v>
      </c>
      <c r="G242" s="82">
        <f t="shared" si="40"/>
        <v>776732.4259631247</v>
      </c>
      <c r="H242" s="83">
        <f t="shared" si="46"/>
        <v>0</v>
      </c>
      <c r="I242" s="82">
        <f t="shared" si="41"/>
        <v>0</v>
      </c>
      <c r="J242" s="82">
        <f t="shared" si="42"/>
        <v>0</v>
      </c>
      <c r="K242" s="82">
        <f t="shared" si="47"/>
        <v>0</v>
      </c>
      <c r="L242" s="86">
        <f t="shared" si="43"/>
        <v>0</v>
      </c>
      <c r="M242" s="29"/>
      <c r="N242" s="29"/>
    </row>
    <row r="243" spans="1:14" ht="12.75">
      <c r="A243" s="80">
        <f t="shared" si="44"/>
        <v>226</v>
      </c>
      <c r="B243" s="81">
        <f t="shared" si="36"/>
        <v>49438</v>
      </c>
      <c r="C243" s="81">
        <f t="shared" si="37"/>
        <v>49431</v>
      </c>
      <c r="D243" s="82">
        <f t="shared" si="45"/>
        <v>0</v>
      </c>
      <c r="E243" s="82">
        <f t="shared" si="38"/>
        <v>776732.4259631247</v>
      </c>
      <c r="F243" s="82">
        <f t="shared" si="39"/>
        <v>776732.4259631247</v>
      </c>
      <c r="G243" s="82">
        <f t="shared" si="40"/>
        <v>776732.4259631247</v>
      </c>
      <c r="H243" s="83">
        <f t="shared" si="46"/>
        <v>0</v>
      </c>
      <c r="I243" s="82">
        <f t="shared" si="41"/>
        <v>0</v>
      </c>
      <c r="J243" s="82">
        <f t="shared" si="42"/>
        <v>0</v>
      </c>
      <c r="K243" s="82">
        <f t="shared" si="47"/>
        <v>0</v>
      </c>
      <c r="L243" s="86">
        <f t="shared" si="43"/>
        <v>0</v>
      </c>
      <c r="M243" s="29"/>
      <c r="N243" s="29"/>
    </row>
    <row r="244" spans="1:14" ht="12.75">
      <c r="A244" s="80">
        <f t="shared" si="44"/>
        <v>227</v>
      </c>
      <c r="B244" s="81">
        <f t="shared" si="36"/>
        <v>49469</v>
      </c>
      <c r="C244" s="81">
        <f t="shared" si="37"/>
        <v>49462</v>
      </c>
      <c r="D244" s="82">
        <f t="shared" si="45"/>
        <v>0</v>
      </c>
      <c r="E244" s="82">
        <f t="shared" si="38"/>
        <v>776732.4259631247</v>
      </c>
      <c r="F244" s="82">
        <f t="shared" si="39"/>
        <v>776732.4259631247</v>
      </c>
      <c r="G244" s="82">
        <f t="shared" si="40"/>
        <v>776732.4259631247</v>
      </c>
      <c r="H244" s="83">
        <f t="shared" si="46"/>
        <v>0</v>
      </c>
      <c r="I244" s="82">
        <f t="shared" si="41"/>
        <v>0</v>
      </c>
      <c r="J244" s="82">
        <f t="shared" si="42"/>
        <v>0</v>
      </c>
      <c r="K244" s="82">
        <f t="shared" si="47"/>
        <v>0</v>
      </c>
      <c r="L244" s="86">
        <f t="shared" si="43"/>
        <v>0</v>
      </c>
      <c r="M244" s="29"/>
      <c r="N244" s="29"/>
    </row>
    <row r="245" spans="1:14" ht="12.75">
      <c r="A245" s="80">
        <f t="shared" si="44"/>
        <v>228</v>
      </c>
      <c r="B245" s="81">
        <f t="shared" si="36"/>
        <v>49499</v>
      </c>
      <c r="C245" s="81">
        <f t="shared" si="37"/>
        <v>49492</v>
      </c>
      <c r="D245" s="82">
        <f t="shared" si="45"/>
        <v>0</v>
      </c>
      <c r="E245" s="82">
        <f t="shared" si="38"/>
        <v>776732.4259631247</v>
      </c>
      <c r="F245" s="82">
        <f t="shared" si="39"/>
        <v>776732.4259631247</v>
      </c>
      <c r="G245" s="82">
        <f t="shared" si="40"/>
        <v>776732.4259631247</v>
      </c>
      <c r="H245" s="83">
        <f t="shared" si="46"/>
        <v>0</v>
      </c>
      <c r="I245" s="82">
        <f t="shared" si="41"/>
        <v>0</v>
      </c>
      <c r="J245" s="82">
        <f t="shared" si="42"/>
        <v>0</v>
      </c>
      <c r="K245" s="82">
        <f t="shared" si="47"/>
        <v>0</v>
      </c>
      <c r="L245" s="86">
        <f t="shared" si="43"/>
        <v>0</v>
      </c>
      <c r="M245" s="29"/>
      <c r="N245" s="29"/>
    </row>
    <row r="246" spans="1:14" ht="12.75">
      <c r="A246" s="80">
        <f t="shared" si="44"/>
        <v>229</v>
      </c>
      <c r="B246" s="81">
        <f t="shared" si="36"/>
        <v>49530</v>
      </c>
      <c r="C246" s="81">
        <f t="shared" si="37"/>
        <v>49523</v>
      </c>
      <c r="D246" s="82">
        <f t="shared" si="45"/>
        <v>0</v>
      </c>
      <c r="E246" s="82">
        <f t="shared" si="38"/>
        <v>776732.4259631247</v>
      </c>
      <c r="F246" s="82">
        <f t="shared" si="39"/>
        <v>776732.4259631247</v>
      </c>
      <c r="G246" s="82">
        <f t="shared" si="40"/>
        <v>776732.4259631247</v>
      </c>
      <c r="H246" s="83">
        <f t="shared" si="46"/>
        <v>0</v>
      </c>
      <c r="I246" s="82">
        <f t="shared" si="41"/>
        <v>0</v>
      </c>
      <c r="J246" s="82">
        <f t="shared" si="42"/>
        <v>0</v>
      </c>
      <c r="K246" s="82">
        <f t="shared" si="47"/>
        <v>0</v>
      </c>
      <c r="L246" s="86">
        <f t="shared" si="43"/>
        <v>0</v>
      </c>
      <c r="M246" s="29"/>
      <c r="N246" s="29"/>
    </row>
    <row r="247" spans="1:14" ht="12.75">
      <c r="A247" s="80">
        <f t="shared" si="44"/>
        <v>230</v>
      </c>
      <c r="B247" s="81">
        <f t="shared" si="36"/>
        <v>49561</v>
      </c>
      <c r="C247" s="81">
        <f t="shared" si="37"/>
        <v>49554</v>
      </c>
      <c r="D247" s="82">
        <f t="shared" si="45"/>
        <v>0</v>
      </c>
      <c r="E247" s="82">
        <f t="shared" si="38"/>
        <v>776732.4259631247</v>
      </c>
      <c r="F247" s="82">
        <f t="shared" si="39"/>
        <v>776732.4259631247</v>
      </c>
      <c r="G247" s="82">
        <f t="shared" si="40"/>
        <v>776732.4259631247</v>
      </c>
      <c r="H247" s="83">
        <f t="shared" si="46"/>
        <v>0</v>
      </c>
      <c r="I247" s="82">
        <f t="shared" si="41"/>
        <v>0</v>
      </c>
      <c r="J247" s="82">
        <f t="shared" si="42"/>
        <v>0</v>
      </c>
      <c r="K247" s="82">
        <f t="shared" si="47"/>
        <v>0</v>
      </c>
      <c r="L247" s="86">
        <f t="shared" si="43"/>
        <v>0</v>
      </c>
      <c r="M247" s="29"/>
      <c r="N247" s="29"/>
    </row>
    <row r="248" spans="1:14" ht="12.75">
      <c r="A248" s="80">
        <f t="shared" si="44"/>
        <v>231</v>
      </c>
      <c r="B248" s="81">
        <f t="shared" si="36"/>
        <v>49591</v>
      </c>
      <c r="C248" s="81">
        <f t="shared" si="37"/>
        <v>49584</v>
      </c>
      <c r="D248" s="82">
        <f t="shared" si="45"/>
        <v>0</v>
      </c>
      <c r="E248" s="82">
        <f t="shared" si="38"/>
        <v>776732.4259631247</v>
      </c>
      <c r="F248" s="82">
        <f t="shared" si="39"/>
        <v>776732.4259631247</v>
      </c>
      <c r="G248" s="82">
        <f t="shared" si="40"/>
        <v>776732.4259631247</v>
      </c>
      <c r="H248" s="83">
        <f t="shared" si="46"/>
        <v>0</v>
      </c>
      <c r="I248" s="82">
        <f t="shared" si="41"/>
        <v>0</v>
      </c>
      <c r="J248" s="82">
        <f t="shared" si="42"/>
        <v>0</v>
      </c>
      <c r="K248" s="82">
        <f t="shared" si="47"/>
        <v>0</v>
      </c>
      <c r="L248" s="86">
        <f t="shared" si="43"/>
        <v>0</v>
      </c>
      <c r="M248" s="29"/>
      <c r="N248" s="29"/>
    </row>
    <row r="249" spans="1:14" ht="12.75">
      <c r="A249" s="80">
        <f t="shared" si="44"/>
        <v>232</v>
      </c>
      <c r="B249" s="81">
        <f t="shared" si="36"/>
        <v>49622</v>
      </c>
      <c r="C249" s="81">
        <f t="shared" si="37"/>
        <v>49615</v>
      </c>
      <c r="D249" s="82">
        <f t="shared" si="45"/>
        <v>0</v>
      </c>
      <c r="E249" s="82">
        <f t="shared" si="38"/>
        <v>776732.4259631247</v>
      </c>
      <c r="F249" s="82">
        <f t="shared" si="39"/>
        <v>776732.4259631247</v>
      </c>
      <c r="G249" s="82">
        <f t="shared" si="40"/>
        <v>776732.4259631247</v>
      </c>
      <c r="H249" s="83">
        <f t="shared" si="46"/>
        <v>0</v>
      </c>
      <c r="I249" s="82">
        <f t="shared" si="41"/>
        <v>0</v>
      </c>
      <c r="J249" s="82">
        <f t="shared" si="42"/>
        <v>0</v>
      </c>
      <c r="K249" s="82">
        <f t="shared" si="47"/>
        <v>0</v>
      </c>
      <c r="L249" s="86">
        <f t="shared" si="43"/>
        <v>0</v>
      </c>
      <c r="M249" s="29"/>
      <c r="N249" s="29"/>
    </row>
    <row r="250" spans="1:14" ht="12.75">
      <c r="A250" s="80">
        <f t="shared" si="44"/>
        <v>233</v>
      </c>
      <c r="B250" s="81">
        <f t="shared" si="36"/>
        <v>49652</v>
      </c>
      <c r="C250" s="81">
        <f t="shared" si="37"/>
        <v>49645</v>
      </c>
      <c r="D250" s="82">
        <f t="shared" si="45"/>
        <v>0</v>
      </c>
      <c r="E250" s="82">
        <f t="shared" si="38"/>
        <v>776732.4259631247</v>
      </c>
      <c r="F250" s="82">
        <f t="shared" si="39"/>
        <v>776732.4259631247</v>
      </c>
      <c r="G250" s="82">
        <f t="shared" si="40"/>
        <v>776732.4259631247</v>
      </c>
      <c r="H250" s="83">
        <f t="shared" si="46"/>
        <v>0</v>
      </c>
      <c r="I250" s="82">
        <f t="shared" si="41"/>
        <v>0</v>
      </c>
      <c r="J250" s="82">
        <f t="shared" si="42"/>
        <v>0</v>
      </c>
      <c r="K250" s="82">
        <f t="shared" si="47"/>
        <v>0</v>
      </c>
      <c r="L250" s="86">
        <f t="shared" si="43"/>
        <v>0</v>
      </c>
      <c r="M250" s="29"/>
      <c r="N250" s="29"/>
    </row>
    <row r="251" spans="1:14" ht="12.75">
      <c r="A251" s="80">
        <f t="shared" si="44"/>
        <v>234</v>
      </c>
      <c r="B251" s="81">
        <f t="shared" si="36"/>
        <v>49683</v>
      </c>
      <c r="C251" s="81">
        <f t="shared" si="37"/>
        <v>49676</v>
      </c>
      <c r="D251" s="82">
        <f t="shared" si="45"/>
        <v>0</v>
      </c>
      <c r="E251" s="82">
        <f t="shared" si="38"/>
        <v>776732.4259631247</v>
      </c>
      <c r="F251" s="82">
        <f t="shared" si="39"/>
        <v>776732.4259631247</v>
      </c>
      <c r="G251" s="82">
        <f t="shared" si="40"/>
        <v>776732.4259631247</v>
      </c>
      <c r="H251" s="83">
        <f t="shared" si="46"/>
        <v>0</v>
      </c>
      <c r="I251" s="82">
        <f t="shared" si="41"/>
        <v>0</v>
      </c>
      <c r="J251" s="82">
        <f t="shared" si="42"/>
        <v>0</v>
      </c>
      <c r="K251" s="82">
        <f t="shared" si="47"/>
        <v>0</v>
      </c>
      <c r="L251" s="86">
        <f t="shared" si="43"/>
        <v>0</v>
      </c>
      <c r="M251" s="29"/>
      <c r="N251" s="29"/>
    </row>
    <row r="252" spans="1:14" ht="12.75">
      <c r="A252" s="80">
        <f t="shared" si="44"/>
        <v>235</v>
      </c>
      <c r="B252" s="81">
        <f t="shared" si="36"/>
        <v>49714</v>
      </c>
      <c r="C252" s="81">
        <f t="shared" si="37"/>
        <v>49707</v>
      </c>
      <c r="D252" s="82">
        <f t="shared" si="45"/>
        <v>0</v>
      </c>
      <c r="E252" s="82">
        <f t="shared" si="38"/>
        <v>776732.4259631247</v>
      </c>
      <c r="F252" s="82">
        <f t="shared" si="39"/>
        <v>776732.4259631247</v>
      </c>
      <c r="G252" s="82">
        <f t="shared" si="40"/>
        <v>776732.4259631247</v>
      </c>
      <c r="H252" s="83">
        <f t="shared" si="46"/>
        <v>0</v>
      </c>
      <c r="I252" s="82">
        <f t="shared" si="41"/>
        <v>0</v>
      </c>
      <c r="J252" s="82">
        <f t="shared" si="42"/>
        <v>0</v>
      </c>
      <c r="K252" s="82">
        <f t="shared" si="47"/>
        <v>0</v>
      </c>
      <c r="L252" s="86">
        <f t="shared" si="43"/>
        <v>0</v>
      </c>
      <c r="M252" s="29"/>
      <c r="N252" s="29"/>
    </row>
    <row r="253" spans="1:14" ht="12.75">
      <c r="A253" s="80">
        <f t="shared" si="44"/>
        <v>236</v>
      </c>
      <c r="B253" s="81">
        <f t="shared" si="36"/>
        <v>49743</v>
      </c>
      <c r="C253" s="81">
        <f t="shared" si="37"/>
        <v>49736</v>
      </c>
      <c r="D253" s="82">
        <f t="shared" si="45"/>
        <v>0</v>
      </c>
      <c r="E253" s="82">
        <f t="shared" si="38"/>
        <v>776732.4259631247</v>
      </c>
      <c r="F253" s="82">
        <f t="shared" si="39"/>
        <v>776732.4259631247</v>
      </c>
      <c r="G253" s="82">
        <f t="shared" si="40"/>
        <v>776732.4259631247</v>
      </c>
      <c r="H253" s="83">
        <f t="shared" si="46"/>
        <v>0</v>
      </c>
      <c r="I253" s="82">
        <f t="shared" si="41"/>
        <v>0</v>
      </c>
      <c r="J253" s="82">
        <f t="shared" si="42"/>
        <v>0</v>
      </c>
      <c r="K253" s="82">
        <f t="shared" si="47"/>
        <v>0</v>
      </c>
      <c r="L253" s="86">
        <f t="shared" si="43"/>
        <v>0</v>
      </c>
      <c r="M253" s="29"/>
      <c r="N253" s="29"/>
    </row>
    <row r="254" spans="1:14" ht="12.75">
      <c r="A254" s="80">
        <f t="shared" si="44"/>
        <v>237</v>
      </c>
      <c r="B254" s="81">
        <f t="shared" si="36"/>
        <v>49774</v>
      </c>
      <c r="C254" s="81">
        <f t="shared" si="37"/>
        <v>49767</v>
      </c>
      <c r="D254" s="82">
        <f t="shared" si="45"/>
        <v>0</v>
      </c>
      <c r="E254" s="82">
        <f t="shared" si="38"/>
        <v>776732.4259631247</v>
      </c>
      <c r="F254" s="82">
        <f t="shared" si="39"/>
        <v>776732.4259631247</v>
      </c>
      <c r="G254" s="82">
        <f t="shared" si="40"/>
        <v>776732.4259631247</v>
      </c>
      <c r="H254" s="83">
        <f t="shared" si="46"/>
        <v>0</v>
      </c>
      <c r="I254" s="82">
        <f t="shared" si="41"/>
        <v>0</v>
      </c>
      <c r="J254" s="82">
        <f t="shared" si="42"/>
        <v>0</v>
      </c>
      <c r="K254" s="82">
        <f t="shared" si="47"/>
        <v>0</v>
      </c>
      <c r="L254" s="86">
        <f t="shared" si="43"/>
        <v>0</v>
      </c>
      <c r="M254" s="29"/>
      <c r="N254" s="29"/>
    </row>
    <row r="255" spans="1:14" ht="12.75">
      <c r="A255" s="80">
        <f t="shared" si="44"/>
        <v>238</v>
      </c>
      <c r="B255" s="81">
        <f t="shared" si="36"/>
        <v>49804</v>
      </c>
      <c r="C255" s="81">
        <f t="shared" si="37"/>
        <v>49797</v>
      </c>
      <c r="D255" s="82">
        <f t="shared" si="45"/>
        <v>0</v>
      </c>
      <c r="E255" s="82">
        <f t="shared" si="38"/>
        <v>776732.4259631247</v>
      </c>
      <c r="F255" s="82">
        <f t="shared" si="39"/>
        <v>776732.4259631247</v>
      </c>
      <c r="G255" s="82">
        <f t="shared" si="40"/>
        <v>776732.4259631247</v>
      </c>
      <c r="H255" s="83">
        <f t="shared" si="46"/>
        <v>0</v>
      </c>
      <c r="I255" s="82">
        <f t="shared" si="41"/>
        <v>0</v>
      </c>
      <c r="J255" s="82">
        <f t="shared" si="42"/>
        <v>0</v>
      </c>
      <c r="K255" s="82">
        <f t="shared" si="47"/>
        <v>0</v>
      </c>
      <c r="L255" s="86">
        <f t="shared" si="43"/>
        <v>0</v>
      </c>
      <c r="M255" s="29"/>
      <c r="N255" s="29"/>
    </row>
    <row r="256" spans="1:14" ht="12.75">
      <c r="A256" s="80">
        <f t="shared" si="44"/>
        <v>239</v>
      </c>
      <c r="B256" s="81">
        <f t="shared" si="36"/>
        <v>49835</v>
      </c>
      <c r="C256" s="81">
        <f t="shared" si="37"/>
        <v>49828</v>
      </c>
      <c r="D256" s="82">
        <f t="shared" si="45"/>
        <v>0</v>
      </c>
      <c r="E256" s="82">
        <f t="shared" si="38"/>
        <v>776732.4259631247</v>
      </c>
      <c r="F256" s="82">
        <f t="shared" si="39"/>
        <v>776732.4259631247</v>
      </c>
      <c r="G256" s="82">
        <f t="shared" si="40"/>
        <v>776732.4259631247</v>
      </c>
      <c r="H256" s="83">
        <f t="shared" si="46"/>
        <v>0</v>
      </c>
      <c r="I256" s="82">
        <f t="shared" si="41"/>
        <v>0</v>
      </c>
      <c r="J256" s="82">
        <f t="shared" si="42"/>
        <v>0</v>
      </c>
      <c r="K256" s="82">
        <f t="shared" si="47"/>
        <v>0</v>
      </c>
      <c r="L256" s="86">
        <f t="shared" si="43"/>
        <v>0</v>
      </c>
      <c r="M256" s="29"/>
      <c r="N256" s="29"/>
    </row>
    <row r="257" spans="1:14" ht="12.75">
      <c r="A257" s="80">
        <f t="shared" si="44"/>
        <v>240</v>
      </c>
      <c r="B257" s="81">
        <f t="shared" si="36"/>
        <v>49865</v>
      </c>
      <c r="C257" s="81">
        <f t="shared" si="37"/>
        <v>49858</v>
      </c>
      <c r="D257" s="82">
        <f t="shared" si="45"/>
        <v>0</v>
      </c>
      <c r="E257" s="82">
        <f t="shared" si="38"/>
        <v>776732.4259631247</v>
      </c>
      <c r="F257" s="82">
        <f t="shared" si="39"/>
        <v>776732.4259631247</v>
      </c>
      <c r="G257" s="82">
        <f t="shared" si="40"/>
        <v>776732.4259631247</v>
      </c>
      <c r="H257" s="83">
        <f t="shared" si="46"/>
        <v>0</v>
      </c>
      <c r="I257" s="82">
        <f t="shared" si="41"/>
        <v>0</v>
      </c>
      <c r="J257" s="82">
        <f t="shared" si="42"/>
        <v>0</v>
      </c>
      <c r="K257" s="82">
        <f t="shared" si="47"/>
        <v>0</v>
      </c>
      <c r="L257" s="86">
        <f t="shared" si="43"/>
        <v>0</v>
      </c>
      <c r="M257" s="29"/>
      <c r="N257" s="29"/>
    </row>
    <row r="258" spans="1:14" ht="12.75">
      <c r="A258" s="80">
        <f t="shared" si="44"/>
        <v>241</v>
      </c>
      <c r="B258" s="81">
        <f t="shared" si="36"/>
        <v>49896</v>
      </c>
      <c r="C258" s="81">
        <f t="shared" si="37"/>
        <v>49889</v>
      </c>
      <c r="D258" s="82">
        <f t="shared" si="45"/>
        <v>0</v>
      </c>
      <c r="E258" s="82">
        <f t="shared" si="38"/>
        <v>776732.4259631247</v>
      </c>
      <c r="F258" s="82">
        <f t="shared" si="39"/>
        <v>776732.4259631247</v>
      </c>
      <c r="G258" s="82">
        <f t="shared" si="40"/>
        <v>776732.4259631247</v>
      </c>
      <c r="H258" s="83">
        <f t="shared" si="46"/>
        <v>0</v>
      </c>
      <c r="I258" s="82">
        <f t="shared" si="41"/>
        <v>0</v>
      </c>
      <c r="J258" s="82">
        <f t="shared" si="42"/>
        <v>0</v>
      </c>
      <c r="K258" s="82">
        <f t="shared" si="47"/>
        <v>0</v>
      </c>
      <c r="L258" s="86">
        <f t="shared" si="43"/>
        <v>0</v>
      </c>
      <c r="M258" s="29"/>
      <c r="N258" s="29"/>
    </row>
    <row r="259" spans="1:14" ht="12.75">
      <c r="A259" s="80">
        <f t="shared" si="44"/>
        <v>242</v>
      </c>
      <c r="B259" s="81">
        <f t="shared" si="36"/>
        <v>49927</v>
      </c>
      <c r="C259" s="81">
        <f t="shared" si="37"/>
        <v>49920</v>
      </c>
      <c r="D259" s="82">
        <f t="shared" si="45"/>
        <v>0</v>
      </c>
      <c r="E259" s="82">
        <f t="shared" si="38"/>
        <v>776732.4259631247</v>
      </c>
      <c r="F259" s="82">
        <f t="shared" si="39"/>
        <v>776732.4259631247</v>
      </c>
      <c r="G259" s="82">
        <f t="shared" si="40"/>
        <v>776732.4259631247</v>
      </c>
      <c r="H259" s="83">
        <f t="shared" si="46"/>
        <v>0</v>
      </c>
      <c r="I259" s="82">
        <f t="shared" si="41"/>
        <v>0</v>
      </c>
      <c r="J259" s="82">
        <f t="shared" si="42"/>
        <v>0</v>
      </c>
      <c r="K259" s="82">
        <f t="shared" si="47"/>
        <v>0</v>
      </c>
      <c r="L259" s="86">
        <f t="shared" si="43"/>
        <v>0</v>
      </c>
      <c r="M259" s="29"/>
      <c r="N259" s="29"/>
    </row>
    <row r="260" spans="1:14" ht="12.75">
      <c r="A260" s="80">
        <f t="shared" si="44"/>
        <v>243</v>
      </c>
      <c r="B260" s="81">
        <f t="shared" si="36"/>
        <v>49957</v>
      </c>
      <c r="C260" s="81">
        <f t="shared" si="37"/>
        <v>49950</v>
      </c>
      <c r="D260" s="82">
        <f t="shared" si="45"/>
        <v>0</v>
      </c>
      <c r="E260" s="82">
        <f t="shared" si="38"/>
        <v>776732.4259631247</v>
      </c>
      <c r="F260" s="82">
        <f t="shared" si="39"/>
        <v>776732.4259631247</v>
      </c>
      <c r="G260" s="82">
        <f t="shared" si="40"/>
        <v>776732.4259631247</v>
      </c>
      <c r="H260" s="83">
        <f t="shared" si="46"/>
        <v>0</v>
      </c>
      <c r="I260" s="82">
        <f t="shared" si="41"/>
        <v>0</v>
      </c>
      <c r="J260" s="82">
        <f t="shared" si="42"/>
        <v>0</v>
      </c>
      <c r="K260" s="82">
        <f t="shared" si="47"/>
        <v>0</v>
      </c>
      <c r="L260" s="86">
        <f t="shared" si="43"/>
        <v>0</v>
      </c>
      <c r="M260" s="29"/>
      <c r="N260" s="29"/>
    </row>
    <row r="261" spans="1:14" ht="12.75">
      <c r="A261" s="80">
        <f t="shared" si="44"/>
        <v>244</v>
      </c>
      <c r="B261" s="81">
        <f t="shared" si="36"/>
        <v>49988</v>
      </c>
      <c r="C261" s="81">
        <f t="shared" si="37"/>
        <v>49981</v>
      </c>
      <c r="D261" s="82">
        <f t="shared" si="45"/>
        <v>0</v>
      </c>
      <c r="E261" s="82">
        <f t="shared" si="38"/>
        <v>776732.4259631247</v>
      </c>
      <c r="F261" s="82">
        <f t="shared" si="39"/>
        <v>776732.4259631247</v>
      </c>
      <c r="G261" s="82">
        <f t="shared" si="40"/>
        <v>776732.4259631247</v>
      </c>
      <c r="H261" s="83">
        <f t="shared" si="46"/>
        <v>0</v>
      </c>
      <c r="I261" s="82">
        <f t="shared" si="41"/>
        <v>0</v>
      </c>
      <c r="J261" s="82">
        <f t="shared" si="42"/>
        <v>0</v>
      </c>
      <c r="K261" s="82">
        <f t="shared" si="47"/>
        <v>0</v>
      </c>
      <c r="L261" s="86">
        <f t="shared" si="43"/>
        <v>0</v>
      </c>
      <c r="M261" s="29"/>
      <c r="N261" s="29"/>
    </row>
    <row r="262" spans="1:14" ht="12.75">
      <c r="A262" s="80">
        <f t="shared" si="44"/>
        <v>245</v>
      </c>
      <c r="B262" s="81">
        <f t="shared" si="36"/>
        <v>50018</v>
      </c>
      <c r="C262" s="81">
        <f t="shared" si="37"/>
        <v>50011</v>
      </c>
      <c r="D262" s="82">
        <f t="shared" si="45"/>
        <v>0</v>
      </c>
      <c r="E262" s="82">
        <f t="shared" si="38"/>
        <v>776732.4259631247</v>
      </c>
      <c r="F262" s="82">
        <f t="shared" si="39"/>
        <v>776732.4259631247</v>
      </c>
      <c r="G262" s="82">
        <f t="shared" si="40"/>
        <v>776732.4259631247</v>
      </c>
      <c r="H262" s="83">
        <f t="shared" si="46"/>
        <v>0</v>
      </c>
      <c r="I262" s="82">
        <f t="shared" si="41"/>
        <v>0</v>
      </c>
      <c r="J262" s="82">
        <f t="shared" si="42"/>
        <v>0</v>
      </c>
      <c r="K262" s="82">
        <f t="shared" si="47"/>
        <v>0</v>
      </c>
      <c r="L262" s="86">
        <f t="shared" si="43"/>
        <v>0</v>
      </c>
      <c r="M262" s="29"/>
      <c r="N262" s="29"/>
    </row>
    <row r="263" spans="1:14" ht="12.75">
      <c r="A263" s="80">
        <f t="shared" si="44"/>
        <v>246</v>
      </c>
      <c r="B263" s="81">
        <f t="shared" si="36"/>
        <v>50049</v>
      </c>
      <c r="C263" s="81">
        <f t="shared" si="37"/>
        <v>50042</v>
      </c>
      <c r="D263" s="82">
        <f t="shared" si="45"/>
        <v>0</v>
      </c>
      <c r="E263" s="82">
        <f t="shared" si="38"/>
        <v>776732.4259631247</v>
      </c>
      <c r="F263" s="82">
        <f t="shared" si="39"/>
        <v>776732.4259631247</v>
      </c>
      <c r="G263" s="82">
        <f t="shared" si="40"/>
        <v>776732.4259631247</v>
      </c>
      <c r="H263" s="83">
        <f t="shared" si="46"/>
        <v>0</v>
      </c>
      <c r="I263" s="82">
        <f t="shared" si="41"/>
        <v>0</v>
      </c>
      <c r="J263" s="82">
        <f t="shared" si="42"/>
        <v>0</v>
      </c>
      <c r="K263" s="82">
        <f t="shared" si="47"/>
        <v>0</v>
      </c>
      <c r="L263" s="86">
        <f t="shared" si="43"/>
        <v>0</v>
      </c>
      <c r="M263" s="29"/>
      <c r="N263" s="29"/>
    </row>
    <row r="264" spans="1:14" ht="12.75">
      <c r="A264" s="80">
        <f t="shared" si="44"/>
        <v>247</v>
      </c>
      <c r="B264" s="81">
        <f t="shared" si="36"/>
        <v>50080</v>
      </c>
      <c r="C264" s="81">
        <f t="shared" si="37"/>
        <v>50073</v>
      </c>
      <c r="D264" s="82">
        <f t="shared" si="45"/>
        <v>0</v>
      </c>
      <c r="E264" s="82">
        <f t="shared" si="38"/>
        <v>776732.4259631247</v>
      </c>
      <c r="F264" s="82">
        <f t="shared" si="39"/>
        <v>776732.4259631247</v>
      </c>
      <c r="G264" s="82">
        <f t="shared" si="40"/>
        <v>776732.4259631247</v>
      </c>
      <c r="H264" s="83">
        <f t="shared" si="46"/>
        <v>0</v>
      </c>
      <c r="I264" s="82">
        <f t="shared" si="41"/>
        <v>0</v>
      </c>
      <c r="J264" s="82">
        <f t="shared" si="42"/>
        <v>0</v>
      </c>
      <c r="K264" s="82">
        <f t="shared" si="47"/>
        <v>0</v>
      </c>
      <c r="L264" s="86">
        <f t="shared" si="43"/>
        <v>0</v>
      </c>
      <c r="M264" s="29"/>
      <c r="N264" s="29"/>
    </row>
    <row r="265" spans="1:14" ht="12.75">
      <c r="A265" s="80">
        <f t="shared" si="44"/>
        <v>248</v>
      </c>
      <c r="B265" s="81">
        <f t="shared" si="36"/>
        <v>50108</v>
      </c>
      <c r="C265" s="81">
        <f t="shared" si="37"/>
        <v>50101</v>
      </c>
      <c r="D265" s="82">
        <f t="shared" si="45"/>
        <v>0</v>
      </c>
      <c r="E265" s="82">
        <f t="shared" si="38"/>
        <v>776732.4259631247</v>
      </c>
      <c r="F265" s="82">
        <f t="shared" si="39"/>
        <v>776732.4259631247</v>
      </c>
      <c r="G265" s="82">
        <f t="shared" si="40"/>
        <v>776732.4259631247</v>
      </c>
      <c r="H265" s="83">
        <f t="shared" si="46"/>
        <v>0</v>
      </c>
      <c r="I265" s="82">
        <f t="shared" si="41"/>
        <v>0</v>
      </c>
      <c r="J265" s="82">
        <f t="shared" si="42"/>
        <v>0</v>
      </c>
      <c r="K265" s="82">
        <f t="shared" si="47"/>
        <v>0</v>
      </c>
      <c r="L265" s="86">
        <f t="shared" si="43"/>
        <v>0</v>
      </c>
      <c r="M265" s="29"/>
      <c r="N265" s="29"/>
    </row>
    <row r="266" spans="1:14" ht="12.75">
      <c r="A266" s="80">
        <f t="shared" si="44"/>
        <v>249</v>
      </c>
      <c r="B266" s="81">
        <f t="shared" si="36"/>
        <v>50139</v>
      </c>
      <c r="C266" s="81">
        <f t="shared" si="37"/>
        <v>50132</v>
      </c>
      <c r="D266" s="82">
        <f t="shared" si="45"/>
        <v>0</v>
      </c>
      <c r="E266" s="82">
        <f t="shared" si="38"/>
        <v>776732.4259631247</v>
      </c>
      <c r="F266" s="82">
        <f t="shared" si="39"/>
        <v>776732.4259631247</v>
      </c>
      <c r="G266" s="82">
        <f t="shared" si="40"/>
        <v>776732.4259631247</v>
      </c>
      <c r="H266" s="83">
        <f t="shared" si="46"/>
        <v>0</v>
      </c>
      <c r="I266" s="82">
        <f t="shared" si="41"/>
        <v>0</v>
      </c>
      <c r="J266" s="82">
        <f t="shared" si="42"/>
        <v>0</v>
      </c>
      <c r="K266" s="82">
        <f t="shared" si="47"/>
        <v>0</v>
      </c>
      <c r="L266" s="86">
        <f t="shared" si="43"/>
        <v>0</v>
      </c>
      <c r="M266" s="29"/>
      <c r="N266" s="29"/>
    </row>
    <row r="267" spans="1:14" ht="12.75">
      <c r="A267" s="80">
        <f t="shared" si="44"/>
        <v>250</v>
      </c>
      <c r="B267" s="81">
        <f t="shared" si="36"/>
        <v>50169</v>
      </c>
      <c r="C267" s="81">
        <f t="shared" si="37"/>
        <v>50162</v>
      </c>
      <c r="D267" s="82">
        <f t="shared" si="45"/>
        <v>0</v>
      </c>
      <c r="E267" s="82">
        <f t="shared" si="38"/>
        <v>776732.4259631247</v>
      </c>
      <c r="F267" s="82">
        <f t="shared" si="39"/>
        <v>776732.4259631247</v>
      </c>
      <c r="G267" s="82">
        <f t="shared" si="40"/>
        <v>776732.4259631247</v>
      </c>
      <c r="H267" s="83">
        <f t="shared" si="46"/>
        <v>0</v>
      </c>
      <c r="I267" s="82">
        <f t="shared" si="41"/>
        <v>0</v>
      </c>
      <c r="J267" s="82">
        <f t="shared" si="42"/>
        <v>0</v>
      </c>
      <c r="K267" s="82">
        <f t="shared" si="47"/>
        <v>0</v>
      </c>
      <c r="L267" s="86">
        <f t="shared" si="43"/>
        <v>0</v>
      </c>
      <c r="M267" s="29"/>
      <c r="N267" s="29"/>
    </row>
    <row r="268" spans="1:14" ht="12.75">
      <c r="A268" s="80">
        <f t="shared" si="44"/>
        <v>251</v>
      </c>
      <c r="B268" s="81">
        <f t="shared" si="36"/>
        <v>50200</v>
      </c>
      <c r="C268" s="81">
        <f t="shared" si="37"/>
        <v>50193</v>
      </c>
      <c r="D268" s="82">
        <f t="shared" si="45"/>
        <v>0</v>
      </c>
      <c r="E268" s="82">
        <f t="shared" si="38"/>
        <v>776732.4259631247</v>
      </c>
      <c r="F268" s="82">
        <f t="shared" si="39"/>
        <v>776732.4259631247</v>
      </c>
      <c r="G268" s="82">
        <f t="shared" si="40"/>
        <v>776732.4259631247</v>
      </c>
      <c r="H268" s="83">
        <f t="shared" si="46"/>
        <v>0</v>
      </c>
      <c r="I268" s="82">
        <f t="shared" si="41"/>
        <v>0</v>
      </c>
      <c r="J268" s="82">
        <f t="shared" si="42"/>
        <v>0</v>
      </c>
      <c r="K268" s="82">
        <f t="shared" si="47"/>
        <v>0</v>
      </c>
      <c r="L268" s="86">
        <f t="shared" si="43"/>
        <v>0</v>
      </c>
      <c r="M268" s="29"/>
      <c r="N268" s="29"/>
    </row>
    <row r="269" spans="1:14" ht="12.75">
      <c r="A269" s="80">
        <f t="shared" si="44"/>
        <v>252</v>
      </c>
      <c r="B269" s="81">
        <f t="shared" si="36"/>
        <v>50230</v>
      </c>
      <c r="C269" s="81">
        <f t="shared" si="37"/>
        <v>50223</v>
      </c>
      <c r="D269" s="82">
        <f t="shared" si="45"/>
        <v>0</v>
      </c>
      <c r="E269" s="82">
        <f t="shared" si="38"/>
        <v>776732.4259631247</v>
      </c>
      <c r="F269" s="82">
        <f t="shared" si="39"/>
        <v>776732.4259631247</v>
      </c>
      <c r="G269" s="82">
        <f t="shared" si="40"/>
        <v>776732.4259631247</v>
      </c>
      <c r="H269" s="83">
        <f t="shared" si="46"/>
        <v>0</v>
      </c>
      <c r="I269" s="82">
        <f t="shared" si="41"/>
        <v>0</v>
      </c>
      <c r="J269" s="82">
        <f t="shared" si="42"/>
        <v>0</v>
      </c>
      <c r="K269" s="82">
        <f t="shared" si="47"/>
        <v>0</v>
      </c>
      <c r="L269" s="86">
        <f t="shared" si="43"/>
        <v>0</v>
      </c>
      <c r="M269" s="29"/>
      <c r="N269" s="29"/>
    </row>
    <row r="270" spans="1:14" ht="12.75">
      <c r="A270" s="80">
        <f t="shared" si="44"/>
        <v>253</v>
      </c>
      <c r="B270" s="81">
        <f t="shared" si="36"/>
        <v>50261</v>
      </c>
      <c r="C270" s="81">
        <f t="shared" si="37"/>
        <v>50254</v>
      </c>
      <c r="D270" s="82">
        <f t="shared" si="45"/>
        <v>0</v>
      </c>
      <c r="E270" s="82">
        <f t="shared" si="38"/>
        <v>776732.4259631247</v>
      </c>
      <c r="F270" s="82">
        <f t="shared" si="39"/>
        <v>776732.4259631247</v>
      </c>
      <c r="G270" s="82">
        <f t="shared" si="40"/>
        <v>776732.4259631247</v>
      </c>
      <c r="H270" s="83">
        <f t="shared" si="46"/>
        <v>0</v>
      </c>
      <c r="I270" s="82">
        <f t="shared" si="41"/>
        <v>0</v>
      </c>
      <c r="J270" s="82">
        <f t="shared" si="42"/>
        <v>0</v>
      </c>
      <c r="K270" s="82">
        <f t="shared" si="47"/>
        <v>0</v>
      </c>
      <c r="L270" s="86">
        <f t="shared" si="43"/>
        <v>0</v>
      </c>
      <c r="M270" s="29"/>
      <c r="N270" s="29"/>
    </row>
    <row r="271" spans="1:14" ht="12.75">
      <c r="A271" s="80">
        <f t="shared" si="44"/>
        <v>254</v>
      </c>
      <c r="B271" s="81">
        <f t="shared" si="36"/>
        <v>50292</v>
      </c>
      <c r="C271" s="81">
        <f t="shared" si="37"/>
        <v>50285</v>
      </c>
      <c r="D271" s="82">
        <f t="shared" si="45"/>
        <v>0</v>
      </c>
      <c r="E271" s="82">
        <f t="shared" si="38"/>
        <v>776732.4259631247</v>
      </c>
      <c r="F271" s="82">
        <f t="shared" si="39"/>
        <v>776732.4259631247</v>
      </c>
      <c r="G271" s="82">
        <f t="shared" si="40"/>
        <v>776732.4259631247</v>
      </c>
      <c r="H271" s="83">
        <f t="shared" si="46"/>
        <v>0</v>
      </c>
      <c r="I271" s="82">
        <f t="shared" si="41"/>
        <v>0</v>
      </c>
      <c r="J271" s="82">
        <f t="shared" si="42"/>
        <v>0</v>
      </c>
      <c r="K271" s="82">
        <f t="shared" si="47"/>
        <v>0</v>
      </c>
      <c r="L271" s="86">
        <f t="shared" si="43"/>
        <v>0</v>
      </c>
      <c r="M271" s="29"/>
      <c r="N271" s="29"/>
    </row>
    <row r="272" spans="1:14" ht="12.75">
      <c r="A272" s="80">
        <f t="shared" si="44"/>
        <v>255</v>
      </c>
      <c r="B272" s="81">
        <f t="shared" si="36"/>
        <v>50322</v>
      </c>
      <c r="C272" s="81">
        <f t="shared" si="37"/>
        <v>50315</v>
      </c>
      <c r="D272" s="82">
        <f t="shared" si="45"/>
        <v>0</v>
      </c>
      <c r="E272" s="82">
        <f t="shared" si="38"/>
        <v>776732.4259631247</v>
      </c>
      <c r="F272" s="82">
        <f t="shared" si="39"/>
        <v>776732.4259631247</v>
      </c>
      <c r="G272" s="82">
        <f t="shared" si="40"/>
        <v>776732.4259631247</v>
      </c>
      <c r="H272" s="83">
        <f t="shared" si="46"/>
        <v>0</v>
      </c>
      <c r="I272" s="82">
        <f t="shared" si="41"/>
        <v>0</v>
      </c>
      <c r="J272" s="82">
        <f t="shared" si="42"/>
        <v>0</v>
      </c>
      <c r="K272" s="82">
        <f t="shared" si="47"/>
        <v>0</v>
      </c>
      <c r="L272" s="86">
        <f t="shared" si="43"/>
        <v>0</v>
      </c>
      <c r="M272" s="29"/>
      <c r="N272" s="29"/>
    </row>
    <row r="273" spans="1:14" ht="12.75">
      <c r="A273" s="80">
        <f t="shared" si="44"/>
        <v>256</v>
      </c>
      <c r="B273" s="81">
        <f t="shared" si="36"/>
        <v>50353</v>
      </c>
      <c r="C273" s="81">
        <f t="shared" si="37"/>
        <v>50346</v>
      </c>
      <c r="D273" s="82">
        <f t="shared" si="45"/>
        <v>0</v>
      </c>
      <c r="E273" s="82">
        <f t="shared" si="38"/>
        <v>776732.4259631247</v>
      </c>
      <c r="F273" s="82">
        <f t="shared" si="39"/>
        <v>776732.4259631247</v>
      </c>
      <c r="G273" s="82">
        <f t="shared" si="40"/>
        <v>776732.4259631247</v>
      </c>
      <c r="H273" s="83">
        <f t="shared" si="46"/>
        <v>0</v>
      </c>
      <c r="I273" s="82">
        <f t="shared" si="41"/>
        <v>0</v>
      </c>
      <c r="J273" s="82">
        <f t="shared" si="42"/>
        <v>0</v>
      </c>
      <c r="K273" s="82">
        <f t="shared" si="47"/>
        <v>0</v>
      </c>
      <c r="L273" s="86">
        <f t="shared" si="43"/>
        <v>0</v>
      </c>
      <c r="M273" s="29"/>
      <c r="N273" s="29"/>
    </row>
    <row r="274" spans="1:14" ht="12.75">
      <c r="A274" s="80">
        <f t="shared" si="44"/>
        <v>257</v>
      </c>
      <c r="B274" s="81">
        <f aca="true" t="shared" si="48" ref="B274:B337">IF(Pay_Num&lt;&gt;"",DATE(YEAR(Loan_Start),MONTH(Loan_Start)+(Pay_Num)*12/Num_Pmt_Per_Year,DAY(Loan_Start)),"")</f>
        <v>50383</v>
      </c>
      <c r="C274" s="81">
        <f aca="true" t="shared" si="49" ref="C274:C337">+B274-7</f>
        <v>50376</v>
      </c>
      <c r="D274" s="82">
        <f t="shared" si="45"/>
        <v>0</v>
      </c>
      <c r="E274" s="82">
        <f aca="true" t="shared" si="50" ref="E274:E337">IF(A274&gt;$K$11*Num_Pmt_Per_Year,IF(Pay_Num&lt;&gt;"",Scheduled_Monthly_Payment,""),Beg_Bal*(Interest_Rate/Num_Pmt_Per_Year))</f>
        <v>776732.4259631247</v>
      </c>
      <c r="F274" s="82">
        <f aca="true" t="shared" si="51" ref="F274:F337">+E274*$K$12+E274</f>
        <v>776732.4259631247</v>
      </c>
      <c r="G274" s="82">
        <f aca="true" t="shared" si="52" ref="G274:G337">+F274+$K$13</f>
        <v>776732.4259631247</v>
      </c>
      <c r="H274" s="83">
        <f t="shared" si="46"/>
        <v>0</v>
      </c>
      <c r="I274" s="82">
        <f aca="true" t="shared" si="53" ref="I274:I337">IF(AND(Pay_Num&lt;&gt;"",Sched_Pay+Extra_Pay&lt;Beg_Bal),Sched_Pay+Extra_Pay,IF(Pay_Num&lt;&gt;"",Beg_Bal,""))</f>
        <v>0</v>
      </c>
      <c r="J274" s="82">
        <f aca="true" t="shared" si="54" ref="J274:J337">IF(A274&gt;$K$11*Num_Pmt_Per_Year,IF(Pay_Num&lt;&gt;"",Total_Pay-Int,""),0)</f>
        <v>0</v>
      </c>
      <c r="K274" s="82">
        <f t="shared" si="47"/>
        <v>0</v>
      </c>
      <c r="L274" s="86">
        <f aca="true" t="shared" si="55" ref="L274:L337">IF(AND(Pay_Num&lt;&gt;"",Sched_Pay+Extra_Pay&lt;Beg_Bal),Beg_Bal-Princ,IF(Pay_Num&lt;&gt;"",0,""))</f>
        <v>0</v>
      </c>
      <c r="M274" s="29"/>
      <c r="N274" s="29"/>
    </row>
    <row r="275" spans="1:14" ht="12.75">
      <c r="A275" s="80">
        <f aca="true" t="shared" si="56" ref="A275:A338">IF(Values_Entered,A274+1,"")</f>
        <v>258</v>
      </c>
      <c r="B275" s="81">
        <f t="shared" si="48"/>
        <v>50414</v>
      </c>
      <c r="C275" s="81">
        <f t="shared" si="49"/>
        <v>50407</v>
      </c>
      <c r="D275" s="82">
        <f aca="true" t="shared" si="57" ref="D275:D338">IF(Pay_Num&lt;&gt;"",L274,"")</f>
        <v>0</v>
      </c>
      <c r="E275" s="82">
        <f t="shared" si="50"/>
        <v>776732.4259631247</v>
      </c>
      <c r="F275" s="82">
        <f t="shared" si="51"/>
        <v>776732.4259631247</v>
      </c>
      <c r="G275" s="82">
        <f t="shared" si="52"/>
        <v>776732.4259631247</v>
      </c>
      <c r="H275" s="83">
        <f aca="true" t="shared" si="58" ref="H275:H338">IF(AND(Pay_Num&lt;&gt;"",Sched_Pay+Scheduled_Extra_Payments&lt;Beg_Bal),Scheduled_Extra_Payments,IF(AND(Pay_Num&lt;&gt;"",Beg_Bal-Sched_Pay&gt;0),Beg_Bal-Sched_Pay,IF(Pay_Num&lt;&gt;"",0,"")))</f>
        <v>0</v>
      </c>
      <c r="I275" s="82">
        <f t="shared" si="53"/>
        <v>0</v>
      </c>
      <c r="J275" s="82">
        <f t="shared" si="54"/>
        <v>0</v>
      </c>
      <c r="K275" s="82">
        <f aca="true" t="shared" si="59" ref="K275:K338">IF(Pay_Num&lt;&gt;"",Beg_Bal*Interest_Rate/Num_Pmt_Per_Year,"")</f>
        <v>0</v>
      </c>
      <c r="L275" s="86">
        <f t="shared" si="55"/>
        <v>0</v>
      </c>
      <c r="M275" s="29"/>
      <c r="N275" s="29"/>
    </row>
    <row r="276" spans="1:14" ht="12.75">
      <c r="A276" s="80">
        <f t="shared" si="56"/>
        <v>259</v>
      </c>
      <c r="B276" s="81">
        <f t="shared" si="48"/>
        <v>50445</v>
      </c>
      <c r="C276" s="81">
        <f t="shared" si="49"/>
        <v>50438</v>
      </c>
      <c r="D276" s="82">
        <f t="shared" si="57"/>
        <v>0</v>
      </c>
      <c r="E276" s="82">
        <f t="shared" si="50"/>
        <v>776732.4259631247</v>
      </c>
      <c r="F276" s="82">
        <f t="shared" si="51"/>
        <v>776732.4259631247</v>
      </c>
      <c r="G276" s="82">
        <f t="shared" si="52"/>
        <v>776732.4259631247</v>
      </c>
      <c r="H276" s="83">
        <f t="shared" si="58"/>
        <v>0</v>
      </c>
      <c r="I276" s="82">
        <f t="shared" si="53"/>
        <v>0</v>
      </c>
      <c r="J276" s="82">
        <f t="shared" si="54"/>
        <v>0</v>
      </c>
      <c r="K276" s="82">
        <f t="shared" si="59"/>
        <v>0</v>
      </c>
      <c r="L276" s="86">
        <f t="shared" si="55"/>
        <v>0</v>
      </c>
      <c r="M276" s="29"/>
      <c r="N276" s="29"/>
    </row>
    <row r="277" spans="1:14" ht="12.75">
      <c r="A277" s="80">
        <f t="shared" si="56"/>
        <v>260</v>
      </c>
      <c r="B277" s="81">
        <f t="shared" si="48"/>
        <v>50473</v>
      </c>
      <c r="C277" s="81">
        <f t="shared" si="49"/>
        <v>50466</v>
      </c>
      <c r="D277" s="82">
        <f t="shared" si="57"/>
        <v>0</v>
      </c>
      <c r="E277" s="82">
        <f t="shared" si="50"/>
        <v>776732.4259631247</v>
      </c>
      <c r="F277" s="82">
        <f t="shared" si="51"/>
        <v>776732.4259631247</v>
      </c>
      <c r="G277" s="82">
        <f t="shared" si="52"/>
        <v>776732.4259631247</v>
      </c>
      <c r="H277" s="83">
        <f t="shared" si="58"/>
        <v>0</v>
      </c>
      <c r="I277" s="82">
        <f t="shared" si="53"/>
        <v>0</v>
      </c>
      <c r="J277" s="82">
        <f t="shared" si="54"/>
        <v>0</v>
      </c>
      <c r="K277" s="82">
        <f t="shared" si="59"/>
        <v>0</v>
      </c>
      <c r="L277" s="86">
        <f t="shared" si="55"/>
        <v>0</v>
      </c>
      <c r="M277" s="29"/>
      <c r="N277" s="29"/>
    </row>
    <row r="278" spans="1:14" ht="12.75">
      <c r="A278" s="80">
        <f t="shared" si="56"/>
        <v>261</v>
      </c>
      <c r="B278" s="81">
        <f t="shared" si="48"/>
        <v>50504</v>
      </c>
      <c r="C278" s="81">
        <f t="shared" si="49"/>
        <v>50497</v>
      </c>
      <c r="D278" s="82">
        <f t="shared" si="57"/>
        <v>0</v>
      </c>
      <c r="E278" s="82">
        <f t="shared" si="50"/>
        <v>776732.4259631247</v>
      </c>
      <c r="F278" s="82">
        <f t="shared" si="51"/>
        <v>776732.4259631247</v>
      </c>
      <c r="G278" s="82">
        <f t="shared" si="52"/>
        <v>776732.4259631247</v>
      </c>
      <c r="H278" s="83">
        <f t="shared" si="58"/>
        <v>0</v>
      </c>
      <c r="I278" s="82">
        <f t="shared" si="53"/>
        <v>0</v>
      </c>
      <c r="J278" s="82">
        <f t="shared" si="54"/>
        <v>0</v>
      </c>
      <c r="K278" s="82">
        <f t="shared" si="59"/>
        <v>0</v>
      </c>
      <c r="L278" s="86">
        <f t="shared" si="55"/>
        <v>0</v>
      </c>
      <c r="M278" s="29"/>
      <c r="N278" s="29"/>
    </row>
    <row r="279" spans="1:14" ht="12.75">
      <c r="A279" s="80">
        <f t="shared" si="56"/>
        <v>262</v>
      </c>
      <c r="B279" s="81">
        <f t="shared" si="48"/>
        <v>50534</v>
      </c>
      <c r="C279" s="81">
        <f t="shared" si="49"/>
        <v>50527</v>
      </c>
      <c r="D279" s="82">
        <f t="shared" si="57"/>
        <v>0</v>
      </c>
      <c r="E279" s="82">
        <f t="shared" si="50"/>
        <v>776732.4259631247</v>
      </c>
      <c r="F279" s="82">
        <f t="shared" si="51"/>
        <v>776732.4259631247</v>
      </c>
      <c r="G279" s="82">
        <f t="shared" si="52"/>
        <v>776732.4259631247</v>
      </c>
      <c r="H279" s="83">
        <f t="shared" si="58"/>
        <v>0</v>
      </c>
      <c r="I279" s="82">
        <f t="shared" si="53"/>
        <v>0</v>
      </c>
      <c r="J279" s="82">
        <f t="shared" si="54"/>
        <v>0</v>
      </c>
      <c r="K279" s="82">
        <f t="shared" si="59"/>
        <v>0</v>
      </c>
      <c r="L279" s="86">
        <f t="shared" si="55"/>
        <v>0</v>
      </c>
      <c r="M279" s="29"/>
      <c r="N279" s="29"/>
    </row>
    <row r="280" spans="1:14" ht="12.75">
      <c r="A280" s="80">
        <f t="shared" si="56"/>
        <v>263</v>
      </c>
      <c r="B280" s="81">
        <f t="shared" si="48"/>
        <v>50565</v>
      </c>
      <c r="C280" s="81">
        <f t="shared" si="49"/>
        <v>50558</v>
      </c>
      <c r="D280" s="82">
        <f t="shared" si="57"/>
        <v>0</v>
      </c>
      <c r="E280" s="82">
        <f t="shared" si="50"/>
        <v>776732.4259631247</v>
      </c>
      <c r="F280" s="82">
        <f t="shared" si="51"/>
        <v>776732.4259631247</v>
      </c>
      <c r="G280" s="82">
        <f t="shared" si="52"/>
        <v>776732.4259631247</v>
      </c>
      <c r="H280" s="83">
        <f t="shared" si="58"/>
        <v>0</v>
      </c>
      <c r="I280" s="82">
        <f t="shared" si="53"/>
        <v>0</v>
      </c>
      <c r="J280" s="82">
        <f t="shared" si="54"/>
        <v>0</v>
      </c>
      <c r="K280" s="82">
        <f t="shared" si="59"/>
        <v>0</v>
      </c>
      <c r="L280" s="86">
        <f t="shared" si="55"/>
        <v>0</v>
      </c>
      <c r="M280" s="29"/>
      <c r="N280" s="29"/>
    </row>
    <row r="281" spans="1:14" ht="12.75">
      <c r="A281" s="80">
        <f t="shared" si="56"/>
        <v>264</v>
      </c>
      <c r="B281" s="81">
        <f t="shared" si="48"/>
        <v>50595</v>
      </c>
      <c r="C281" s="81">
        <f t="shared" si="49"/>
        <v>50588</v>
      </c>
      <c r="D281" s="82">
        <f t="shared" si="57"/>
        <v>0</v>
      </c>
      <c r="E281" s="82">
        <f t="shared" si="50"/>
        <v>776732.4259631247</v>
      </c>
      <c r="F281" s="82">
        <f t="shared" si="51"/>
        <v>776732.4259631247</v>
      </c>
      <c r="G281" s="82">
        <f t="shared" si="52"/>
        <v>776732.4259631247</v>
      </c>
      <c r="H281" s="83">
        <f t="shared" si="58"/>
        <v>0</v>
      </c>
      <c r="I281" s="82">
        <f t="shared" si="53"/>
        <v>0</v>
      </c>
      <c r="J281" s="82">
        <f t="shared" si="54"/>
        <v>0</v>
      </c>
      <c r="K281" s="82">
        <f t="shared" si="59"/>
        <v>0</v>
      </c>
      <c r="L281" s="86">
        <f t="shared" si="55"/>
        <v>0</v>
      </c>
      <c r="M281" s="29"/>
      <c r="N281" s="29"/>
    </row>
    <row r="282" spans="1:14" ht="12.75">
      <c r="A282" s="80">
        <f t="shared" si="56"/>
        <v>265</v>
      </c>
      <c r="B282" s="81">
        <f t="shared" si="48"/>
        <v>50626</v>
      </c>
      <c r="C282" s="81">
        <f t="shared" si="49"/>
        <v>50619</v>
      </c>
      <c r="D282" s="82">
        <f t="shared" si="57"/>
        <v>0</v>
      </c>
      <c r="E282" s="82">
        <f t="shared" si="50"/>
        <v>776732.4259631247</v>
      </c>
      <c r="F282" s="82">
        <f t="shared" si="51"/>
        <v>776732.4259631247</v>
      </c>
      <c r="G282" s="82">
        <f t="shared" si="52"/>
        <v>776732.4259631247</v>
      </c>
      <c r="H282" s="83">
        <f t="shared" si="58"/>
        <v>0</v>
      </c>
      <c r="I282" s="82">
        <f t="shared" si="53"/>
        <v>0</v>
      </c>
      <c r="J282" s="82">
        <f t="shared" si="54"/>
        <v>0</v>
      </c>
      <c r="K282" s="82">
        <f t="shared" si="59"/>
        <v>0</v>
      </c>
      <c r="L282" s="86">
        <f t="shared" si="55"/>
        <v>0</v>
      </c>
      <c r="M282" s="29"/>
      <c r="N282" s="29"/>
    </row>
    <row r="283" spans="1:14" ht="12.75">
      <c r="A283" s="80">
        <f t="shared" si="56"/>
        <v>266</v>
      </c>
      <c r="B283" s="81">
        <f t="shared" si="48"/>
        <v>50657</v>
      </c>
      <c r="C283" s="81">
        <f t="shared" si="49"/>
        <v>50650</v>
      </c>
      <c r="D283" s="82">
        <f t="shared" si="57"/>
        <v>0</v>
      </c>
      <c r="E283" s="82">
        <f t="shared" si="50"/>
        <v>776732.4259631247</v>
      </c>
      <c r="F283" s="82">
        <f t="shared" si="51"/>
        <v>776732.4259631247</v>
      </c>
      <c r="G283" s="82">
        <f t="shared" si="52"/>
        <v>776732.4259631247</v>
      </c>
      <c r="H283" s="83">
        <f t="shared" si="58"/>
        <v>0</v>
      </c>
      <c r="I283" s="82">
        <f t="shared" si="53"/>
        <v>0</v>
      </c>
      <c r="J283" s="82">
        <f t="shared" si="54"/>
        <v>0</v>
      </c>
      <c r="K283" s="82">
        <f t="shared" si="59"/>
        <v>0</v>
      </c>
      <c r="L283" s="86">
        <f t="shared" si="55"/>
        <v>0</v>
      </c>
      <c r="M283" s="29"/>
      <c r="N283" s="29"/>
    </row>
    <row r="284" spans="1:14" ht="12.75">
      <c r="A284" s="80">
        <f t="shared" si="56"/>
        <v>267</v>
      </c>
      <c r="B284" s="81">
        <f t="shared" si="48"/>
        <v>50687</v>
      </c>
      <c r="C284" s="81">
        <f t="shared" si="49"/>
        <v>50680</v>
      </c>
      <c r="D284" s="82">
        <f t="shared" si="57"/>
        <v>0</v>
      </c>
      <c r="E284" s="82">
        <f t="shared" si="50"/>
        <v>776732.4259631247</v>
      </c>
      <c r="F284" s="82">
        <f t="shared" si="51"/>
        <v>776732.4259631247</v>
      </c>
      <c r="G284" s="82">
        <f t="shared" si="52"/>
        <v>776732.4259631247</v>
      </c>
      <c r="H284" s="83">
        <f t="shared" si="58"/>
        <v>0</v>
      </c>
      <c r="I284" s="82">
        <f t="shared" si="53"/>
        <v>0</v>
      </c>
      <c r="J284" s="82">
        <f t="shared" si="54"/>
        <v>0</v>
      </c>
      <c r="K284" s="82">
        <f t="shared" si="59"/>
        <v>0</v>
      </c>
      <c r="L284" s="86">
        <f t="shared" si="55"/>
        <v>0</v>
      </c>
      <c r="M284" s="29"/>
      <c r="N284" s="29"/>
    </row>
    <row r="285" spans="1:14" ht="12.75">
      <c r="A285" s="80">
        <f t="shared" si="56"/>
        <v>268</v>
      </c>
      <c r="B285" s="81">
        <f t="shared" si="48"/>
        <v>50718</v>
      </c>
      <c r="C285" s="81">
        <f t="shared" si="49"/>
        <v>50711</v>
      </c>
      <c r="D285" s="82">
        <f t="shared" si="57"/>
        <v>0</v>
      </c>
      <c r="E285" s="82">
        <f t="shared" si="50"/>
        <v>776732.4259631247</v>
      </c>
      <c r="F285" s="82">
        <f t="shared" si="51"/>
        <v>776732.4259631247</v>
      </c>
      <c r="G285" s="82">
        <f t="shared" si="52"/>
        <v>776732.4259631247</v>
      </c>
      <c r="H285" s="83">
        <f t="shared" si="58"/>
        <v>0</v>
      </c>
      <c r="I285" s="82">
        <f t="shared" si="53"/>
        <v>0</v>
      </c>
      <c r="J285" s="82">
        <f t="shared" si="54"/>
        <v>0</v>
      </c>
      <c r="K285" s="82">
        <f t="shared" si="59"/>
        <v>0</v>
      </c>
      <c r="L285" s="86">
        <f t="shared" si="55"/>
        <v>0</v>
      </c>
      <c r="M285" s="29"/>
      <c r="N285" s="29"/>
    </row>
    <row r="286" spans="1:14" ht="12.75">
      <c r="A286" s="80">
        <f t="shared" si="56"/>
        <v>269</v>
      </c>
      <c r="B286" s="81">
        <f t="shared" si="48"/>
        <v>50748</v>
      </c>
      <c r="C286" s="81">
        <f t="shared" si="49"/>
        <v>50741</v>
      </c>
      <c r="D286" s="82">
        <f t="shared" si="57"/>
        <v>0</v>
      </c>
      <c r="E286" s="82">
        <f t="shared" si="50"/>
        <v>776732.4259631247</v>
      </c>
      <c r="F286" s="82">
        <f t="shared" si="51"/>
        <v>776732.4259631247</v>
      </c>
      <c r="G286" s="82">
        <f t="shared" si="52"/>
        <v>776732.4259631247</v>
      </c>
      <c r="H286" s="83">
        <f t="shared" si="58"/>
        <v>0</v>
      </c>
      <c r="I286" s="82">
        <f t="shared" si="53"/>
        <v>0</v>
      </c>
      <c r="J286" s="82">
        <f t="shared" si="54"/>
        <v>0</v>
      </c>
      <c r="K286" s="82">
        <f t="shared" si="59"/>
        <v>0</v>
      </c>
      <c r="L286" s="86">
        <f t="shared" si="55"/>
        <v>0</v>
      </c>
      <c r="M286" s="29"/>
      <c r="N286" s="29"/>
    </row>
    <row r="287" spans="1:14" ht="12.75">
      <c r="A287" s="80">
        <f t="shared" si="56"/>
        <v>270</v>
      </c>
      <c r="B287" s="81">
        <f t="shared" si="48"/>
        <v>50779</v>
      </c>
      <c r="C287" s="81">
        <f t="shared" si="49"/>
        <v>50772</v>
      </c>
      <c r="D287" s="82">
        <f t="shared" si="57"/>
        <v>0</v>
      </c>
      <c r="E287" s="82">
        <f t="shared" si="50"/>
        <v>776732.4259631247</v>
      </c>
      <c r="F287" s="82">
        <f t="shared" si="51"/>
        <v>776732.4259631247</v>
      </c>
      <c r="G287" s="82">
        <f t="shared" si="52"/>
        <v>776732.4259631247</v>
      </c>
      <c r="H287" s="83">
        <f t="shared" si="58"/>
        <v>0</v>
      </c>
      <c r="I287" s="82">
        <f t="shared" si="53"/>
        <v>0</v>
      </c>
      <c r="J287" s="82">
        <f t="shared" si="54"/>
        <v>0</v>
      </c>
      <c r="K287" s="82">
        <f t="shared" si="59"/>
        <v>0</v>
      </c>
      <c r="L287" s="86">
        <f t="shared" si="55"/>
        <v>0</v>
      </c>
      <c r="M287" s="29"/>
      <c r="N287" s="29"/>
    </row>
    <row r="288" spans="1:14" ht="12.75">
      <c r="A288" s="80">
        <f t="shared" si="56"/>
        <v>271</v>
      </c>
      <c r="B288" s="81">
        <f t="shared" si="48"/>
        <v>50810</v>
      </c>
      <c r="C288" s="81">
        <f t="shared" si="49"/>
        <v>50803</v>
      </c>
      <c r="D288" s="82">
        <f t="shared" si="57"/>
        <v>0</v>
      </c>
      <c r="E288" s="82">
        <f t="shared" si="50"/>
        <v>776732.4259631247</v>
      </c>
      <c r="F288" s="82">
        <f t="shared" si="51"/>
        <v>776732.4259631247</v>
      </c>
      <c r="G288" s="82">
        <f t="shared" si="52"/>
        <v>776732.4259631247</v>
      </c>
      <c r="H288" s="83">
        <f t="shared" si="58"/>
        <v>0</v>
      </c>
      <c r="I288" s="82">
        <f t="shared" si="53"/>
        <v>0</v>
      </c>
      <c r="J288" s="82">
        <f t="shared" si="54"/>
        <v>0</v>
      </c>
      <c r="K288" s="82">
        <f t="shared" si="59"/>
        <v>0</v>
      </c>
      <c r="L288" s="86">
        <f t="shared" si="55"/>
        <v>0</v>
      </c>
      <c r="M288" s="29"/>
      <c r="N288" s="29"/>
    </row>
    <row r="289" spans="1:14" ht="12.75">
      <c r="A289" s="80">
        <f t="shared" si="56"/>
        <v>272</v>
      </c>
      <c r="B289" s="81">
        <f t="shared" si="48"/>
        <v>50838</v>
      </c>
      <c r="C289" s="81">
        <f t="shared" si="49"/>
        <v>50831</v>
      </c>
      <c r="D289" s="82">
        <f t="shared" si="57"/>
        <v>0</v>
      </c>
      <c r="E289" s="82">
        <f t="shared" si="50"/>
        <v>776732.4259631247</v>
      </c>
      <c r="F289" s="82">
        <f t="shared" si="51"/>
        <v>776732.4259631247</v>
      </c>
      <c r="G289" s="82">
        <f t="shared" si="52"/>
        <v>776732.4259631247</v>
      </c>
      <c r="H289" s="83">
        <f t="shared" si="58"/>
        <v>0</v>
      </c>
      <c r="I289" s="82">
        <f t="shared" si="53"/>
        <v>0</v>
      </c>
      <c r="J289" s="82">
        <f t="shared" si="54"/>
        <v>0</v>
      </c>
      <c r="K289" s="82">
        <f t="shared" si="59"/>
        <v>0</v>
      </c>
      <c r="L289" s="86">
        <f t="shared" si="55"/>
        <v>0</v>
      </c>
      <c r="M289" s="29"/>
      <c r="N289" s="29"/>
    </row>
    <row r="290" spans="1:14" ht="12.75">
      <c r="A290" s="80">
        <f t="shared" si="56"/>
        <v>273</v>
      </c>
      <c r="B290" s="81">
        <f t="shared" si="48"/>
        <v>50869</v>
      </c>
      <c r="C290" s="81">
        <f t="shared" si="49"/>
        <v>50862</v>
      </c>
      <c r="D290" s="82">
        <f t="shared" si="57"/>
        <v>0</v>
      </c>
      <c r="E290" s="82">
        <f t="shared" si="50"/>
        <v>776732.4259631247</v>
      </c>
      <c r="F290" s="82">
        <f t="shared" si="51"/>
        <v>776732.4259631247</v>
      </c>
      <c r="G290" s="82">
        <f t="shared" si="52"/>
        <v>776732.4259631247</v>
      </c>
      <c r="H290" s="83">
        <f t="shared" si="58"/>
        <v>0</v>
      </c>
      <c r="I290" s="82">
        <f t="shared" si="53"/>
        <v>0</v>
      </c>
      <c r="J290" s="82">
        <f t="shared" si="54"/>
        <v>0</v>
      </c>
      <c r="K290" s="82">
        <f t="shared" si="59"/>
        <v>0</v>
      </c>
      <c r="L290" s="86">
        <f t="shared" si="55"/>
        <v>0</v>
      </c>
      <c r="M290" s="29"/>
      <c r="N290" s="29"/>
    </row>
    <row r="291" spans="1:14" ht="12.75">
      <c r="A291" s="80">
        <f t="shared" si="56"/>
        <v>274</v>
      </c>
      <c r="B291" s="81">
        <f t="shared" si="48"/>
        <v>50899</v>
      </c>
      <c r="C291" s="81">
        <f t="shared" si="49"/>
        <v>50892</v>
      </c>
      <c r="D291" s="82">
        <f t="shared" si="57"/>
        <v>0</v>
      </c>
      <c r="E291" s="82">
        <f t="shared" si="50"/>
        <v>776732.4259631247</v>
      </c>
      <c r="F291" s="82">
        <f t="shared" si="51"/>
        <v>776732.4259631247</v>
      </c>
      <c r="G291" s="82">
        <f t="shared" si="52"/>
        <v>776732.4259631247</v>
      </c>
      <c r="H291" s="83">
        <f t="shared" si="58"/>
        <v>0</v>
      </c>
      <c r="I291" s="82">
        <f t="shared" si="53"/>
        <v>0</v>
      </c>
      <c r="J291" s="82">
        <f t="shared" si="54"/>
        <v>0</v>
      </c>
      <c r="K291" s="82">
        <f t="shared" si="59"/>
        <v>0</v>
      </c>
      <c r="L291" s="86">
        <f t="shared" si="55"/>
        <v>0</v>
      </c>
      <c r="M291" s="29"/>
      <c r="N291" s="29"/>
    </row>
    <row r="292" spans="1:14" ht="12.75">
      <c r="A292" s="80">
        <f t="shared" si="56"/>
        <v>275</v>
      </c>
      <c r="B292" s="81">
        <f t="shared" si="48"/>
        <v>50930</v>
      </c>
      <c r="C292" s="81">
        <f t="shared" si="49"/>
        <v>50923</v>
      </c>
      <c r="D292" s="82">
        <f t="shared" si="57"/>
        <v>0</v>
      </c>
      <c r="E292" s="82">
        <f t="shared" si="50"/>
        <v>776732.4259631247</v>
      </c>
      <c r="F292" s="82">
        <f t="shared" si="51"/>
        <v>776732.4259631247</v>
      </c>
      <c r="G292" s="82">
        <f t="shared" si="52"/>
        <v>776732.4259631247</v>
      </c>
      <c r="H292" s="83">
        <f t="shared" si="58"/>
        <v>0</v>
      </c>
      <c r="I292" s="82">
        <f t="shared" si="53"/>
        <v>0</v>
      </c>
      <c r="J292" s="82">
        <f t="shared" si="54"/>
        <v>0</v>
      </c>
      <c r="K292" s="82">
        <f t="shared" si="59"/>
        <v>0</v>
      </c>
      <c r="L292" s="86">
        <f t="shared" si="55"/>
        <v>0</v>
      </c>
      <c r="M292" s="29"/>
      <c r="N292" s="29"/>
    </row>
    <row r="293" spans="1:14" ht="12.75">
      <c r="A293" s="80">
        <f t="shared" si="56"/>
        <v>276</v>
      </c>
      <c r="B293" s="81">
        <f t="shared" si="48"/>
        <v>50960</v>
      </c>
      <c r="C293" s="81">
        <f t="shared" si="49"/>
        <v>50953</v>
      </c>
      <c r="D293" s="82">
        <f t="shared" si="57"/>
        <v>0</v>
      </c>
      <c r="E293" s="82">
        <f t="shared" si="50"/>
        <v>776732.4259631247</v>
      </c>
      <c r="F293" s="82">
        <f t="shared" si="51"/>
        <v>776732.4259631247</v>
      </c>
      <c r="G293" s="82">
        <f t="shared" si="52"/>
        <v>776732.4259631247</v>
      </c>
      <c r="H293" s="83">
        <f t="shared" si="58"/>
        <v>0</v>
      </c>
      <c r="I293" s="82">
        <f t="shared" si="53"/>
        <v>0</v>
      </c>
      <c r="J293" s="82">
        <f t="shared" si="54"/>
        <v>0</v>
      </c>
      <c r="K293" s="82">
        <f t="shared" si="59"/>
        <v>0</v>
      </c>
      <c r="L293" s="86">
        <f t="shared" si="55"/>
        <v>0</v>
      </c>
      <c r="M293" s="29"/>
      <c r="N293" s="29"/>
    </row>
    <row r="294" spans="1:14" ht="12.75">
      <c r="A294" s="80">
        <f t="shared" si="56"/>
        <v>277</v>
      </c>
      <c r="B294" s="81">
        <f t="shared" si="48"/>
        <v>50991</v>
      </c>
      <c r="C294" s="81">
        <f t="shared" si="49"/>
        <v>50984</v>
      </c>
      <c r="D294" s="82">
        <f t="shared" si="57"/>
        <v>0</v>
      </c>
      <c r="E294" s="82">
        <f t="shared" si="50"/>
        <v>776732.4259631247</v>
      </c>
      <c r="F294" s="82">
        <f t="shared" si="51"/>
        <v>776732.4259631247</v>
      </c>
      <c r="G294" s="82">
        <f t="shared" si="52"/>
        <v>776732.4259631247</v>
      </c>
      <c r="H294" s="83">
        <f t="shared" si="58"/>
        <v>0</v>
      </c>
      <c r="I294" s="82">
        <f t="shared" si="53"/>
        <v>0</v>
      </c>
      <c r="J294" s="82">
        <f t="shared" si="54"/>
        <v>0</v>
      </c>
      <c r="K294" s="82">
        <f t="shared" si="59"/>
        <v>0</v>
      </c>
      <c r="L294" s="86">
        <f t="shared" si="55"/>
        <v>0</v>
      </c>
      <c r="M294" s="29"/>
      <c r="N294" s="29"/>
    </row>
    <row r="295" spans="1:14" ht="12.75">
      <c r="A295" s="80">
        <f t="shared" si="56"/>
        <v>278</v>
      </c>
      <c r="B295" s="81">
        <f t="shared" si="48"/>
        <v>51022</v>
      </c>
      <c r="C295" s="81">
        <f t="shared" si="49"/>
        <v>51015</v>
      </c>
      <c r="D295" s="82">
        <f t="shared" si="57"/>
        <v>0</v>
      </c>
      <c r="E295" s="82">
        <f t="shared" si="50"/>
        <v>776732.4259631247</v>
      </c>
      <c r="F295" s="82">
        <f t="shared" si="51"/>
        <v>776732.4259631247</v>
      </c>
      <c r="G295" s="82">
        <f t="shared" si="52"/>
        <v>776732.4259631247</v>
      </c>
      <c r="H295" s="83">
        <f t="shared" si="58"/>
        <v>0</v>
      </c>
      <c r="I295" s="82">
        <f t="shared" si="53"/>
        <v>0</v>
      </c>
      <c r="J295" s="82">
        <f t="shared" si="54"/>
        <v>0</v>
      </c>
      <c r="K295" s="82">
        <f t="shared" si="59"/>
        <v>0</v>
      </c>
      <c r="L295" s="86">
        <f t="shared" si="55"/>
        <v>0</v>
      </c>
      <c r="M295" s="29"/>
      <c r="N295" s="29"/>
    </row>
    <row r="296" spans="1:14" ht="12.75">
      <c r="A296" s="80">
        <f t="shared" si="56"/>
        <v>279</v>
      </c>
      <c r="B296" s="81">
        <f t="shared" si="48"/>
        <v>51052</v>
      </c>
      <c r="C296" s="81">
        <f t="shared" si="49"/>
        <v>51045</v>
      </c>
      <c r="D296" s="82">
        <f t="shared" si="57"/>
        <v>0</v>
      </c>
      <c r="E296" s="82">
        <f t="shared" si="50"/>
        <v>776732.4259631247</v>
      </c>
      <c r="F296" s="82">
        <f t="shared" si="51"/>
        <v>776732.4259631247</v>
      </c>
      <c r="G296" s="82">
        <f t="shared" si="52"/>
        <v>776732.4259631247</v>
      </c>
      <c r="H296" s="83">
        <f t="shared" si="58"/>
        <v>0</v>
      </c>
      <c r="I296" s="82">
        <f t="shared" si="53"/>
        <v>0</v>
      </c>
      <c r="J296" s="82">
        <f t="shared" si="54"/>
        <v>0</v>
      </c>
      <c r="K296" s="82">
        <f t="shared" si="59"/>
        <v>0</v>
      </c>
      <c r="L296" s="86">
        <f t="shared" si="55"/>
        <v>0</v>
      </c>
      <c r="M296" s="29"/>
      <c r="N296" s="29"/>
    </row>
    <row r="297" spans="1:14" ht="12.75">
      <c r="A297" s="80">
        <f t="shared" si="56"/>
        <v>280</v>
      </c>
      <c r="B297" s="81">
        <f t="shared" si="48"/>
        <v>51083</v>
      </c>
      <c r="C297" s="81">
        <f t="shared" si="49"/>
        <v>51076</v>
      </c>
      <c r="D297" s="82">
        <f t="shared" si="57"/>
        <v>0</v>
      </c>
      <c r="E297" s="82">
        <f t="shared" si="50"/>
        <v>776732.4259631247</v>
      </c>
      <c r="F297" s="82">
        <f t="shared" si="51"/>
        <v>776732.4259631247</v>
      </c>
      <c r="G297" s="82">
        <f t="shared" si="52"/>
        <v>776732.4259631247</v>
      </c>
      <c r="H297" s="83">
        <f t="shared" si="58"/>
        <v>0</v>
      </c>
      <c r="I297" s="82">
        <f t="shared" si="53"/>
        <v>0</v>
      </c>
      <c r="J297" s="82">
        <f t="shared" si="54"/>
        <v>0</v>
      </c>
      <c r="K297" s="82">
        <f t="shared" si="59"/>
        <v>0</v>
      </c>
      <c r="L297" s="86">
        <f t="shared" si="55"/>
        <v>0</v>
      </c>
      <c r="M297" s="29"/>
      <c r="N297" s="29"/>
    </row>
    <row r="298" spans="1:14" ht="12.75">
      <c r="A298" s="80">
        <f t="shared" si="56"/>
        <v>281</v>
      </c>
      <c r="B298" s="81">
        <f t="shared" si="48"/>
        <v>51113</v>
      </c>
      <c r="C298" s="81">
        <f t="shared" si="49"/>
        <v>51106</v>
      </c>
      <c r="D298" s="82">
        <f t="shared" si="57"/>
        <v>0</v>
      </c>
      <c r="E298" s="82">
        <f t="shared" si="50"/>
        <v>776732.4259631247</v>
      </c>
      <c r="F298" s="82">
        <f t="shared" si="51"/>
        <v>776732.4259631247</v>
      </c>
      <c r="G298" s="82">
        <f t="shared" si="52"/>
        <v>776732.4259631247</v>
      </c>
      <c r="H298" s="83">
        <f t="shared" si="58"/>
        <v>0</v>
      </c>
      <c r="I298" s="82">
        <f t="shared" si="53"/>
        <v>0</v>
      </c>
      <c r="J298" s="82">
        <f t="shared" si="54"/>
        <v>0</v>
      </c>
      <c r="K298" s="82">
        <f t="shared" si="59"/>
        <v>0</v>
      </c>
      <c r="L298" s="86">
        <f t="shared" si="55"/>
        <v>0</v>
      </c>
      <c r="M298" s="29"/>
      <c r="N298" s="29"/>
    </row>
    <row r="299" spans="1:14" ht="12.75">
      <c r="A299" s="80">
        <f t="shared" si="56"/>
        <v>282</v>
      </c>
      <c r="B299" s="81">
        <f t="shared" si="48"/>
        <v>51144</v>
      </c>
      <c r="C299" s="81">
        <f t="shared" si="49"/>
        <v>51137</v>
      </c>
      <c r="D299" s="82">
        <f t="shared" si="57"/>
        <v>0</v>
      </c>
      <c r="E299" s="82">
        <f t="shared" si="50"/>
        <v>776732.4259631247</v>
      </c>
      <c r="F299" s="82">
        <f t="shared" si="51"/>
        <v>776732.4259631247</v>
      </c>
      <c r="G299" s="82">
        <f t="shared" si="52"/>
        <v>776732.4259631247</v>
      </c>
      <c r="H299" s="83">
        <f t="shared" si="58"/>
        <v>0</v>
      </c>
      <c r="I299" s="82">
        <f t="shared" si="53"/>
        <v>0</v>
      </c>
      <c r="J299" s="82">
        <f t="shared" si="54"/>
        <v>0</v>
      </c>
      <c r="K299" s="82">
        <f t="shared" si="59"/>
        <v>0</v>
      </c>
      <c r="L299" s="86">
        <f t="shared" si="55"/>
        <v>0</v>
      </c>
      <c r="M299" s="29"/>
      <c r="N299" s="29"/>
    </row>
    <row r="300" spans="1:14" ht="12.75">
      <c r="A300" s="80">
        <f t="shared" si="56"/>
        <v>283</v>
      </c>
      <c r="B300" s="81">
        <f t="shared" si="48"/>
        <v>51175</v>
      </c>
      <c r="C300" s="81">
        <f t="shared" si="49"/>
        <v>51168</v>
      </c>
      <c r="D300" s="82">
        <f t="shared" si="57"/>
        <v>0</v>
      </c>
      <c r="E300" s="82">
        <f t="shared" si="50"/>
        <v>776732.4259631247</v>
      </c>
      <c r="F300" s="82">
        <f t="shared" si="51"/>
        <v>776732.4259631247</v>
      </c>
      <c r="G300" s="82">
        <f t="shared" si="52"/>
        <v>776732.4259631247</v>
      </c>
      <c r="H300" s="83">
        <f t="shared" si="58"/>
        <v>0</v>
      </c>
      <c r="I300" s="82">
        <f t="shared" si="53"/>
        <v>0</v>
      </c>
      <c r="J300" s="82">
        <f t="shared" si="54"/>
        <v>0</v>
      </c>
      <c r="K300" s="82">
        <f t="shared" si="59"/>
        <v>0</v>
      </c>
      <c r="L300" s="86">
        <f t="shared" si="55"/>
        <v>0</v>
      </c>
      <c r="M300" s="29"/>
      <c r="N300" s="29"/>
    </row>
    <row r="301" spans="1:14" ht="12.75">
      <c r="A301" s="80">
        <f t="shared" si="56"/>
        <v>284</v>
      </c>
      <c r="B301" s="81">
        <f t="shared" si="48"/>
        <v>51204</v>
      </c>
      <c r="C301" s="81">
        <f t="shared" si="49"/>
        <v>51197</v>
      </c>
      <c r="D301" s="82">
        <f t="shared" si="57"/>
        <v>0</v>
      </c>
      <c r="E301" s="82">
        <f t="shared" si="50"/>
        <v>776732.4259631247</v>
      </c>
      <c r="F301" s="82">
        <f t="shared" si="51"/>
        <v>776732.4259631247</v>
      </c>
      <c r="G301" s="82">
        <f t="shared" si="52"/>
        <v>776732.4259631247</v>
      </c>
      <c r="H301" s="83">
        <f t="shared" si="58"/>
        <v>0</v>
      </c>
      <c r="I301" s="82">
        <f t="shared" si="53"/>
        <v>0</v>
      </c>
      <c r="J301" s="82">
        <f t="shared" si="54"/>
        <v>0</v>
      </c>
      <c r="K301" s="82">
        <f t="shared" si="59"/>
        <v>0</v>
      </c>
      <c r="L301" s="86">
        <f t="shared" si="55"/>
        <v>0</v>
      </c>
      <c r="M301" s="29"/>
      <c r="N301" s="29"/>
    </row>
    <row r="302" spans="1:14" ht="12.75">
      <c r="A302" s="80">
        <f t="shared" si="56"/>
        <v>285</v>
      </c>
      <c r="B302" s="81">
        <f t="shared" si="48"/>
        <v>51235</v>
      </c>
      <c r="C302" s="81">
        <f t="shared" si="49"/>
        <v>51228</v>
      </c>
      <c r="D302" s="82">
        <f t="shared" si="57"/>
        <v>0</v>
      </c>
      <c r="E302" s="82">
        <f t="shared" si="50"/>
        <v>776732.4259631247</v>
      </c>
      <c r="F302" s="82">
        <f t="shared" si="51"/>
        <v>776732.4259631247</v>
      </c>
      <c r="G302" s="82">
        <f t="shared" si="52"/>
        <v>776732.4259631247</v>
      </c>
      <c r="H302" s="83">
        <f t="shared" si="58"/>
        <v>0</v>
      </c>
      <c r="I302" s="82">
        <f t="shared" si="53"/>
        <v>0</v>
      </c>
      <c r="J302" s="82">
        <f t="shared" si="54"/>
        <v>0</v>
      </c>
      <c r="K302" s="82">
        <f t="shared" si="59"/>
        <v>0</v>
      </c>
      <c r="L302" s="86">
        <f t="shared" si="55"/>
        <v>0</v>
      </c>
      <c r="M302" s="29"/>
      <c r="N302" s="29"/>
    </row>
    <row r="303" spans="1:14" ht="12.75">
      <c r="A303" s="80">
        <f t="shared" si="56"/>
        <v>286</v>
      </c>
      <c r="B303" s="81">
        <f t="shared" si="48"/>
        <v>51265</v>
      </c>
      <c r="C303" s="81">
        <f t="shared" si="49"/>
        <v>51258</v>
      </c>
      <c r="D303" s="82">
        <f t="shared" si="57"/>
        <v>0</v>
      </c>
      <c r="E303" s="82">
        <f t="shared" si="50"/>
        <v>776732.4259631247</v>
      </c>
      <c r="F303" s="82">
        <f t="shared" si="51"/>
        <v>776732.4259631247</v>
      </c>
      <c r="G303" s="82">
        <f t="shared" si="52"/>
        <v>776732.4259631247</v>
      </c>
      <c r="H303" s="83">
        <f t="shared" si="58"/>
        <v>0</v>
      </c>
      <c r="I303" s="82">
        <f t="shared" si="53"/>
        <v>0</v>
      </c>
      <c r="J303" s="82">
        <f t="shared" si="54"/>
        <v>0</v>
      </c>
      <c r="K303" s="82">
        <f t="shared" si="59"/>
        <v>0</v>
      </c>
      <c r="L303" s="86">
        <f t="shared" si="55"/>
        <v>0</v>
      </c>
      <c r="M303" s="29"/>
      <c r="N303" s="29"/>
    </row>
    <row r="304" spans="1:14" ht="12.75">
      <c r="A304" s="80">
        <f t="shared" si="56"/>
        <v>287</v>
      </c>
      <c r="B304" s="81">
        <f t="shared" si="48"/>
        <v>51296</v>
      </c>
      <c r="C304" s="81">
        <f t="shared" si="49"/>
        <v>51289</v>
      </c>
      <c r="D304" s="82">
        <f t="shared" si="57"/>
        <v>0</v>
      </c>
      <c r="E304" s="82">
        <f t="shared" si="50"/>
        <v>776732.4259631247</v>
      </c>
      <c r="F304" s="82">
        <f t="shared" si="51"/>
        <v>776732.4259631247</v>
      </c>
      <c r="G304" s="82">
        <f t="shared" si="52"/>
        <v>776732.4259631247</v>
      </c>
      <c r="H304" s="83">
        <f t="shared" si="58"/>
        <v>0</v>
      </c>
      <c r="I304" s="82">
        <f t="shared" si="53"/>
        <v>0</v>
      </c>
      <c r="J304" s="82">
        <f t="shared" si="54"/>
        <v>0</v>
      </c>
      <c r="K304" s="82">
        <f t="shared" si="59"/>
        <v>0</v>
      </c>
      <c r="L304" s="86">
        <f t="shared" si="55"/>
        <v>0</v>
      </c>
      <c r="M304" s="29"/>
      <c r="N304" s="29"/>
    </row>
    <row r="305" spans="1:14" ht="12.75">
      <c r="A305" s="80">
        <f t="shared" si="56"/>
        <v>288</v>
      </c>
      <c r="B305" s="81">
        <f t="shared" si="48"/>
        <v>51326</v>
      </c>
      <c r="C305" s="81">
        <f t="shared" si="49"/>
        <v>51319</v>
      </c>
      <c r="D305" s="82">
        <f t="shared" si="57"/>
        <v>0</v>
      </c>
      <c r="E305" s="82">
        <f t="shared" si="50"/>
        <v>776732.4259631247</v>
      </c>
      <c r="F305" s="82">
        <f t="shared" si="51"/>
        <v>776732.4259631247</v>
      </c>
      <c r="G305" s="82">
        <f t="shared" si="52"/>
        <v>776732.4259631247</v>
      </c>
      <c r="H305" s="83">
        <f t="shared" si="58"/>
        <v>0</v>
      </c>
      <c r="I305" s="82">
        <f t="shared" si="53"/>
        <v>0</v>
      </c>
      <c r="J305" s="82">
        <f t="shared" si="54"/>
        <v>0</v>
      </c>
      <c r="K305" s="82">
        <f t="shared" si="59"/>
        <v>0</v>
      </c>
      <c r="L305" s="86">
        <f t="shared" si="55"/>
        <v>0</v>
      </c>
      <c r="M305" s="29"/>
      <c r="N305" s="29"/>
    </row>
    <row r="306" spans="1:14" ht="12.75">
      <c r="A306" s="80">
        <f t="shared" si="56"/>
        <v>289</v>
      </c>
      <c r="B306" s="81">
        <f t="shared" si="48"/>
        <v>51357</v>
      </c>
      <c r="C306" s="81">
        <f t="shared" si="49"/>
        <v>51350</v>
      </c>
      <c r="D306" s="82">
        <f t="shared" si="57"/>
        <v>0</v>
      </c>
      <c r="E306" s="82">
        <f t="shared" si="50"/>
        <v>776732.4259631247</v>
      </c>
      <c r="F306" s="82">
        <f t="shared" si="51"/>
        <v>776732.4259631247</v>
      </c>
      <c r="G306" s="82">
        <f t="shared" si="52"/>
        <v>776732.4259631247</v>
      </c>
      <c r="H306" s="83">
        <f t="shared" si="58"/>
        <v>0</v>
      </c>
      <c r="I306" s="82">
        <f t="shared" si="53"/>
        <v>0</v>
      </c>
      <c r="J306" s="82">
        <f t="shared" si="54"/>
        <v>0</v>
      </c>
      <c r="K306" s="82">
        <f t="shared" si="59"/>
        <v>0</v>
      </c>
      <c r="L306" s="86">
        <f t="shared" si="55"/>
        <v>0</v>
      </c>
      <c r="M306" s="29"/>
      <c r="N306" s="29"/>
    </row>
    <row r="307" spans="1:14" ht="12.75">
      <c r="A307" s="80">
        <f t="shared" si="56"/>
        <v>290</v>
      </c>
      <c r="B307" s="81">
        <f t="shared" si="48"/>
        <v>51388</v>
      </c>
      <c r="C307" s="81">
        <f t="shared" si="49"/>
        <v>51381</v>
      </c>
      <c r="D307" s="82">
        <f t="shared" si="57"/>
        <v>0</v>
      </c>
      <c r="E307" s="82">
        <f t="shared" si="50"/>
        <v>776732.4259631247</v>
      </c>
      <c r="F307" s="82">
        <f t="shared" si="51"/>
        <v>776732.4259631247</v>
      </c>
      <c r="G307" s="82">
        <f t="shared" si="52"/>
        <v>776732.4259631247</v>
      </c>
      <c r="H307" s="83">
        <f t="shared" si="58"/>
        <v>0</v>
      </c>
      <c r="I307" s="82">
        <f t="shared" si="53"/>
        <v>0</v>
      </c>
      <c r="J307" s="82">
        <f t="shared" si="54"/>
        <v>0</v>
      </c>
      <c r="K307" s="82">
        <f t="shared" si="59"/>
        <v>0</v>
      </c>
      <c r="L307" s="86">
        <f t="shared" si="55"/>
        <v>0</v>
      </c>
      <c r="M307" s="29"/>
      <c r="N307" s="29"/>
    </row>
    <row r="308" spans="1:14" ht="12.75">
      <c r="A308" s="80">
        <f t="shared" si="56"/>
        <v>291</v>
      </c>
      <c r="B308" s="81">
        <f t="shared" si="48"/>
        <v>51418</v>
      </c>
      <c r="C308" s="81">
        <f t="shared" si="49"/>
        <v>51411</v>
      </c>
      <c r="D308" s="82">
        <f t="shared" si="57"/>
        <v>0</v>
      </c>
      <c r="E308" s="82">
        <f t="shared" si="50"/>
        <v>776732.4259631247</v>
      </c>
      <c r="F308" s="82">
        <f t="shared" si="51"/>
        <v>776732.4259631247</v>
      </c>
      <c r="G308" s="82">
        <f t="shared" si="52"/>
        <v>776732.4259631247</v>
      </c>
      <c r="H308" s="83">
        <f t="shared" si="58"/>
        <v>0</v>
      </c>
      <c r="I308" s="82">
        <f t="shared" si="53"/>
        <v>0</v>
      </c>
      <c r="J308" s="82">
        <f t="shared" si="54"/>
        <v>0</v>
      </c>
      <c r="K308" s="82">
        <f t="shared" si="59"/>
        <v>0</v>
      </c>
      <c r="L308" s="86">
        <f t="shared" si="55"/>
        <v>0</v>
      </c>
      <c r="M308" s="29"/>
      <c r="N308" s="29"/>
    </row>
    <row r="309" spans="1:14" ht="12.75">
      <c r="A309" s="80">
        <f t="shared" si="56"/>
        <v>292</v>
      </c>
      <c r="B309" s="81">
        <f t="shared" si="48"/>
        <v>51449</v>
      </c>
      <c r="C309" s="81">
        <f t="shared" si="49"/>
        <v>51442</v>
      </c>
      <c r="D309" s="82">
        <f t="shared" si="57"/>
        <v>0</v>
      </c>
      <c r="E309" s="82">
        <f t="shared" si="50"/>
        <v>776732.4259631247</v>
      </c>
      <c r="F309" s="82">
        <f t="shared" si="51"/>
        <v>776732.4259631247</v>
      </c>
      <c r="G309" s="82">
        <f t="shared" si="52"/>
        <v>776732.4259631247</v>
      </c>
      <c r="H309" s="83">
        <f t="shared" si="58"/>
        <v>0</v>
      </c>
      <c r="I309" s="82">
        <f t="shared" si="53"/>
        <v>0</v>
      </c>
      <c r="J309" s="82">
        <f t="shared" si="54"/>
        <v>0</v>
      </c>
      <c r="K309" s="82">
        <f t="shared" si="59"/>
        <v>0</v>
      </c>
      <c r="L309" s="86">
        <f t="shared" si="55"/>
        <v>0</v>
      </c>
      <c r="M309" s="29"/>
      <c r="N309" s="29"/>
    </row>
    <row r="310" spans="1:14" ht="12.75">
      <c r="A310" s="80">
        <f t="shared" si="56"/>
        <v>293</v>
      </c>
      <c r="B310" s="81">
        <f t="shared" si="48"/>
        <v>51479</v>
      </c>
      <c r="C310" s="81">
        <f t="shared" si="49"/>
        <v>51472</v>
      </c>
      <c r="D310" s="82">
        <f t="shared" si="57"/>
        <v>0</v>
      </c>
      <c r="E310" s="82">
        <f t="shared" si="50"/>
        <v>776732.4259631247</v>
      </c>
      <c r="F310" s="82">
        <f t="shared" si="51"/>
        <v>776732.4259631247</v>
      </c>
      <c r="G310" s="82">
        <f t="shared" si="52"/>
        <v>776732.4259631247</v>
      </c>
      <c r="H310" s="83">
        <f t="shared" si="58"/>
        <v>0</v>
      </c>
      <c r="I310" s="82">
        <f t="shared" si="53"/>
        <v>0</v>
      </c>
      <c r="J310" s="82">
        <f t="shared" si="54"/>
        <v>0</v>
      </c>
      <c r="K310" s="82">
        <f t="shared" si="59"/>
        <v>0</v>
      </c>
      <c r="L310" s="86">
        <f t="shared" si="55"/>
        <v>0</v>
      </c>
      <c r="M310" s="29"/>
      <c r="N310" s="29"/>
    </row>
    <row r="311" spans="1:14" ht="12.75">
      <c r="A311" s="80">
        <f t="shared" si="56"/>
        <v>294</v>
      </c>
      <c r="B311" s="81">
        <f t="shared" si="48"/>
        <v>51510</v>
      </c>
      <c r="C311" s="81">
        <f t="shared" si="49"/>
        <v>51503</v>
      </c>
      <c r="D311" s="82">
        <f t="shared" si="57"/>
        <v>0</v>
      </c>
      <c r="E311" s="82">
        <f t="shared" si="50"/>
        <v>776732.4259631247</v>
      </c>
      <c r="F311" s="82">
        <f t="shared" si="51"/>
        <v>776732.4259631247</v>
      </c>
      <c r="G311" s="82">
        <f t="shared" si="52"/>
        <v>776732.4259631247</v>
      </c>
      <c r="H311" s="83">
        <f t="shared" si="58"/>
        <v>0</v>
      </c>
      <c r="I311" s="82">
        <f t="shared" si="53"/>
        <v>0</v>
      </c>
      <c r="J311" s="82">
        <f t="shared" si="54"/>
        <v>0</v>
      </c>
      <c r="K311" s="82">
        <f t="shared" si="59"/>
        <v>0</v>
      </c>
      <c r="L311" s="86">
        <f t="shared" si="55"/>
        <v>0</v>
      </c>
      <c r="M311" s="29"/>
      <c r="N311" s="29"/>
    </row>
    <row r="312" spans="1:14" ht="12.75">
      <c r="A312" s="80">
        <f t="shared" si="56"/>
        <v>295</v>
      </c>
      <c r="B312" s="81">
        <f t="shared" si="48"/>
        <v>51541</v>
      </c>
      <c r="C312" s="81">
        <f t="shared" si="49"/>
        <v>51534</v>
      </c>
      <c r="D312" s="82">
        <f t="shared" si="57"/>
        <v>0</v>
      </c>
      <c r="E312" s="82">
        <f t="shared" si="50"/>
        <v>776732.4259631247</v>
      </c>
      <c r="F312" s="82">
        <f t="shared" si="51"/>
        <v>776732.4259631247</v>
      </c>
      <c r="G312" s="82">
        <f t="shared" si="52"/>
        <v>776732.4259631247</v>
      </c>
      <c r="H312" s="83">
        <f t="shared" si="58"/>
        <v>0</v>
      </c>
      <c r="I312" s="82">
        <f t="shared" si="53"/>
        <v>0</v>
      </c>
      <c r="J312" s="82">
        <f t="shared" si="54"/>
        <v>0</v>
      </c>
      <c r="K312" s="82">
        <f t="shared" si="59"/>
        <v>0</v>
      </c>
      <c r="L312" s="86">
        <f t="shared" si="55"/>
        <v>0</v>
      </c>
      <c r="M312" s="29"/>
      <c r="N312" s="29"/>
    </row>
    <row r="313" spans="1:14" ht="12.75">
      <c r="A313" s="80">
        <f t="shared" si="56"/>
        <v>296</v>
      </c>
      <c r="B313" s="81">
        <f t="shared" si="48"/>
        <v>51569</v>
      </c>
      <c r="C313" s="81">
        <f t="shared" si="49"/>
        <v>51562</v>
      </c>
      <c r="D313" s="82">
        <f t="shared" si="57"/>
        <v>0</v>
      </c>
      <c r="E313" s="82">
        <f t="shared" si="50"/>
        <v>776732.4259631247</v>
      </c>
      <c r="F313" s="82">
        <f t="shared" si="51"/>
        <v>776732.4259631247</v>
      </c>
      <c r="G313" s="82">
        <f t="shared" si="52"/>
        <v>776732.4259631247</v>
      </c>
      <c r="H313" s="83">
        <f t="shared" si="58"/>
        <v>0</v>
      </c>
      <c r="I313" s="82">
        <f t="shared" si="53"/>
        <v>0</v>
      </c>
      <c r="J313" s="82">
        <f t="shared" si="54"/>
        <v>0</v>
      </c>
      <c r="K313" s="82">
        <f t="shared" si="59"/>
        <v>0</v>
      </c>
      <c r="L313" s="86">
        <f t="shared" si="55"/>
        <v>0</v>
      </c>
      <c r="M313" s="29"/>
      <c r="N313" s="29"/>
    </row>
    <row r="314" spans="1:14" ht="12.75">
      <c r="A314" s="80">
        <f t="shared" si="56"/>
        <v>297</v>
      </c>
      <c r="B314" s="81">
        <f t="shared" si="48"/>
        <v>51600</v>
      </c>
      <c r="C314" s="81">
        <f t="shared" si="49"/>
        <v>51593</v>
      </c>
      <c r="D314" s="82">
        <f t="shared" si="57"/>
        <v>0</v>
      </c>
      <c r="E314" s="82">
        <f t="shared" si="50"/>
        <v>776732.4259631247</v>
      </c>
      <c r="F314" s="82">
        <f t="shared" si="51"/>
        <v>776732.4259631247</v>
      </c>
      <c r="G314" s="82">
        <f t="shared" si="52"/>
        <v>776732.4259631247</v>
      </c>
      <c r="H314" s="83">
        <f t="shared" si="58"/>
        <v>0</v>
      </c>
      <c r="I314" s="82">
        <f t="shared" si="53"/>
        <v>0</v>
      </c>
      <c r="J314" s="82">
        <f t="shared" si="54"/>
        <v>0</v>
      </c>
      <c r="K314" s="82">
        <f t="shared" si="59"/>
        <v>0</v>
      </c>
      <c r="L314" s="86">
        <f t="shared" si="55"/>
        <v>0</v>
      </c>
      <c r="M314" s="29"/>
      <c r="N314" s="29"/>
    </row>
    <row r="315" spans="1:14" ht="12.75">
      <c r="A315" s="80">
        <f t="shared" si="56"/>
        <v>298</v>
      </c>
      <c r="B315" s="81">
        <f t="shared" si="48"/>
        <v>51630</v>
      </c>
      <c r="C315" s="81">
        <f t="shared" si="49"/>
        <v>51623</v>
      </c>
      <c r="D315" s="82">
        <f t="shared" si="57"/>
        <v>0</v>
      </c>
      <c r="E315" s="82">
        <f t="shared" si="50"/>
        <v>776732.4259631247</v>
      </c>
      <c r="F315" s="82">
        <f t="shared" si="51"/>
        <v>776732.4259631247</v>
      </c>
      <c r="G315" s="82">
        <f t="shared" si="52"/>
        <v>776732.4259631247</v>
      </c>
      <c r="H315" s="83">
        <f t="shared" si="58"/>
        <v>0</v>
      </c>
      <c r="I315" s="82">
        <f t="shared" si="53"/>
        <v>0</v>
      </c>
      <c r="J315" s="82">
        <f t="shared" si="54"/>
        <v>0</v>
      </c>
      <c r="K315" s="82">
        <f t="shared" si="59"/>
        <v>0</v>
      </c>
      <c r="L315" s="86">
        <f t="shared" si="55"/>
        <v>0</v>
      </c>
      <c r="M315" s="29"/>
      <c r="N315" s="29"/>
    </row>
    <row r="316" spans="1:14" ht="12.75">
      <c r="A316" s="80">
        <f t="shared" si="56"/>
        <v>299</v>
      </c>
      <c r="B316" s="81">
        <f t="shared" si="48"/>
        <v>51661</v>
      </c>
      <c r="C316" s="81">
        <f t="shared" si="49"/>
        <v>51654</v>
      </c>
      <c r="D316" s="82">
        <f t="shared" si="57"/>
        <v>0</v>
      </c>
      <c r="E316" s="82">
        <f t="shared" si="50"/>
        <v>776732.4259631247</v>
      </c>
      <c r="F316" s="82">
        <f t="shared" si="51"/>
        <v>776732.4259631247</v>
      </c>
      <c r="G316" s="82">
        <f t="shared" si="52"/>
        <v>776732.4259631247</v>
      </c>
      <c r="H316" s="83">
        <f t="shared" si="58"/>
        <v>0</v>
      </c>
      <c r="I316" s="82">
        <f t="shared" si="53"/>
        <v>0</v>
      </c>
      <c r="J316" s="82">
        <f t="shared" si="54"/>
        <v>0</v>
      </c>
      <c r="K316" s="82">
        <f t="shared" si="59"/>
        <v>0</v>
      </c>
      <c r="L316" s="86">
        <f t="shared" si="55"/>
        <v>0</v>
      </c>
      <c r="M316" s="29"/>
      <c r="N316" s="29"/>
    </row>
    <row r="317" spans="1:14" ht="12.75">
      <c r="A317" s="80">
        <f t="shared" si="56"/>
        <v>300</v>
      </c>
      <c r="B317" s="81">
        <f t="shared" si="48"/>
        <v>51691</v>
      </c>
      <c r="C317" s="81">
        <f t="shared" si="49"/>
        <v>51684</v>
      </c>
      <c r="D317" s="82">
        <f t="shared" si="57"/>
        <v>0</v>
      </c>
      <c r="E317" s="82">
        <f t="shared" si="50"/>
        <v>776732.4259631247</v>
      </c>
      <c r="F317" s="82">
        <f t="shared" si="51"/>
        <v>776732.4259631247</v>
      </c>
      <c r="G317" s="82">
        <f t="shared" si="52"/>
        <v>776732.4259631247</v>
      </c>
      <c r="H317" s="83">
        <f t="shared" si="58"/>
        <v>0</v>
      </c>
      <c r="I317" s="82">
        <f t="shared" si="53"/>
        <v>0</v>
      </c>
      <c r="J317" s="82">
        <f t="shared" si="54"/>
        <v>0</v>
      </c>
      <c r="K317" s="82">
        <f t="shared" si="59"/>
        <v>0</v>
      </c>
      <c r="L317" s="86">
        <f t="shared" si="55"/>
        <v>0</v>
      </c>
      <c r="M317" s="29"/>
      <c r="N317" s="29"/>
    </row>
    <row r="318" spans="1:14" ht="12.75">
      <c r="A318" s="80">
        <f t="shared" si="56"/>
        <v>301</v>
      </c>
      <c r="B318" s="81">
        <f t="shared" si="48"/>
        <v>51722</v>
      </c>
      <c r="C318" s="81">
        <f t="shared" si="49"/>
        <v>51715</v>
      </c>
      <c r="D318" s="82">
        <f t="shared" si="57"/>
        <v>0</v>
      </c>
      <c r="E318" s="82">
        <f t="shared" si="50"/>
        <v>776732.4259631247</v>
      </c>
      <c r="F318" s="82">
        <f t="shared" si="51"/>
        <v>776732.4259631247</v>
      </c>
      <c r="G318" s="82">
        <f t="shared" si="52"/>
        <v>776732.4259631247</v>
      </c>
      <c r="H318" s="83">
        <f t="shared" si="58"/>
        <v>0</v>
      </c>
      <c r="I318" s="82">
        <f t="shared" si="53"/>
        <v>0</v>
      </c>
      <c r="J318" s="82">
        <f t="shared" si="54"/>
        <v>0</v>
      </c>
      <c r="K318" s="82">
        <f t="shared" si="59"/>
        <v>0</v>
      </c>
      <c r="L318" s="86">
        <f t="shared" si="55"/>
        <v>0</v>
      </c>
      <c r="M318" s="29"/>
      <c r="N318" s="29"/>
    </row>
    <row r="319" spans="1:14" ht="12.75">
      <c r="A319" s="80">
        <f t="shared" si="56"/>
        <v>302</v>
      </c>
      <c r="B319" s="81">
        <f t="shared" si="48"/>
        <v>51753</v>
      </c>
      <c r="C319" s="81">
        <f t="shared" si="49"/>
        <v>51746</v>
      </c>
      <c r="D319" s="82">
        <f t="shared" si="57"/>
        <v>0</v>
      </c>
      <c r="E319" s="82">
        <f t="shared" si="50"/>
        <v>776732.4259631247</v>
      </c>
      <c r="F319" s="82">
        <f t="shared" si="51"/>
        <v>776732.4259631247</v>
      </c>
      <c r="G319" s="82">
        <f t="shared" si="52"/>
        <v>776732.4259631247</v>
      </c>
      <c r="H319" s="83">
        <f t="shared" si="58"/>
        <v>0</v>
      </c>
      <c r="I319" s="82">
        <f t="shared" si="53"/>
        <v>0</v>
      </c>
      <c r="J319" s="82">
        <f t="shared" si="54"/>
        <v>0</v>
      </c>
      <c r="K319" s="82">
        <f t="shared" si="59"/>
        <v>0</v>
      </c>
      <c r="L319" s="86">
        <f t="shared" si="55"/>
        <v>0</v>
      </c>
      <c r="M319" s="29"/>
      <c r="N319" s="29"/>
    </row>
    <row r="320" spans="1:14" ht="12.75">
      <c r="A320" s="80">
        <f t="shared" si="56"/>
        <v>303</v>
      </c>
      <c r="B320" s="81">
        <f t="shared" si="48"/>
        <v>51783</v>
      </c>
      <c r="C320" s="81">
        <f t="shared" si="49"/>
        <v>51776</v>
      </c>
      <c r="D320" s="82">
        <f t="shared" si="57"/>
        <v>0</v>
      </c>
      <c r="E320" s="82">
        <f t="shared" si="50"/>
        <v>776732.4259631247</v>
      </c>
      <c r="F320" s="82">
        <f t="shared" si="51"/>
        <v>776732.4259631247</v>
      </c>
      <c r="G320" s="82">
        <f t="shared" si="52"/>
        <v>776732.4259631247</v>
      </c>
      <c r="H320" s="83">
        <f t="shared" si="58"/>
        <v>0</v>
      </c>
      <c r="I320" s="82">
        <f t="shared" si="53"/>
        <v>0</v>
      </c>
      <c r="J320" s="82">
        <f t="shared" si="54"/>
        <v>0</v>
      </c>
      <c r="K320" s="82">
        <f t="shared" si="59"/>
        <v>0</v>
      </c>
      <c r="L320" s="86">
        <f t="shared" si="55"/>
        <v>0</v>
      </c>
      <c r="M320" s="29"/>
      <c r="N320" s="29"/>
    </row>
    <row r="321" spans="1:14" ht="12.75">
      <c r="A321" s="80">
        <f t="shared" si="56"/>
        <v>304</v>
      </c>
      <c r="B321" s="81">
        <f t="shared" si="48"/>
        <v>51814</v>
      </c>
      <c r="C321" s="81">
        <f t="shared" si="49"/>
        <v>51807</v>
      </c>
      <c r="D321" s="82">
        <f t="shared" si="57"/>
        <v>0</v>
      </c>
      <c r="E321" s="82">
        <f t="shared" si="50"/>
        <v>776732.4259631247</v>
      </c>
      <c r="F321" s="82">
        <f t="shared" si="51"/>
        <v>776732.4259631247</v>
      </c>
      <c r="G321" s="82">
        <f t="shared" si="52"/>
        <v>776732.4259631247</v>
      </c>
      <c r="H321" s="83">
        <f t="shared" si="58"/>
        <v>0</v>
      </c>
      <c r="I321" s="82">
        <f t="shared" si="53"/>
        <v>0</v>
      </c>
      <c r="J321" s="82">
        <f t="shared" si="54"/>
        <v>0</v>
      </c>
      <c r="K321" s="82">
        <f t="shared" si="59"/>
        <v>0</v>
      </c>
      <c r="L321" s="86">
        <f t="shared" si="55"/>
        <v>0</v>
      </c>
      <c r="M321" s="29"/>
      <c r="N321" s="29"/>
    </row>
    <row r="322" spans="1:14" ht="12.75">
      <c r="A322" s="80">
        <f t="shared" si="56"/>
        <v>305</v>
      </c>
      <c r="B322" s="81">
        <f t="shared" si="48"/>
        <v>51844</v>
      </c>
      <c r="C322" s="81">
        <f t="shared" si="49"/>
        <v>51837</v>
      </c>
      <c r="D322" s="82">
        <f t="shared" si="57"/>
        <v>0</v>
      </c>
      <c r="E322" s="82">
        <f t="shared" si="50"/>
        <v>776732.4259631247</v>
      </c>
      <c r="F322" s="82">
        <f t="shared" si="51"/>
        <v>776732.4259631247</v>
      </c>
      <c r="G322" s="82">
        <f t="shared" si="52"/>
        <v>776732.4259631247</v>
      </c>
      <c r="H322" s="83">
        <f t="shared" si="58"/>
        <v>0</v>
      </c>
      <c r="I322" s="82">
        <f t="shared" si="53"/>
        <v>0</v>
      </c>
      <c r="J322" s="82">
        <f t="shared" si="54"/>
        <v>0</v>
      </c>
      <c r="K322" s="82">
        <f t="shared" si="59"/>
        <v>0</v>
      </c>
      <c r="L322" s="86">
        <f t="shared" si="55"/>
        <v>0</v>
      </c>
      <c r="M322" s="29"/>
      <c r="N322" s="29"/>
    </row>
    <row r="323" spans="1:14" ht="12.75">
      <c r="A323" s="80">
        <f t="shared" si="56"/>
        <v>306</v>
      </c>
      <c r="B323" s="81">
        <f t="shared" si="48"/>
        <v>51875</v>
      </c>
      <c r="C323" s="81">
        <f t="shared" si="49"/>
        <v>51868</v>
      </c>
      <c r="D323" s="82">
        <f t="shared" si="57"/>
        <v>0</v>
      </c>
      <c r="E323" s="82">
        <f t="shared" si="50"/>
        <v>776732.4259631247</v>
      </c>
      <c r="F323" s="82">
        <f t="shared" si="51"/>
        <v>776732.4259631247</v>
      </c>
      <c r="G323" s="82">
        <f t="shared" si="52"/>
        <v>776732.4259631247</v>
      </c>
      <c r="H323" s="83">
        <f t="shared" si="58"/>
        <v>0</v>
      </c>
      <c r="I323" s="82">
        <f t="shared" si="53"/>
        <v>0</v>
      </c>
      <c r="J323" s="82">
        <f t="shared" si="54"/>
        <v>0</v>
      </c>
      <c r="K323" s="82">
        <f t="shared" si="59"/>
        <v>0</v>
      </c>
      <c r="L323" s="86">
        <f t="shared" si="55"/>
        <v>0</v>
      </c>
      <c r="M323" s="29"/>
      <c r="N323" s="29"/>
    </row>
    <row r="324" spans="1:14" ht="12.75">
      <c r="A324" s="80">
        <f t="shared" si="56"/>
        <v>307</v>
      </c>
      <c r="B324" s="81">
        <f t="shared" si="48"/>
        <v>51906</v>
      </c>
      <c r="C324" s="81">
        <f t="shared" si="49"/>
        <v>51899</v>
      </c>
      <c r="D324" s="82">
        <f t="shared" si="57"/>
        <v>0</v>
      </c>
      <c r="E324" s="82">
        <f t="shared" si="50"/>
        <v>776732.4259631247</v>
      </c>
      <c r="F324" s="82">
        <f t="shared" si="51"/>
        <v>776732.4259631247</v>
      </c>
      <c r="G324" s="82">
        <f t="shared" si="52"/>
        <v>776732.4259631247</v>
      </c>
      <c r="H324" s="83">
        <f t="shared" si="58"/>
        <v>0</v>
      </c>
      <c r="I324" s="82">
        <f t="shared" si="53"/>
        <v>0</v>
      </c>
      <c r="J324" s="82">
        <f t="shared" si="54"/>
        <v>0</v>
      </c>
      <c r="K324" s="82">
        <f t="shared" si="59"/>
        <v>0</v>
      </c>
      <c r="L324" s="86">
        <f t="shared" si="55"/>
        <v>0</v>
      </c>
      <c r="M324" s="29"/>
      <c r="N324" s="29"/>
    </row>
    <row r="325" spans="1:14" ht="12.75">
      <c r="A325" s="80">
        <f t="shared" si="56"/>
        <v>308</v>
      </c>
      <c r="B325" s="81">
        <f t="shared" si="48"/>
        <v>51934</v>
      </c>
      <c r="C325" s="81">
        <f t="shared" si="49"/>
        <v>51927</v>
      </c>
      <c r="D325" s="82">
        <f t="shared" si="57"/>
        <v>0</v>
      </c>
      <c r="E325" s="82">
        <f t="shared" si="50"/>
        <v>776732.4259631247</v>
      </c>
      <c r="F325" s="82">
        <f t="shared" si="51"/>
        <v>776732.4259631247</v>
      </c>
      <c r="G325" s="82">
        <f t="shared" si="52"/>
        <v>776732.4259631247</v>
      </c>
      <c r="H325" s="83">
        <f t="shared" si="58"/>
        <v>0</v>
      </c>
      <c r="I325" s="82">
        <f t="shared" si="53"/>
        <v>0</v>
      </c>
      <c r="J325" s="82">
        <f t="shared" si="54"/>
        <v>0</v>
      </c>
      <c r="K325" s="82">
        <f t="shared" si="59"/>
        <v>0</v>
      </c>
      <c r="L325" s="86">
        <f t="shared" si="55"/>
        <v>0</v>
      </c>
      <c r="M325" s="29"/>
      <c r="N325" s="29"/>
    </row>
    <row r="326" spans="1:14" ht="12.75">
      <c r="A326" s="80">
        <f t="shared" si="56"/>
        <v>309</v>
      </c>
      <c r="B326" s="81">
        <f t="shared" si="48"/>
        <v>51965</v>
      </c>
      <c r="C326" s="81">
        <f t="shared" si="49"/>
        <v>51958</v>
      </c>
      <c r="D326" s="82">
        <f t="shared" si="57"/>
        <v>0</v>
      </c>
      <c r="E326" s="82">
        <f t="shared" si="50"/>
        <v>776732.4259631247</v>
      </c>
      <c r="F326" s="82">
        <f t="shared" si="51"/>
        <v>776732.4259631247</v>
      </c>
      <c r="G326" s="82">
        <f t="shared" si="52"/>
        <v>776732.4259631247</v>
      </c>
      <c r="H326" s="83">
        <f t="shared" si="58"/>
        <v>0</v>
      </c>
      <c r="I326" s="82">
        <f t="shared" si="53"/>
        <v>0</v>
      </c>
      <c r="J326" s="82">
        <f t="shared" si="54"/>
        <v>0</v>
      </c>
      <c r="K326" s="82">
        <f t="shared" si="59"/>
        <v>0</v>
      </c>
      <c r="L326" s="86">
        <f t="shared" si="55"/>
        <v>0</v>
      </c>
      <c r="M326" s="29"/>
      <c r="N326" s="29"/>
    </row>
    <row r="327" spans="1:14" ht="12.75">
      <c r="A327" s="80">
        <f t="shared" si="56"/>
        <v>310</v>
      </c>
      <c r="B327" s="81">
        <f t="shared" si="48"/>
        <v>51995</v>
      </c>
      <c r="C327" s="81">
        <f t="shared" si="49"/>
        <v>51988</v>
      </c>
      <c r="D327" s="82">
        <f t="shared" si="57"/>
        <v>0</v>
      </c>
      <c r="E327" s="82">
        <f t="shared" si="50"/>
        <v>776732.4259631247</v>
      </c>
      <c r="F327" s="82">
        <f t="shared" si="51"/>
        <v>776732.4259631247</v>
      </c>
      <c r="G327" s="82">
        <f t="shared" si="52"/>
        <v>776732.4259631247</v>
      </c>
      <c r="H327" s="83">
        <f t="shared" si="58"/>
        <v>0</v>
      </c>
      <c r="I327" s="82">
        <f t="shared" si="53"/>
        <v>0</v>
      </c>
      <c r="J327" s="82">
        <f t="shared" si="54"/>
        <v>0</v>
      </c>
      <c r="K327" s="82">
        <f t="shared" si="59"/>
        <v>0</v>
      </c>
      <c r="L327" s="86">
        <f t="shared" si="55"/>
        <v>0</v>
      </c>
      <c r="M327" s="29"/>
      <c r="N327" s="29"/>
    </row>
    <row r="328" spans="1:14" ht="12.75">
      <c r="A328" s="80">
        <f t="shared" si="56"/>
        <v>311</v>
      </c>
      <c r="B328" s="81">
        <f t="shared" si="48"/>
        <v>52026</v>
      </c>
      <c r="C328" s="81">
        <f t="shared" si="49"/>
        <v>52019</v>
      </c>
      <c r="D328" s="82">
        <f t="shared" si="57"/>
        <v>0</v>
      </c>
      <c r="E328" s="82">
        <f t="shared" si="50"/>
        <v>776732.4259631247</v>
      </c>
      <c r="F328" s="82">
        <f t="shared" si="51"/>
        <v>776732.4259631247</v>
      </c>
      <c r="G328" s="82">
        <f t="shared" si="52"/>
        <v>776732.4259631247</v>
      </c>
      <c r="H328" s="83">
        <f t="shared" si="58"/>
        <v>0</v>
      </c>
      <c r="I328" s="82">
        <f t="shared" si="53"/>
        <v>0</v>
      </c>
      <c r="J328" s="82">
        <f t="shared" si="54"/>
        <v>0</v>
      </c>
      <c r="K328" s="82">
        <f t="shared" si="59"/>
        <v>0</v>
      </c>
      <c r="L328" s="86">
        <f t="shared" si="55"/>
        <v>0</v>
      </c>
      <c r="M328" s="29"/>
      <c r="N328" s="29"/>
    </row>
    <row r="329" spans="1:14" ht="12.75">
      <c r="A329" s="80">
        <f t="shared" si="56"/>
        <v>312</v>
      </c>
      <c r="B329" s="81">
        <f t="shared" si="48"/>
        <v>52056</v>
      </c>
      <c r="C329" s="81">
        <f t="shared" si="49"/>
        <v>52049</v>
      </c>
      <c r="D329" s="82">
        <f t="shared" si="57"/>
        <v>0</v>
      </c>
      <c r="E329" s="82">
        <f t="shared" si="50"/>
        <v>776732.4259631247</v>
      </c>
      <c r="F329" s="82">
        <f t="shared" si="51"/>
        <v>776732.4259631247</v>
      </c>
      <c r="G329" s="82">
        <f t="shared" si="52"/>
        <v>776732.4259631247</v>
      </c>
      <c r="H329" s="83">
        <f t="shared" si="58"/>
        <v>0</v>
      </c>
      <c r="I329" s="82">
        <f t="shared" si="53"/>
        <v>0</v>
      </c>
      <c r="J329" s="82">
        <f t="shared" si="54"/>
        <v>0</v>
      </c>
      <c r="K329" s="82">
        <f t="shared" si="59"/>
        <v>0</v>
      </c>
      <c r="L329" s="86">
        <f t="shared" si="55"/>
        <v>0</v>
      </c>
      <c r="M329" s="29"/>
      <c r="N329" s="29"/>
    </row>
    <row r="330" spans="1:14" ht="12.75">
      <c r="A330" s="80">
        <f t="shared" si="56"/>
        <v>313</v>
      </c>
      <c r="B330" s="81">
        <f t="shared" si="48"/>
        <v>52087</v>
      </c>
      <c r="C330" s="81">
        <f t="shared" si="49"/>
        <v>52080</v>
      </c>
      <c r="D330" s="82">
        <f t="shared" si="57"/>
        <v>0</v>
      </c>
      <c r="E330" s="82">
        <f t="shared" si="50"/>
        <v>776732.4259631247</v>
      </c>
      <c r="F330" s="82">
        <f t="shared" si="51"/>
        <v>776732.4259631247</v>
      </c>
      <c r="G330" s="82">
        <f t="shared" si="52"/>
        <v>776732.4259631247</v>
      </c>
      <c r="H330" s="83">
        <f t="shared" si="58"/>
        <v>0</v>
      </c>
      <c r="I330" s="82">
        <f t="shared" si="53"/>
        <v>0</v>
      </c>
      <c r="J330" s="82">
        <f t="shared" si="54"/>
        <v>0</v>
      </c>
      <c r="K330" s="82">
        <f t="shared" si="59"/>
        <v>0</v>
      </c>
      <c r="L330" s="86">
        <f t="shared" si="55"/>
        <v>0</v>
      </c>
      <c r="M330" s="29"/>
      <c r="N330" s="29"/>
    </row>
    <row r="331" spans="1:14" ht="12.75">
      <c r="A331" s="80">
        <f t="shared" si="56"/>
        <v>314</v>
      </c>
      <c r="B331" s="81">
        <f t="shared" si="48"/>
        <v>52118</v>
      </c>
      <c r="C331" s="81">
        <f t="shared" si="49"/>
        <v>52111</v>
      </c>
      <c r="D331" s="82">
        <f t="shared" si="57"/>
        <v>0</v>
      </c>
      <c r="E331" s="82">
        <f t="shared" si="50"/>
        <v>776732.4259631247</v>
      </c>
      <c r="F331" s="82">
        <f t="shared" si="51"/>
        <v>776732.4259631247</v>
      </c>
      <c r="G331" s="82">
        <f t="shared" si="52"/>
        <v>776732.4259631247</v>
      </c>
      <c r="H331" s="83">
        <f t="shared" si="58"/>
        <v>0</v>
      </c>
      <c r="I331" s="82">
        <f t="shared" si="53"/>
        <v>0</v>
      </c>
      <c r="J331" s="82">
        <f t="shared" si="54"/>
        <v>0</v>
      </c>
      <c r="K331" s="82">
        <f t="shared" si="59"/>
        <v>0</v>
      </c>
      <c r="L331" s="86">
        <f t="shared" si="55"/>
        <v>0</v>
      </c>
      <c r="M331" s="29"/>
      <c r="N331" s="29"/>
    </row>
    <row r="332" spans="1:14" ht="12.75">
      <c r="A332" s="80">
        <f t="shared" si="56"/>
        <v>315</v>
      </c>
      <c r="B332" s="81">
        <f t="shared" si="48"/>
        <v>52148</v>
      </c>
      <c r="C332" s="81">
        <f t="shared" si="49"/>
        <v>52141</v>
      </c>
      <c r="D332" s="82">
        <f t="shared" si="57"/>
        <v>0</v>
      </c>
      <c r="E332" s="82">
        <f t="shared" si="50"/>
        <v>776732.4259631247</v>
      </c>
      <c r="F332" s="82">
        <f t="shared" si="51"/>
        <v>776732.4259631247</v>
      </c>
      <c r="G332" s="82">
        <f t="shared" si="52"/>
        <v>776732.4259631247</v>
      </c>
      <c r="H332" s="83">
        <f t="shared" si="58"/>
        <v>0</v>
      </c>
      <c r="I332" s="82">
        <f t="shared" si="53"/>
        <v>0</v>
      </c>
      <c r="J332" s="82">
        <f t="shared" si="54"/>
        <v>0</v>
      </c>
      <c r="K332" s="82">
        <f t="shared" si="59"/>
        <v>0</v>
      </c>
      <c r="L332" s="86">
        <f t="shared" si="55"/>
        <v>0</v>
      </c>
      <c r="M332" s="29"/>
      <c r="N332" s="29"/>
    </row>
    <row r="333" spans="1:14" ht="12.75">
      <c r="A333" s="80">
        <f t="shared" si="56"/>
        <v>316</v>
      </c>
      <c r="B333" s="81">
        <f t="shared" si="48"/>
        <v>52179</v>
      </c>
      <c r="C333" s="81">
        <f t="shared" si="49"/>
        <v>52172</v>
      </c>
      <c r="D333" s="82">
        <f t="shared" si="57"/>
        <v>0</v>
      </c>
      <c r="E333" s="82">
        <f t="shared" si="50"/>
        <v>776732.4259631247</v>
      </c>
      <c r="F333" s="82">
        <f t="shared" si="51"/>
        <v>776732.4259631247</v>
      </c>
      <c r="G333" s="82">
        <f t="shared" si="52"/>
        <v>776732.4259631247</v>
      </c>
      <c r="H333" s="83">
        <f t="shared" si="58"/>
        <v>0</v>
      </c>
      <c r="I333" s="82">
        <f t="shared" si="53"/>
        <v>0</v>
      </c>
      <c r="J333" s="82">
        <f t="shared" si="54"/>
        <v>0</v>
      </c>
      <c r="K333" s="82">
        <f t="shared" si="59"/>
        <v>0</v>
      </c>
      <c r="L333" s="86">
        <f t="shared" si="55"/>
        <v>0</v>
      </c>
      <c r="M333" s="29"/>
      <c r="N333" s="29"/>
    </row>
    <row r="334" spans="1:14" ht="12.75">
      <c r="A334" s="80">
        <f t="shared" si="56"/>
        <v>317</v>
      </c>
      <c r="B334" s="81">
        <f t="shared" si="48"/>
        <v>52209</v>
      </c>
      <c r="C334" s="81">
        <f t="shared" si="49"/>
        <v>52202</v>
      </c>
      <c r="D334" s="82">
        <f t="shared" si="57"/>
        <v>0</v>
      </c>
      <c r="E334" s="82">
        <f t="shared" si="50"/>
        <v>776732.4259631247</v>
      </c>
      <c r="F334" s="82">
        <f t="shared" si="51"/>
        <v>776732.4259631247</v>
      </c>
      <c r="G334" s="82">
        <f t="shared" si="52"/>
        <v>776732.4259631247</v>
      </c>
      <c r="H334" s="83">
        <f t="shared" si="58"/>
        <v>0</v>
      </c>
      <c r="I334" s="82">
        <f t="shared" si="53"/>
        <v>0</v>
      </c>
      <c r="J334" s="82">
        <f t="shared" si="54"/>
        <v>0</v>
      </c>
      <c r="K334" s="82">
        <f t="shared" si="59"/>
        <v>0</v>
      </c>
      <c r="L334" s="86">
        <f t="shared" si="55"/>
        <v>0</v>
      </c>
      <c r="M334" s="29"/>
      <c r="N334" s="29"/>
    </row>
    <row r="335" spans="1:14" ht="12.75">
      <c r="A335" s="80">
        <f t="shared" si="56"/>
        <v>318</v>
      </c>
      <c r="B335" s="81">
        <f t="shared" si="48"/>
        <v>52240</v>
      </c>
      <c r="C335" s="81">
        <f t="shared" si="49"/>
        <v>52233</v>
      </c>
      <c r="D335" s="82">
        <f t="shared" si="57"/>
        <v>0</v>
      </c>
      <c r="E335" s="82">
        <f t="shared" si="50"/>
        <v>776732.4259631247</v>
      </c>
      <c r="F335" s="82">
        <f t="shared" si="51"/>
        <v>776732.4259631247</v>
      </c>
      <c r="G335" s="82">
        <f t="shared" si="52"/>
        <v>776732.4259631247</v>
      </c>
      <c r="H335" s="83">
        <f t="shared" si="58"/>
        <v>0</v>
      </c>
      <c r="I335" s="82">
        <f t="shared" si="53"/>
        <v>0</v>
      </c>
      <c r="J335" s="82">
        <f t="shared" si="54"/>
        <v>0</v>
      </c>
      <c r="K335" s="82">
        <f t="shared" si="59"/>
        <v>0</v>
      </c>
      <c r="L335" s="86">
        <f t="shared" si="55"/>
        <v>0</v>
      </c>
      <c r="M335" s="29"/>
      <c r="N335" s="29"/>
    </row>
    <row r="336" spans="1:14" ht="12.75">
      <c r="A336" s="80">
        <f t="shared" si="56"/>
        <v>319</v>
      </c>
      <c r="B336" s="81">
        <f t="shared" si="48"/>
        <v>52271</v>
      </c>
      <c r="C336" s="81">
        <f t="shared" si="49"/>
        <v>52264</v>
      </c>
      <c r="D336" s="82">
        <f t="shared" si="57"/>
        <v>0</v>
      </c>
      <c r="E336" s="82">
        <f t="shared" si="50"/>
        <v>776732.4259631247</v>
      </c>
      <c r="F336" s="82">
        <f t="shared" si="51"/>
        <v>776732.4259631247</v>
      </c>
      <c r="G336" s="82">
        <f t="shared" si="52"/>
        <v>776732.4259631247</v>
      </c>
      <c r="H336" s="83">
        <f t="shared" si="58"/>
        <v>0</v>
      </c>
      <c r="I336" s="82">
        <f t="shared" si="53"/>
        <v>0</v>
      </c>
      <c r="J336" s="82">
        <f t="shared" si="54"/>
        <v>0</v>
      </c>
      <c r="K336" s="82">
        <f t="shared" si="59"/>
        <v>0</v>
      </c>
      <c r="L336" s="86">
        <f t="shared" si="55"/>
        <v>0</v>
      </c>
      <c r="M336" s="29"/>
      <c r="N336" s="29"/>
    </row>
    <row r="337" spans="1:14" ht="12.75">
      <c r="A337" s="80">
        <f t="shared" si="56"/>
        <v>320</v>
      </c>
      <c r="B337" s="81">
        <f t="shared" si="48"/>
        <v>52299</v>
      </c>
      <c r="C337" s="81">
        <f t="shared" si="49"/>
        <v>52292</v>
      </c>
      <c r="D337" s="82">
        <f t="shared" si="57"/>
        <v>0</v>
      </c>
      <c r="E337" s="82">
        <f t="shared" si="50"/>
        <v>776732.4259631247</v>
      </c>
      <c r="F337" s="82">
        <f t="shared" si="51"/>
        <v>776732.4259631247</v>
      </c>
      <c r="G337" s="82">
        <f t="shared" si="52"/>
        <v>776732.4259631247</v>
      </c>
      <c r="H337" s="83">
        <f t="shared" si="58"/>
        <v>0</v>
      </c>
      <c r="I337" s="82">
        <f t="shared" si="53"/>
        <v>0</v>
      </c>
      <c r="J337" s="82">
        <f t="shared" si="54"/>
        <v>0</v>
      </c>
      <c r="K337" s="82">
        <f t="shared" si="59"/>
        <v>0</v>
      </c>
      <c r="L337" s="86">
        <f t="shared" si="55"/>
        <v>0</v>
      </c>
      <c r="M337" s="29"/>
      <c r="N337" s="29"/>
    </row>
    <row r="338" spans="1:14" ht="12.75">
      <c r="A338" s="80">
        <f t="shared" si="56"/>
        <v>321</v>
      </c>
      <c r="B338" s="81">
        <f aca="true" t="shared" si="60" ref="B338:B377">IF(Pay_Num&lt;&gt;"",DATE(YEAR(Loan_Start),MONTH(Loan_Start)+(Pay_Num)*12/Num_Pmt_Per_Year,DAY(Loan_Start)),"")</f>
        <v>52330</v>
      </c>
      <c r="C338" s="81">
        <f aca="true" t="shared" si="61" ref="C338:C377">+B338-7</f>
        <v>52323</v>
      </c>
      <c r="D338" s="82">
        <f t="shared" si="57"/>
        <v>0</v>
      </c>
      <c r="E338" s="82">
        <f aca="true" t="shared" si="62" ref="E338:E377">IF(A338&gt;$K$11*Num_Pmt_Per_Year,IF(Pay_Num&lt;&gt;"",Scheduled_Monthly_Payment,""),Beg_Bal*(Interest_Rate/Num_Pmt_Per_Year))</f>
        <v>776732.4259631247</v>
      </c>
      <c r="F338" s="82">
        <f aca="true" t="shared" si="63" ref="F338:F377">+E338*$K$12+E338</f>
        <v>776732.4259631247</v>
      </c>
      <c r="G338" s="82">
        <f aca="true" t="shared" si="64" ref="G338:G377">+F338+$K$13</f>
        <v>776732.4259631247</v>
      </c>
      <c r="H338" s="83">
        <f t="shared" si="58"/>
        <v>0</v>
      </c>
      <c r="I338" s="82">
        <f aca="true" t="shared" si="65" ref="I338:I377">IF(AND(Pay_Num&lt;&gt;"",Sched_Pay+Extra_Pay&lt;Beg_Bal),Sched_Pay+Extra_Pay,IF(Pay_Num&lt;&gt;"",Beg_Bal,""))</f>
        <v>0</v>
      </c>
      <c r="J338" s="82">
        <f aca="true" t="shared" si="66" ref="J338:J377">IF(A338&gt;$K$11*Num_Pmt_Per_Year,IF(Pay_Num&lt;&gt;"",Total_Pay-Int,""),0)</f>
        <v>0</v>
      </c>
      <c r="K338" s="82">
        <f t="shared" si="59"/>
        <v>0</v>
      </c>
      <c r="L338" s="86">
        <f aca="true" t="shared" si="67" ref="L338:L377">IF(AND(Pay_Num&lt;&gt;"",Sched_Pay+Extra_Pay&lt;Beg_Bal),Beg_Bal-Princ,IF(Pay_Num&lt;&gt;"",0,""))</f>
        <v>0</v>
      </c>
      <c r="M338" s="29"/>
      <c r="N338" s="29"/>
    </row>
    <row r="339" spans="1:14" ht="12.75">
      <c r="A339" s="80">
        <f aca="true" t="shared" si="68" ref="A339:A377">IF(Values_Entered,A338+1,"")</f>
        <v>322</v>
      </c>
      <c r="B339" s="81">
        <f t="shared" si="60"/>
        <v>52360</v>
      </c>
      <c r="C339" s="81">
        <f t="shared" si="61"/>
        <v>52353</v>
      </c>
      <c r="D339" s="82">
        <f aca="true" t="shared" si="69" ref="D339:D377">IF(Pay_Num&lt;&gt;"",L338,"")</f>
        <v>0</v>
      </c>
      <c r="E339" s="82">
        <f t="shared" si="62"/>
        <v>776732.4259631247</v>
      </c>
      <c r="F339" s="82">
        <f t="shared" si="63"/>
        <v>776732.4259631247</v>
      </c>
      <c r="G339" s="82">
        <f t="shared" si="64"/>
        <v>776732.4259631247</v>
      </c>
      <c r="H339" s="83">
        <f aca="true" t="shared" si="70" ref="H339:H377">IF(AND(Pay_Num&lt;&gt;"",Sched_Pay+Scheduled_Extra_Payments&lt;Beg_Bal),Scheduled_Extra_Payments,IF(AND(Pay_Num&lt;&gt;"",Beg_Bal-Sched_Pay&gt;0),Beg_Bal-Sched_Pay,IF(Pay_Num&lt;&gt;"",0,"")))</f>
        <v>0</v>
      </c>
      <c r="I339" s="82">
        <f t="shared" si="65"/>
        <v>0</v>
      </c>
      <c r="J339" s="82">
        <f t="shared" si="66"/>
        <v>0</v>
      </c>
      <c r="K339" s="82">
        <f aca="true" t="shared" si="71" ref="K339:K377">IF(Pay_Num&lt;&gt;"",Beg_Bal*Interest_Rate/Num_Pmt_Per_Year,"")</f>
        <v>0</v>
      </c>
      <c r="L339" s="86">
        <f t="shared" si="67"/>
        <v>0</v>
      </c>
      <c r="M339" s="29"/>
      <c r="N339" s="29"/>
    </row>
    <row r="340" spans="1:14" ht="12.75">
      <c r="A340" s="80">
        <f t="shared" si="68"/>
        <v>323</v>
      </c>
      <c r="B340" s="81">
        <f t="shared" si="60"/>
        <v>52391</v>
      </c>
      <c r="C340" s="81">
        <f t="shared" si="61"/>
        <v>52384</v>
      </c>
      <c r="D340" s="82">
        <f t="shared" si="69"/>
        <v>0</v>
      </c>
      <c r="E340" s="82">
        <f t="shared" si="62"/>
        <v>776732.4259631247</v>
      </c>
      <c r="F340" s="82">
        <f t="shared" si="63"/>
        <v>776732.4259631247</v>
      </c>
      <c r="G340" s="82">
        <f t="shared" si="64"/>
        <v>776732.4259631247</v>
      </c>
      <c r="H340" s="83">
        <f t="shared" si="70"/>
        <v>0</v>
      </c>
      <c r="I340" s="82">
        <f t="shared" si="65"/>
        <v>0</v>
      </c>
      <c r="J340" s="82">
        <f t="shared" si="66"/>
        <v>0</v>
      </c>
      <c r="K340" s="82">
        <f t="shared" si="71"/>
        <v>0</v>
      </c>
      <c r="L340" s="86">
        <f t="shared" si="67"/>
        <v>0</v>
      </c>
      <c r="M340" s="29"/>
      <c r="N340" s="29"/>
    </row>
    <row r="341" spans="1:14" ht="12.75">
      <c r="A341" s="80">
        <f t="shared" si="68"/>
        <v>324</v>
      </c>
      <c r="B341" s="81">
        <f t="shared" si="60"/>
        <v>52421</v>
      </c>
      <c r="C341" s="81">
        <f t="shared" si="61"/>
        <v>52414</v>
      </c>
      <c r="D341" s="82">
        <f t="shared" si="69"/>
        <v>0</v>
      </c>
      <c r="E341" s="82">
        <f t="shared" si="62"/>
        <v>776732.4259631247</v>
      </c>
      <c r="F341" s="82">
        <f t="shared" si="63"/>
        <v>776732.4259631247</v>
      </c>
      <c r="G341" s="82">
        <f t="shared" si="64"/>
        <v>776732.4259631247</v>
      </c>
      <c r="H341" s="83">
        <f t="shared" si="70"/>
        <v>0</v>
      </c>
      <c r="I341" s="82">
        <f t="shared" si="65"/>
        <v>0</v>
      </c>
      <c r="J341" s="82">
        <f t="shared" si="66"/>
        <v>0</v>
      </c>
      <c r="K341" s="82">
        <f t="shared" si="71"/>
        <v>0</v>
      </c>
      <c r="L341" s="86">
        <f t="shared" si="67"/>
        <v>0</v>
      </c>
      <c r="M341" s="29"/>
      <c r="N341" s="29"/>
    </row>
    <row r="342" spans="1:14" ht="12.75">
      <c r="A342" s="80">
        <f t="shared" si="68"/>
        <v>325</v>
      </c>
      <c r="B342" s="81">
        <f t="shared" si="60"/>
        <v>52452</v>
      </c>
      <c r="C342" s="81">
        <f t="shared" si="61"/>
        <v>52445</v>
      </c>
      <c r="D342" s="82">
        <f t="shared" si="69"/>
        <v>0</v>
      </c>
      <c r="E342" s="82">
        <f t="shared" si="62"/>
        <v>776732.4259631247</v>
      </c>
      <c r="F342" s="82">
        <f t="shared" si="63"/>
        <v>776732.4259631247</v>
      </c>
      <c r="G342" s="82">
        <f t="shared" si="64"/>
        <v>776732.4259631247</v>
      </c>
      <c r="H342" s="83">
        <f t="shared" si="70"/>
        <v>0</v>
      </c>
      <c r="I342" s="82">
        <f t="shared" si="65"/>
        <v>0</v>
      </c>
      <c r="J342" s="82">
        <f t="shared" si="66"/>
        <v>0</v>
      </c>
      <c r="K342" s="82">
        <f t="shared" si="71"/>
        <v>0</v>
      </c>
      <c r="L342" s="86">
        <f t="shared" si="67"/>
        <v>0</v>
      </c>
      <c r="M342" s="29"/>
      <c r="N342" s="29"/>
    </row>
    <row r="343" spans="1:14" ht="12.75">
      <c r="A343" s="80">
        <f t="shared" si="68"/>
        <v>326</v>
      </c>
      <c r="B343" s="81">
        <f t="shared" si="60"/>
        <v>52483</v>
      </c>
      <c r="C343" s="81">
        <f t="shared" si="61"/>
        <v>52476</v>
      </c>
      <c r="D343" s="82">
        <f t="shared" si="69"/>
        <v>0</v>
      </c>
      <c r="E343" s="82">
        <f t="shared" si="62"/>
        <v>776732.4259631247</v>
      </c>
      <c r="F343" s="82">
        <f t="shared" si="63"/>
        <v>776732.4259631247</v>
      </c>
      <c r="G343" s="82">
        <f t="shared" si="64"/>
        <v>776732.4259631247</v>
      </c>
      <c r="H343" s="83">
        <f t="shared" si="70"/>
        <v>0</v>
      </c>
      <c r="I343" s="82">
        <f t="shared" si="65"/>
        <v>0</v>
      </c>
      <c r="J343" s="82">
        <f t="shared" si="66"/>
        <v>0</v>
      </c>
      <c r="K343" s="82">
        <f t="shared" si="71"/>
        <v>0</v>
      </c>
      <c r="L343" s="86">
        <f t="shared" si="67"/>
        <v>0</v>
      </c>
      <c r="M343" s="29"/>
      <c r="N343" s="29"/>
    </row>
    <row r="344" spans="1:14" ht="12.75">
      <c r="A344" s="80">
        <f t="shared" si="68"/>
        <v>327</v>
      </c>
      <c r="B344" s="81">
        <f t="shared" si="60"/>
        <v>52513</v>
      </c>
      <c r="C344" s="81">
        <f t="shared" si="61"/>
        <v>52506</v>
      </c>
      <c r="D344" s="82">
        <f t="shared" si="69"/>
        <v>0</v>
      </c>
      <c r="E344" s="82">
        <f t="shared" si="62"/>
        <v>776732.4259631247</v>
      </c>
      <c r="F344" s="82">
        <f t="shared" si="63"/>
        <v>776732.4259631247</v>
      </c>
      <c r="G344" s="82">
        <f t="shared" si="64"/>
        <v>776732.4259631247</v>
      </c>
      <c r="H344" s="83">
        <f t="shared" si="70"/>
        <v>0</v>
      </c>
      <c r="I344" s="82">
        <f t="shared" si="65"/>
        <v>0</v>
      </c>
      <c r="J344" s="82">
        <f t="shared" si="66"/>
        <v>0</v>
      </c>
      <c r="K344" s="82">
        <f t="shared" si="71"/>
        <v>0</v>
      </c>
      <c r="L344" s="86">
        <f t="shared" si="67"/>
        <v>0</v>
      </c>
      <c r="M344" s="29"/>
      <c r="N344" s="29"/>
    </row>
    <row r="345" spans="1:14" ht="12.75">
      <c r="A345" s="80">
        <f t="shared" si="68"/>
        <v>328</v>
      </c>
      <c r="B345" s="81">
        <f t="shared" si="60"/>
        <v>52544</v>
      </c>
      <c r="C345" s="81">
        <f t="shared" si="61"/>
        <v>52537</v>
      </c>
      <c r="D345" s="82">
        <f t="shared" si="69"/>
        <v>0</v>
      </c>
      <c r="E345" s="82">
        <f t="shared" si="62"/>
        <v>776732.4259631247</v>
      </c>
      <c r="F345" s="82">
        <f t="shared" si="63"/>
        <v>776732.4259631247</v>
      </c>
      <c r="G345" s="82">
        <f t="shared" si="64"/>
        <v>776732.4259631247</v>
      </c>
      <c r="H345" s="83">
        <f t="shared" si="70"/>
        <v>0</v>
      </c>
      <c r="I345" s="82">
        <f t="shared" si="65"/>
        <v>0</v>
      </c>
      <c r="J345" s="82">
        <f t="shared" si="66"/>
        <v>0</v>
      </c>
      <c r="K345" s="82">
        <f t="shared" si="71"/>
        <v>0</v>
      </c>
      <c r="L345" s="86">
        <f t="shared" si="67"/>
        <v>0</v>
      </c>
      <c r="M345" s="29"/>
      <c r="N345" s="29"/>
    </row>
    <row r="346" spans="1:14" ht="12.75">
      <c r="A346" s="80">
        <f t="shared" si="68"/>
        <v>329</v>
      </c>
      <c r="B346" s="81">
        <f t="shared" si="60"/>
        <v>52574</v>
      </c>
      <c r="C346" s="81">
        <f t="shared" si="61"/>
        <v>52567</v>
      </c>
      <c r="D346" s="82">
        <f t="shared" si="69"/>
        <v>0</v>
      </c>
      <c r="E346" s="82">
        <f t="shared" si="62"/>
        <v>776732.4259631247</v>
      </c>
      <c r="F346" s="82">
        <f t="shared" si="63"/>
        <v>776732.4259631247</v>
      </c>
      <c r="G346" s="82">
        <f t="shared" si="64"/>
        <v>776732.4259631247</v>
      </c>
      <c r="H346" s="83">
        <f t="shared" si="70"/>
        <v>0</v>
      </c>
      <c r="I346" s="82">
        <f t="shared" si="65"/>
        <v>0</v>
      </c>
      <c r="J346" s="82">
        <f t="shared" si="66"/>
        <v>0</v>
      </c>
      <c r="K346" s="82">
        <f t="shared" si="71"/>
        <v>0</v>
      </c>
      <c r="L346" s="86">
        <f t="shared" si="67"/>
        <v>0</v>
      </c>
      <c r="M346" s="29"/>
      <c r="N346" s="29"/>
    </row>
    <row r="347" spans="1:14" ht="12.75">
      <c r="A347" s="80">
        <f t="shared" si="68"/>
        <v>330</v>
      </c>
      <c r="B347" s="81">
        <f t="shared" si="60"/>
        <v>52605</v>
      </c>
      <c r="C347" s="81">
        <f t="shared" si="61"/>
        <v>52598</v>
      </c>
      <c r="D347" s="82">
        <f t="shared" si="69"/>
        <v>0</v>
      </c>
      <c r="E347" s="82">
        <f t="shared" si="62"/>
        <v>776732.4259631247</v>
      </c>
      <c r="F347" s="82">
        <f t="shared" si="63"/>
        <v>776732.4259631247</v>
      </c>
      <c r="G347" s="82">
        <f t="shared" si="64"/>
        <v>776732.4259631247</v>
      </c>
      <c r="H347" s="83">
        <f t="shared" si="70"/>
        <v>0</v>
      </c>
      <c r="I347" s="82">
        <f t="shared" si="65"/>
        <v>0</v>
      </c>
      <c r="J347" s="82">
        <f t="shared" si="66"/>
        <v>0</v>
      </c>
      <c r="K347" s="82">
        <f t="shared" si="71"/>
        <v>0</v>
      </c>
      <c r="L347" s="86">
        <f t="shared" si="67"/>
        <v>0</v>
      </c>
      <c r="M347" s="29"/>
      <c r="N347" s="29"/>
    </row>
    <row r="348" spans="1:14" ht="12.75">
      <c r="A348" s="80">
        <f t="shared" si="68"/>
        <v>331</v>
      </c>
      <c r="B348" s="81">
        <f t="shared" si="60"/>
        <v>52636</v>
      </c>
      <c r="C348" s="81">
        <f t="shared" si="61"/>
        <v>52629</v>
      </c>
      <c r="D348" s="82">
        <f t="shared" si="69"/>
        <v>0</v>
      </c>
      <c r="E348" s="82">
        <f t="shared" si="62"/>
        <v>776732.4259631247</v>
      </c>
      <c r="F348" s="82">
        <f t="shared" si="63"/>
        <v>776732.4259631247</v>
      </c>
      <c r="G348" s="82">
        <f t="shared" si="64"/>
        <v>776732.4259631247</v>
      </c>
      <c r="H348" s="83">
        <f t="shared" si="70"/>
        <v>0</v>
      </c>
      <c r="I348" s="82">
        <f t="shared" si="65"/>
        <v>0</v>
      </c>
      <c r="J348" s="82">
        <f t="shared" si="66"/>
        <v>0</v>
      </c>
      <c r="K348" s="82">
        <f t="shared" si="71"/>
        <v>0</v>
      </c>
      <c r="L348" s="86">
        <f t="shared" si="67"/>
        <v>0</v>
      </c>
      <c r="M348" s="29"/>
      <c r="N348" s="29"/>
    </row>
    <row r="349" spans="1:14" ht="12.75">
      <c r="A349" s="80">
        <f t="shared" si="68"/>
        <v>332</v>
      </c>
      <c r="B349" s="81">
        <f t="shared" si="60"/>
        <v>52665</v>
      </c>
      <c r="C349" s="81">
        <f t="shared" si="61"/>
        <v>52658</v>
      </c>
      <c r="D349" s="82">
        <f t="shared" si="69"/>
        <v>0</v>
      </c>
      <c r="E349" s="82">
        <f t="shared" si="62"/>
        <v>776732.4259631247</v>
      </c>
      <c r="F349" s="82">
        <f t="shared" si="63"/>
        <v>776732.4259631247</v>
      </c>
      <c r="G349" s="82">
        <f t="shared" si="64"/>
        <v>776732.4259631247</v>
      </c>
      <c r="H349" s="83">
        <f t="shared" si="70"/>
        <v>0</v>
      </c>
      <c r="I349" s="82">
        <f t="shared" si="65"/>
        <v>0</v>
      </c>
      <c r="J349" s="82">
        <f t="shared" si="66"/>
        <v>0</v>
      </c>
      <c r="K349" s="82">
        <f t="shared" si="71"/>
        <v>0</v>
      </c>
      <c r="L349" s="86">
        <f t="shared" si="67"/>
        <v>0</v>
      </c>
      <c r="M349" s="29"/>
      <c r="N349" s="29"/>
    </row>
    <row r="350" spans="1:14" ht="12.75">
      <c r="A350" s="80">
        <f t="shared" si="68"/>
        <v>333</v>
      </c>
      <c r="B350" s="81">
        <f t="shared" si="60"/>
        <v>52696</v>
      </c>
      <c r="C350" s="81">
        <f t="shared" si="61"/>
        <v>52689</v>
      </c>
      <c r="D350" s="82">
        <f t="shared" si="69"/>
        <v>0</v>
      </c>
      <c r="E350" s="82">
        <f t="shared" si="62"/>
        <v>776732.4259631247</v>
      </c>
      <c r="F350" s="82">
        <f t="shared" si="63"/>
        <v>776732.4259631247</v>
      </c>
      <c r="G350" s="82">
        <f t="shared" si="64"/>
        <v>776732.4259631247</v>
      </c>
      <c r="H350" s="83">
        <f t="shared" si="70"/>
        <v>0</v>
      </c>
      <c r="I350" s="82">
        <f t="shared" si="65"/>
        <v>0</v>
      </c>
      <c r="J350" s="82">
        <f t="shared" si="66"/>
        <v>0</v>
      </c>
      <c r="K350" s="82">
        <f t="shared" si="71"/>
        <v>0</v>
      </c>
      <c r="L350" s="86">
        <f t="shared" si="67"/>
        <v>0</v>
      </c>
      <c r="M350" s="29"/>
      <c r="N350" s="29"/>
    </row>
    <row r="351" spans="1:14" ht="12.75">
      <c r="A351" s="80">
        <f t="shared" si="68"/>
        <v>334</v>
      </c>
      <c r="B351" s="81">
        <f t="shared" si="60"/>
        <v>52726</v>
      </c>
      <c r="C351" s="81">
        <f t="shared" si="61"/>
        <v>52719</v>
      </c>
      <c r="D351" s="82">
        <f t="shared" si="69"/>
        <v>0</v>
      </c>
      <c r="E351" s="82">
        <f t="shared" si="62"/>
        <v>776732.4259631247</v>
      </c>
      <c r="F351" s="82">
        <f t="shared" si="63"/>
        <v>776732.4259631247</v>
      </c>
      <c r="G351" s="82">
        <f t="shared" si="64"/>
        <v>776732.4259631247</v>
      </c>
      <c r="H351" s="83">
        <f t="shared" si="70"/>
        <v>0</v>
      </c>
      <c r="I351" s="82">
        <f t="shared" si="65"/>
        <v>0</v>
      </c>
      <c r="J351" s="82">
        <f t="shared" si="66"/>
        <v>0</v>
      </c>
      <c r="K351" s="82">
        <f t="shared" si="71"/>
        <v>0</v>
      </c>
      <c r="L351" s="86">
        <f t="shared" si="67"/>
        <v>0</v>
      </c>
      <c r="M351" s="29"/>
      <c r="N351" s="29"/>
    </row>
    <row r="352" spans="1:14" ht="12.75">
      <c r="A352" s="80">
        <f t="shared" si="68"/>
        <v>335</v>
      </c>
      <c r="B352" s="81">
        <f t="shared" si="60"/>
        <v>52757</v>
      </c>
      <c r="C352" s="81">
        <f t="shared" si="61"/>
        <v>52750</v>
      </c>
      <c r="D352" s="82">
        <f t="shared" si="69"/>
        <v>0</v>
      </c>
      <c r="E352" s="82">
        <f t="shared" si="62"/>
        <v>776732.4259631247</v>
      </c>
      <c r="F352" s="82">
        <f t="shared" si="63"/>
        <v>776732.4259631247</v>
      </c>
      <c r="G352" s="82">
        <f t="shared" si="64"/>
        <v>776732.4259631247</v>
      </c>
      <c r="H352" s="83">
        <f t="shared" si="70"/>
        <v>0</v>
      </c>
      <c r="I352" s="82">
        <f t="shared" si="65"/>
        <v>0</v>
      </c>
      <c r="J352" s="82">
        <f t="shared" si="66"/>
        <v>0</v>
      </c>
      <c r="K352" s="82">
        <f t="shared" si="71"/>
        <v>0</v>
      </c>
      <c r="L352" s="86">
        <f t="shared" si="67"/>
        <v>0</v>
      </c>
      <c r="M352" s="29"/>
      <c r="N352" s="29"/>
    </row>
    <row r="353" spans="1:14" ht="12.75">
      <c r="A353" s="80">
        <f t="shared" si="68"/>
        <v>336</v>
      </c>
      <c r="B353" s="81">
        <f t="shared" si="60"/>
        <v>52787</v>
      </c>
      <c r="C353" s="81">
        <f t="shared" si="61"/>
        <v>52780</v>
      </c>
      <c r="D353" s="82">
        <f t="shared" si="69"/>
        <v>0</v>
      </c>
      <c r="E353" s="82">
        <f t="shared" si="62"/>
        <v>776732.4259631247</v>
      </c>
      <c r="F353" s="82">
        <f t="shared" si="63"/>
        <v>776732.4259631247</v>
      </c>
      <c r="G353" s="82">
        <f t="shared" si="64"/>
        <v>776732.4259631247</v>
      </c>
      <c r="H353" s="83">
        <f t="shared" si="70"/>
        <v>0</v>
      </c>
      <c r="I353" s="82">
        <f t="shared" si="65"/>
        <v>0</v>
      </c>
      <c r="J353" s="82">
        <f t="shared" si="66"/>
        <v>0</v>
      </c>
      <c r="K353" s="82">
        <f t="shared" si="71"/>
        <v>0</v>
      </c>
      <c r="L353" s="86">
        <f t="shared" si="67"/>
        <v>0</v>
      </c>
      <c r="M353" s="29"/>
      <c r="N353" s="29"/>
    </row>
    <row r="354" spans="1:14" ht="12.75">
      <c r="A354" s="80">
        <f t="shared" si="68"/>
        <v>337</v>
      </c>
      <c r="B354" s="81">
        <f t="shared" si="60"/>
        <v>52818</v>
      </c>
      <c r="C354" s="81">
        <f t="shared" si="61"/>
        <v>52811</v>
      </c>
      <c r="D354" s="82">
        <f t="shared" si="69"/>
        <v>0</v>
      </c>
      <c r="E354" s="82">
        <f t="shared" si="62"/>
        <v>776732.4259631247</v>
      </c>
      <c r="F354" s="82">
        <f t="shared" si="63"/>
        <v>776732.4259631247</v>
      </c>
      <c r="G354" s="82">
        <f t="shared" si="64"/>
        <v>776732.4259631247</v>
      </c>
      <c r="H354" s="83">
        <f t="shared" si="70"/>
        <v>0</v>
      </c>
      <c r="I354" s="82">
        <f t="shared" si="65"/>
        <v>0</v>
      </c>
      <c r="J354" s="82">
        <f t="shared" si="66"/>
        <v>0</v>
      </c>
      <c r="K354" s="82">
        <f t="shared" si="71"/>
        <v>0</v>
      </c>
      <c r="L354" s="86">
        <f t="shared" si="67"/>
        <v>0</v>
      </c>
      <c r="M354" s="29"/>
      <c r="N354" s="29"/>
    </row>
    <row r="355" spans="1:14" ht="12.75">
      <c r="A355" s="80">
        <f t="shared" si="68"/>
        <v>338</v>
      </c>
      <c r="B355" s="81">
        <f t="shared" si="60"/>
        <v>52849</v>
      </c>
      <c r="C355" s="81">
        <f t="shared" si="61"/>
        <v>52842</v>
      </c>
      <c r="D355" s="82">
        <f t="shared" si="69"/>
        <v>0</v>
      </c>
      <c r="E355" s="82">
        <f t="shared" si="62"/>
        <v>776732.4259631247</v>
      </c>
      <c r="F355" s="82">
        <f t="shared" si="63"/>
        <v>776732.4259631247</v>
      </c>
      <c r="G355" s="82">
        <f t="shared" si="64"/>
        <v>776732.4259631247</v>
      </c>
      <c r="H355" s="83">
        <f t="shared" si="70"/>
        <v>0</v>
      </c>
      <c r="I355" s="82">
        <f t="shared" si="65"/>
        <v>0</v>
      </c>
      <c r="J355" s="82">
        <f t="shared" si="66"/>
        <v>0</v>
      </c>
      <c r="K355" s="82">
        <f t="shared" si="71"/>
        <v>0</v>
      </c>
      <c r="L355" s="86">
        <f t="shared" si="67"/>
        <v>0</v>
      </c>
      <c r="M355" s="29"/>
      <c r="N355" s="29"/>
    </row>
    <row r="356" spans="1:14" ht="12.75">
      <c r="A356" s="80">
        <f t="shared" si="68"/>
        <v>339</v>
      </c>
      <c r="B356" s="81">
        <f t="shared" si="60"/>
        <v>52879</v>
      </c>
      <c r="C356" s="81">
        <f t="shared" si="61"/>
        <v>52872</v>
      </c>
      <c r="D356" s="82">
        <f t="shared" si="69"/>
        <v>0</v>
      </c>
      <c r="E356" s="82">
        <f t="shared" si="62"/>
        <v>776732.4259631247</v>
      </c>
      <c r="F356" s="82">
        <f t="shared" si="63"/>
        <v>776732.4259631247</v>
      </c>
      <c r="G356" s="82">
        <f t="shared" si="64"/>
        <v>776732.4259631247</v>
      </c>
      <c r="H356" s="83">
        <f t="shared" si="70"/>
        <v>0</v>
      </c>
      <c r="I356" s="82">
        <f t="shared" si="65"/>
        <v>0</v>
      </c>
      <c r="J356" s="82">
        <f t="shared" si="66"/>
        <v>0</v>
      </c>
      <c r="K356" s="82">
        <f t="shared" si="71"/>
        <v>0</v>
      </c>
      <c r="L356" s="86">
        <f t="shared" si="67"/>
        <v>0</v>
      </c>
      <c r="M356" s="29"/>
      <c r="N356" s="29"/>
    </row>
    <row r="357" spans="1:14" ht="12.75">
      <c r="A357" s="80">
        <f t="shared" si="68"/>
        <v>340</v>
      </c>
      <c r="B357" s="81">
        <f t="shared" si="60"/>
        <v>52910</v>
      </c>
      <c r="C357" s="81">
        <f t="shared" si="61"/>
        <v>52903</v>
      </c>
      <c r="D357" s="82">
        <f t="shared" si="69"/>
        <v>0</v>
      </c>
      <c r="E357" s="82">
        <f t="shared" si="62"/>
        <v>776732.4259631247</v>
      </c>
      <c r="F357" s="82">
        <f t="shared" si="63"/>
        <v>776732.4259631247</v>
      </c>
      <c r="G357" s="82">
        <f t="shared" si="64"/>
        <v>776732.4259631247</v>
      </c>
      <c r="H357" s="83">
        <f t="shared" si="70"/>
        <v>0</v>
      </c>
      <c r="I357" s="82">
        <f t="shared" si="65"/>
        <v>0</v>
      </c>
      <c r="J357" s="82">
        <f t="shared" si="66"/>
        <v>0</v>
      </c>
      <c r="K357" s="82">
        <f t="shared" si="71"/>
        <v>0</v>
      </c>
      <c r="L357" s="86">
        <f t="shared" si="67"/>
        <v>0</v>
      </c>
      <c r="M357" s="29"/>
      <c r="N357" s="29"/>
    </row>
    <row r="358" spans="1:14" ht="12.75">
      <c r="A358" s="80">
        <f t="shared" si="68"/>
        <v>341</v>
      </c>
      <c r="B358" s="81">
        <f t="shared" si="60"/>
        <v>52940</v>
      </c>
      <c r="C358" s="81">
        <f t="shared" si="61"/>
        <v>52933</v>
      </c>
      <c r="D358" s="82">
        <f t="shared" si="69"/>
        <v>0</v>
      </c>
      <c r="E358" s="82">
        <f t="shared" si="62"/>
        <v>776732.4259631247</v>
      </c>
      <c r="F358" s="82">
        <f t="shared" si="63"/>
        <v>776732.4259631247</v>
      </c>
      <c r="G358" s="82">
        <f t="shared" si="64"/>
        <v>776732.4259631247</v>
      </c>
      <c r="H358" s="83">
        <f t="shared" si="70"/>
        <v>0</v>
      </c>
      <c r="I358" s="82">
        <f t="shared" si="65"/>
        <v>0</v>
      </c>
      <c r="J358" s="82">
        <f t="shared" si="66"/>
        <v>0</v>
      </c>
      <c r="K358" s="82">
        <f t="shared" si="71"/>
        <v>0</v>
      </c>
      <c r="L358" s="86">
        <f t="shared" si="67"/>
        <v>0</v>
      </c>
      <c r="M358" s="29"/>
      <c r="N358" s="29"/>
    </row>
    <row r="359" spans="1:14" ht="12.75">
      <c r="A359" s="80">
        <f t="shared" si="68"/>
        <v>342</v>
      </c>
      <c r="B359" s="81">
        <f t="shared" si="60"/>
        <v>52971</v>
      </c>
      <c r="C359" s="81">
        <f t="shared" si="61"/>
        <v>52964</v>
      </c>
      <c r="D359" s="82">
        <f t="shared" si="69"/>
        <v>0</v>
      </c>
      <c r="E359" s="82">
        <f t="shared" si="62"/>
        <v>776732.4259631247</v>
      </c>
      <c r="F359" s="82">
        <f t="shared" si="63"/>
        <v>776732.4259631247</v>
      </c>
      <c r="G359" s="82">
        <f t="shared" si="64"/>
        <v>776732.4259631247</v>
      </c>
      <c r="H359" s="83">
        <f t="shared" si="70"/>
        <v>0</v>
      </c>
      <c r="I359" s="82">
        <f t="shared" si="65"/>
        <v>0</v>
      </c>
      <c r="J359" s="82">
        <f t="shared" si="66"/>
        <v>0</v>
      </c>
      <c r="K359" s="82">
        <f t="shared" si="71"/>
        <v>0</v>
      </c>
      <c r="L359" s="86">
        <f t="shared" si="67"/>
        <v>0</v>
      </c>
      <c r="M359" s="29"/>
      <c r="N359" s="29"/>
    </row>
    <row r="360" spans="1:14" ht="12.75">
      <c r="A360" s="80">
        <f t="shared" si="68"/>
        <v>343</v>
      </c>
      <c r="B360" s="81">
        <f t="shared" si="60"/>
        <v>53002</v>
      </c>
      <c r="C360" s="81">
        <f t="shared" si="61"/>
        <v>52995</v>
      </c>
      <c r="D360" s="82">
        <f t="shared" si="69"/>
        <v>0</v>
      </c>
      <c r="E360" s="82">
        <f t="shared" si="62"/>
        <v>776732.4259631247</v>
      </c>
      <c r="F360" s="82">
        <f t="shared" si="63"/>
        <v>776732.4259631247</v>
      </c>
      <c r="G360" s="82">
        <f t="shared" si="64"/>
        <v>776732.4259631247</v>
      </c>
      <c r="H360" s="83">
        <f t="shared" si="70"/>
        <v>0</v>
      </c>
      <c r="I360" s="82">
        <f t="shared" si="65"/>
        <v>0</v>
      </c>
      <c r="J360" s="82">
        <f t="shared" si="66"/>
        <v>0</v>
      </c>
      <c r="K360" s="82">
        <f t="shared" si="71"/>
        <v>0</v>
      </c>
      <c r="L360" s="86">
        <f t="shared" si="67"/>
        <v>0</v>
      </c>
      <c r="M360" s="29"/>
      <c r="N360" s="29"/>
    </row>
    <row r="361" spans="1:14" ht="12.75">
      <c r="A361" s="80">
        <f t="shared" si="68"/>
        <v>344</v>
      </c>
      <c r="B361" s="81">
        <f t="shared" si="60"/>
        <v>53030</v>
      </c>
      <c r="C361" s="81">
        <f t="shared" si="61"/>
        <v>53023</v>
      </c>
      <c r="D361" s="82">
        <f t="shared" si="69"/>
        <v>0</v>
      </c>
      <c r="E361" s="82">
        <f t="shared" si="62"/>
        <v>776732.4259631247</v>
      </c>
      <c r="F361" s="82">
        <f t="shared" si="63"/>
        <v>776732.4259631247</v>
      </c>
      <c r="G361" s="82">
        <f t="shared" si="64"/>
        <v>776732.4259631247</v>
      </c>
      <c r="H361" s="83">
        <f t="shared" si="70"/>
        <v>0</v>
      </c>
      <c r="I361" s="82">
        <f t="shared" si="65"/>
        <v>0</v>
      </c>
      <c r="J361" s="82">
        <f t="shared" si="66"/>
        <v>0</v>
      </c>
      <c r="K361" s="82">
        <f t="shared" si="71"/>
        <v>0</v>
      </c>
      <c r="L361" s="86">
        <f t="shared" si="67"/>
        <v>0</v>
      </c>
      <c r="M361" s="29"/>
      <c r="N361" s="29"/>
    </row>
    <row r="362" spans="1:14" ht="12.75">
      <c r="A362" s="80">
        <f t="shared" si="68"/>
        <v>345</v>
      </c>
      <c r="B362" s="81">
        <f t="shared" si="60"/>
        <v>53061</v>
      </c>
      <c r="C362" s="81">
        <f t="shared" si="61"/>
        <v>53054</v>
      </c>
      <c r="D362" s="82">
        <f t="shared" si="69"/>
        <v>0</v>
      </c>
      <c r="E362" s="82">
        <f t="shared" si="62"/>
        <v>776732.4259631247</v>
      </c>
      <c r="F362" s="82">
        <f t="shared" si="63"/>
        <v>776732.4259631247</v>
      </c>
      <c r="G362" s="82">
        <f t="shared" si="64"/>
        <v>776732.4259631247</v>
      </c>
      <c r="H362" s="83">
        <f t="shared" si="70"/>
        <v>0</v>
      </c>
      <c r="I362" s="82">
        <f t="shared" si="65"/>
        <v>0</v>
      </c>
      <c r="J362" s="82">
        <f t="shared" si="66"/>
        <v>0</v>
      </c>
      <c r="K362" s="82">
        <f t="shared" si="71"/>
        <v>0</v>
      </c>
      <c r="L362" s="86">
        <f t="shared" si="67"/>
        <v>0</v>
      </c>
      <c r="M362" s="29"/>
      <c r="N362" s="29"/>
    </row>
    <row r="363" spans="1:14" ht="12.75">
      <c r="A363" s="80">
        <f t="shared" si="68"/>
        <v>346</v>
      </c>
      <c r="B363" s="81">
        <f t="shared" si="60"/>
        <v>53091</v>
      </c>
      <c r="C363" s="81">
        <f t="shared" si="61"/>
        <v>53084</v>
      </c>
      <c r="D363" s="82">
        <f t="shared" si="69"/>
        <v>0</v>
      </c>
      <c r="E363" s="82">
        <f t="shared" si="62"/>
        <v>776732.4259631247</v>
      </c>
      <c r="F363" s="82">
        <f t="shared" si="63"/>
        <v>776732.4259631247</v>
      </c>
      <c r="G363" s="82">
        <f t="shared" si="64"/>
        <v>776732.4259631247</v>
      </c>
      <c r="H363" s="83">
        <f t="shared" si="70"/>
        <v>0</v>
      </c>
      <c r="I363" s="82">
        <f t="shared" si="65"/>
        <v>0</v>
      </c>
      <c r="J363" s="82">
        <f t="shared" si="66"/>
        <v>0</v>
      </c>
      <c r="K363" s="82">
        <f t="shared" si="71"/>
        <v>0</v>
      </c>
      <c r="L363" s="86">
        <f t="shared" si="67"/>
        <v>0</v>
      </c>
      <c r="M363" s="29"/>
      <c r="N363" s="29"/>
    </row>
    <row r="364" spans="1:14" ht="12.75">
      <c r="A364" s="80">
        <f t="shared" si="68"/>
        <v>347</v>
      </c>
      <c r="B364" s="81">
        <f t="shared" si="60"/>
        <v>53122</v>
      </c>
      <c r="C364" s="81">
        <f t="shared" si="61"/>
        <v>53115</v>
      </c>
      <c r="D364" s="82">
        <f t="shared" si="69"/>
        <v>0</v>
      </c>
      <c r="E364" s="82">
        <f t="shared" si="62"/>
        <v>776732.4259631247</v>
      </c>
      <c r="F364" s="82">
        <f t="shared" si="63"/>
        <v>776732.4259631247</v>
      </c>
      <c r="G364" s="82">
        <f t="shared" si="64"/>
        <v>776732.4259631247</v>
      </c>
      <c r="H364" s="83">
        <f t="shared" si="70"/>
        <v>0</v>
      </c>
      <c r="I364" s="82">
        <f t="shared" si="65"/>
        <v>0</v>
      </c>
      <c r="J364" s="82">
        <f t="shared" si="66"/>
        <v>0</v>
      </c>
      <c r="K364" s="82">
        <f t="shared" si="71"/>
        <v>0</v>
      </c>
      <c r="L364" s="86">
        <f t="shared" si="67"/>
        <v>0</v>
      </c>
      <c r="M364" s="29"/>
      <c r="N364" s="29"/>
    </row>
    <row r="365" spans="1:14" ht="12.75">
      <c r="A365" s="80">
        <f t="shared" si="68"/>
        <v>348</v>
      </c>
      <c r="B365" s="81">
        <f t="shared" si="60"/>
        <v>53152</v>
      </c>
      <c r="C365" s="81">
        <f t="shared" si="61"/>
        <v>53145</v>
      </c>
      <c r="D365" s="82">
        <f t="shared" si="69"/>
        <v>0</v>
      </c>
      <c r="E365" s="82">
        <f t="shared" si="62"/>
        <v>776732.4259631247</v>
      </c>
      <c r="F365" s="82">
        <f t="shared" si="63"/>
        <v>776732.4259631247</v>
      </c>
      <c r="G365" s="82">
        <f t="shared" si="64"/>
        <v>776732.4259631247</v>
      </c>
      <c r="H365" s="83">
        <f t="shared" si="70"/>
        <v>0</v>
      </c>
      <c r="I365" s="82">
        <f t="shared" si="65"/>
        <v>0</v>
      </c>
      <c r="J365" s="82">
        <f t="shared" si="66"/>
        <v>0</v>
      </c>
      <c r="K365" s="82">
        <f t="shared" si="71"/>
        <v>0</v>
      </c>
      <c r="L365" s="86">
        <f t="shared" si="67"/>
        <v>0</v>
      </c>
      <c r="M365" s="29"/>
      <c r="N365" s="29"/>
    </row>
    <row r="366" spans="1:14" ht="12.75">
      <c r="A366" s="80">
        <f t="shared" si="68"/>
        <v>349</v>
      </c>
      <c r="B366" s="81">
        <f t="shared" si="60"/>
        <v>53183</v>
      </c>
      <c r="C366" s="81">
        <f t="shared" si="61"/>
        <v>53176</v>
      </c>
      <c r="D366" s="82">
        <f t="shared" si="69"/>
        <v>0</v>
      </c>
      <c r="E366" s="82">
        <f t="shared" si="62"/>
        <v>776732.4259631247</v>
      </c>
      <c r="F366" s="82">
        <f t="shared" si="63"/>
        <v>776732.4259631247</v>
      </c>
      <c r="G366" s="82">
        <f t="shared" si="64"/>
        <v>776732.4259631247</v>
      </c>
      <c r="H366" s="83">
        <f t="shared" si="70"/>
        <v>0</v>
      </c>
      <c r="I366" s="82">
        <f t="shared" si="65"/>
        <v>0</v>
      </c>
      <c r="J366" s="82">
        <f t="shared" si="66"/>
        <v>0</v>
      </c>
      <c r="K366" s="82">
        <f t="shared" si="71"/>
        <v>0</v>
      </c>
      <c r="L366" s="86">
        <f t="shared" si="67"/>
        <v>0</v>
      </c>
      <c r="M366" s="29"/>
      <c r="N366" s="29"/>
    </row>
    <row r="367" spans="1:14" ht="12.75">
      <c r="A367" s="80">
        <f t="shared" si="68"/>
        <v>350</v>
      </c>
      <c r="B367" s="81">
        <f t="shared" si="60"/>
        <v>53214</v>
      </c>
      <c r="C367" s="81">
        <f t="shared" si="61"/>
        <v>53207</v>
      </c>
      <c r="D367" s="82">
        <f t="shared" si="69"/>
        <v>0</v>
      </c>
      <c r="E367" s="82">
        <f t="shared" si="62"/>
        <v>776732.4259631247</v>
      </c>
      <c r="F367" s="82">
        <f t="shared" si="63"/>
        <v>776732.4259631247</v>
      </c>
      <c r="G367" s="82">
        <f t="shared" si="64"/>
        <v>776732.4259631247</v>
      </c>
      <c r="H367" s="83">
        <f t="shared" si="70"/>
        <v>0</v>
      </c>
      <c r="I367" s="82">
        <f t="shared" si="65"/>
        <v>0</v>
      </c>
      <c r="J367" s="82">
        <f t="shared" si="66"/>
        <v>0</v>
      </c>
      <c r="K367" s="82">
        <f t="shared" si="71"/>
        <v>0</v>
      </c>
      <c r="L367" s="86">
        <f t="shared" si="67"/>
        <v>0</v>
      </c>
      <c r="M367" s="29"/>
      <c r="N367" s="29"/>
    </row>
    <row r="368" spans="1:14" ht="12.75">
      <c r="A368" s="80">
        <f t="shared" si="68"/>
        <v>351</v>
      </c>
      <c r="B368" s="81">
        <f t="shared" si="60"/>
        <v>53244</v>
      </c>
      <c r="C368" s="81">
        <f t="shared" si="61"/>
        <v>53237</v>
      </c>
      <c r="D368" s="82">
        <f t="shared" si="69"/>
        <v>0</v>
      </c>
      <c r="E368" s="82">
        <f t="shared" si="62"/>
        <v>776732.4259631247</v>
      </c>
      <c r="F368" s="82">
        <f t="shared" si="63"/>
        <v>776732.4259631247</v>
      </c>
      <c r="G368" s="82">
        <f t="shared" si="64"/>
        <v>776732.4259631247</v>
      </c>
      <c r="H368" s="83">
        <f t="shared" si="70"/>
        <v>0</v>
      </c>
      <c r="I368" s="82">
        <f t="shared" si="65"/>
        <v>0</v>
      </c>
      <c r="J368" s="82">
        <f t="shared" si="66"/>
        <v>0</v>
      </c>
      <c r="K368" s="82">
        <f t="shared" si="71"/>
        <v>0</v>
      </c>
      <c r="L368" s="86">
        <f t="shared" si="67"/>
        <v>0</v>
      </c>
      <c r="M368" s="29"/>
      <c r="N368" s="29"/>
    </row>
    <row r="369" spans="1:14" ht="12.75">
      <c r="A369" s="80">
        <f t="shared" si="68"/>
        <v>352</v>
      </c>
      <c r="B369" s="81">
        <f t="shared" si="60"/>
        <v>53275</v>
      </c>
      <c r="C369" s="81">
        <f t="shared" si="61"/>
        <v>53268</v>
      </c>
      <c r="D369" s="82">
        <f t="shared" si="69"/>
        <v>0</v>
      </c>
      <c r="E369" s="82">
        <f t="shared" si="62"/>
        <v>776732.4259631247</v>
      </c>
      <c r="F369" s="82">
        <f t="shared" si="63"/>
        <v>776732.4259631247</v>
      </c>
      <c r="G369" s="82">
        <f t="shared" si="64"/>
        <v>776732.4259631247</v>
      </c>
      <c r="H369" s="83">
        <f t="shared" si="70"/>
        <v>0</v>
      </c>
      <c r="I369" s="82">
        <f t="shared" si="65"/>
        <v>0</v>
      </c>
      <c r="J369" s="82">
        <f t="shared" si="66"/>
        <v>0</v>
      </c>
      <c r="K369" s="82">
        <f t="shared" si="71"/>
        <v>0</v>
      </c>
      <c r="L369" s="86">
        <f t="shared" si="67"/>
        <v>0</v>
      </c>
      <c r="M369" s="29"/>
      <c r="N369" s="29"/>
    </row>
    <row r="370" spans="1:14" ht="12.75">
      <c r="A370" s="80">
        <f t="shared" si="68"/>
        <v>353</v>
      </c>
      <c r="B370" s="81">
        <f t="shared" si="60"/>
        <v>53305</v>
      </c>
      <c r="C370" s="81">
        <f t="shared" si="61"/>
        <v>53298</v>
      </c>
      <c r="D370" s="82">
        <f t="shared" si="69"/>
        <v>0</v>
      </c>
      <c r="E370" s="82">
        <f t="shared" si="62"/>
        <v>776732.4259631247</v>
      </c>
      <c r="F370" s="82">
        <f t="shared" si="63"/>
        <v>776732.4259631247</v>
      </c>
      <c r="G370" s="82">
        <f t="shared" si="64"/>
        <v>776732.4259631247</v>
      </c>
      <c r="H370" s="83">
        <f t="shared" si="70"/>
        <v>0</v>
      </c>
      <c r="I370" s="82">
        <f t="shared" si="65"/>
        <v>0</v>
      </c>
      <c r="J370" s="82">
        <f t="shared" si="66"/>
        <v>0</v>
      </c>
      <c r="K370" s="82">
        <f t="shared" si="71"/>
        <v>0</v>
      </c>
      <c r="L370" s="86">
        <f t="shared" si="67"/>
        <v>0</v>
      </c>
      <c r="M370" s="29"/>
      <c r="N370" s="29"/>
    </row>
    <row r="371" spans="1:14" ht="12.75">
      <c r="A371" s="80">
        <f t="shared" si="68"/>
        <v>354</v>
      </c>
      <c r="B371" s="81">
        <f t="shared" si="60"/>
        <v>53336</v>
      </c>
      <c r="C371" s="81">
        <f t="shared" si="61"/>
        <v>53329</v>
      </c>
      <c r="D371" s="82">
        <f t="shared" si="69"/>
        <v>0</v>
      </c>
      <c r="E371" s="82">
        <f t="shared" si="62"/>
        <v>776732.4259631247</v>
      </c>
      <c r="F371" s="82">
        <f t="shared" si="63"/>
        <v>776732.4259631247</v>
      </c>
      <c r="G371" s="82">
        <f t="shared" si="64"/>
        <v>776732.4259631247</v>
      </c>
      <c r="H371" s="83">
        <f t="shared" si="70"/>
        <v>0</v>
      </c>
      <c r="I371" s="82">
        <f t="shared" si="65"/>
        <v>0</v>
      </c>
      <c r="J371" s="82">
        <f t="shared" si="66"/>
        <v>0</v>
      </c>
      <c r="K371" s="82">
        <f t="shared" si="71"/>
        <v>0</v>
      </c>
      <c r="L371" s="86">
        <f t="shared" si="67"/>
        <v>0</v>
      </c>
      <c r="M371" s="29"/>
      <c r="N371" s="29"/>
    </row>
    <row r="372" spans="1:14" ht="12.75">
      <c r="A372" s="80">
        <f t="shared" si="68"/>
        <v>355</v>
      </c>
      <c r="B372" s="81">
        <f t="shared" si="60"/>
        <v>53367</v>
      </c>
      <c r="C372" s="81">
        <f t="shared" si="61"/>
        <v>53360</v>
      </c>
      <c r="D372" s="82">
        <f t="shared" si="69"/>
        <v>0</v>
      </c>
      <c r="E372" s="82">
        <f t="shared" si="62"/>
        <v>776732.4259631247</v>
      </c>
      <c r="F372" s="82">
        <f t="shared" si="63"/>
        <v>776732.4259631247</v>
      </c>
      <c r="G372" s="82">
        <f t="shared" si="64"/>
        <v>776732.4259631247</v>
      </c>
      <c r="H372" s="83">
        <f t="shared" si="70"/>
        <v>0</v>
      </c>
      <c r="I372" s="82">
        <f t="shared" si="65"/>
        <v>0</v>
      </c>
      <c r="J372" s="82">
        <f t="shared" si="66"/>
        <v>0</v>
      </c>
      <c r="K372" s="82">
        <f t="shared" si="71"/>
        <v>0</v>
      </c>
      <c r="L372" s="86">
        <f t="shared" si="67"/>
        <v>0</v>
      </c>
      <c r="M372" s="29"/>
      <c r="N372" s="29"/>
    </row>
    <row r="373" spans="1:14" ht="12.75">
      <c r="A373" s="80">
        <f t="shared" si="68"/>
        <v>356</v>
      </c>
      <c r="B373" s="81">
        <f t="shared" si="60"/>
        <v>53395</v>
      </c>
      <c r="C373" s="81">
        <f t="shared" si="61"/>
        <v>53388</v>
      </c>
      <c r="D373" s="82">
        <f t="shared" si="69"/>
        <v>0</v>
      </c>
      <c r="E373" s="82">
        <f t="shared" si="62"/>
        <v>776732.4259631247</v>
      </c>
      <c r="F373" s="82">
        <f t="shared" si="63"/>
        <v>776732.4259631247</v>
      </c>
      <c r="G373" s="82">
        <f t="shared" si="64"/>
        <v>776732.4259631247</v>
      </c>
      <c r="H373" s="83">
        <f t="shared" si="70"/>
        <v>0</v>
      </c>
      <c r="I373" s="82">
        <f t="shared" si="65"/>
        <v>0</v>
      </c>
      <c r="J373" s="82">
        <f t="shared" si="66"/>
        <v>0</v>
      </c>
      <c r="K373" s="82">
        <f t="shared" si="71"/>
        <v>0</v>
      </c>
      <c r="L373" s="86">
        <f t="shared" si="67"/>
        <v>0</v>
      </c>
      <c r="M373" s="29"/>
      <c r="N373" s="29"/>
    </row>
    <row r="374" spans="1:14" ht="12.75">
      <c r="A374" s="80">
        <f t="shared" si="68"/>
        <v>357</v>
      </c>
      <c r="B374" s="81">
        <f t="shared" si="60"/>
        <v>53426</v>
      </c>
      <c r="C374" s="81">
        <f t="shared" si="61"/>
        <v>53419</v>
      </c>
      <c r="D374" s="82">
        <f t="shared" si="69"/>
        <v>0</v>
      </c>
      <c r="E374" s="82">
        <f t="shared" si="62"/>
        <v>776732.4259631247</v>
      </c>
      <c r="F374" s="82">
        <f t="shared" si="63"/>
        <v>776732.4259631247</v>
      </c>
      <c r="G374" s="82">
        <f t="shared" si="64"/>
        <v>776732.4259631247</v>
      </c>
      <c r="H374" s="83">
        <f t="shared" si="70"/>
        <v>0</v>
      </c>
      <c r="I374" s="82">
        <f t="shared" si="65"/>
        <v>0</v>
      </c>
      <c r="J374" s="82">
        <f t="shared" si="66"/>
        <v>0</v>
      </c>
      <c r="K374" s="82">
        <f t="shared" si="71"/>
        <v>0</v>
      </c>
      <c r="L374" s="86">
        <f t="shared" si="67"/>
        <v>0</v>
      </c>
      <c r="M374" s="29"/>
      <c r="N374" s="29"/>
    </row>
    <row r="375" spans="1:14" ht="12.75">
      <c r="A375" s="80">
        <f t="shared" si="68"/>
        <v>358</v>
      </c>
      <c r="B375" s="81">
        <f t="shared" si="60"/>
        <v>53456</v>
      </c>
      <c r="C375" s="81">
        <f t="shared" si="61"/>
        <v>53449</v>
      </c>
      <c r="D375" s="82">
        <f t="shared" si="69"/>
        <v>0</v>
      </c>
      <c r="E375" s="82">
        <f t="shared" si="62"/>
        <v>776732.4259631247</v>
      </c>
      <c r="F375" s="82">
        <f t="shared" si="63"/>
        <v>776732.4259631247</v>
      </c>
      <c r="G375" s="82">
        <f t="shared" si="64"/>
        <v>776732.4259631247</v>
      </c>
      <c r="H375" s="83">
        <f t="shared" si="70"/>
        <v>0</v>
      </c>
      <c r="I375" s="82">
        <f t="shared" si="65"/>
        <v>0</v>
      </c>
      <c r="J375" s="82">
        <f t="shared" si="66"/>
        <v>0</v>
      </c>
      <c r="K375" s="82">
        <f t="shared" si="71"/>
        <v>0</v>
      </c>
      <c r="L375" s="86">
        <f t="shared" si="67"/>
        <v>0</v>
      </c>
      <c r="M375" s="29"/>
      <c r="N375" s="29"/>
    </row>
    <row r="376" spans="1:14" ht="12.75">
      <c r="A376" s="80">
        <f t="shared" si="68"/>
        <v>359</v>
      </c>
      <c r="B376" s="81">
        <f t="shared" si="60"/>
        <v>53487</v>
      </c>
      <c r="C376" s="81">
        <f t="shared" si="61"/>
        <v>53480</v>
      </c>
      <c r="D376" s="82">
        <f t="shared" si="69"/>
        <v>0</v>
      </c>
      <c r="E376" s="82">
        <f t="shared" si="62"/>
        <v>776732.4259631247</v>
      </c>
      <c r="F376" s="82">
        <f t="shared" si="63"/>
        <v>776732.4259631247</v>
      </c>
      <c r="G376" s="82">
        <f t="shared" si="64"/>
        <v>776732.4259631247</v>
      </c>
      <c r="H376" s="83">
        <f t="shared" si="70"/>
        <v>0</v>
      </c>
      <c r="I376" s="82">
        <f t="shared" si="65"/>
        <v>0</v>
      </c>
      <c r="J376" s="82">
        <f t="shared" si="66"/>
        <v>0</v>
      </c>
      <c r="K376" s="82">
        <f t="shared" si="71"/>
        <v>0</v>
      </c>
      <c r="L376" s="86">
        <f t="shared" si="67"/>
        <v>0</v>
      </c>
      <c r="M376" s="29"/>
      <c r="N376" s="29"/>
    </row>
    <row r="377" spans="1:14" ht="12.75">
      <c r="A377" s="80">
        <f t="shared" si="68"/>
        <v>360</v>
      </c>
      <c r="B377" s="81">
        <f t="shared" si="60"/>
        <v>53517</v>
      </c>
      <c r="C377" s="81">
        <f t="shared" si="61"/>
        <v>53510</v>
      </c>
      <c r="D377" s="82">
        <f t="shared" si="69"/>
        <v>0</v>
      </c>
      <c r="E377" s="82">
        <f t="shared" si="62"/>
        <v>776732.4259631247</v>
      </c>
      <c r="F377" s="82">
        <f t="shared" si="63"/>
        <v>776732.4259631247</v>
      </c>
      <c r="G377" s="82">
        <f t="shared" si="64"/>
        <v>776732.4259631247</v>
      </c>
      <c r="H377" s="83">
        <f t="shared" si="70"/>
        <v>0</v>
      </c>
      <c r="I377" s="82">
        <f t="shared" si="65"/>
        <v>0</v>
      </c>
      <c r="J377" s="82">
        <f t="shared" si="66"/>
        <v>0</v>
      </c>
      <c r="K377" s="82">
        <f t="shared" si="71"/>
        <v>0</v>
      </c>
      <c r="L377" s="86">
        <f t="shared" si="67"/>
        <v>0</v>
      </c>
      <c r="M377" s="29"/>
      <c r="N377" s="29"/>
    </row>
    <row r="378" spans="1:13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8"/>
    </row>
    <row r="379" ht="12.75">
      <c r="M379" s="88"/>
    </row>
    <row r="380" ht="12.75">
      <c r="M380" s="88"/>
    </row>
    <row r="381" ht="12.75">
      <c r="M381" s="88"/>
    </row>
    <row r="382" ht="12.75">
      <c r="M382" s="88"/>
    </row>
    <row r="383" ht="12.75">
      <c r="M383" s="88"/>
    </row>
    <row r="384" ht="12.75">
      <c r="M384" s="88"/>
    </row>
    <row r="385" ht="12.75">
      <c r="M385" s="88"/>
    </row>
    <row r="386" ht="12.75">
      <c r="M386" s="88"/>
    </row>
    <row r="387" ht="12.75">
      <c r="M387" s="88"/>
    </row>
    <row r="388" ht="12.75">
      <c r="M388" s="88"/>
    </row>
    <row r="389" ht="12.75">
      <c r="M389" s="88"/>
    </row>
    <row r="390" ht="12.75">
      <c r="M390" s="88"/>
    </row>
    <row r="391" ht="12.75">
      <c r="M391" s="88"/>
    </row>
    <row r="392" ht="12.75">
      <c r="M392" s="88"/>
    </row>
    <row r="393" ht="12.75">
      <c r="M393" s="88"/>
    </row>
    <row r="394" ht="12.75">
      <c r="M394" s="88"/>
    </row>
    <row r="395" ht="12.75">
      <c r="M395" s="88"/>
    </row>
    <row r="396" ht="12.75">
      <c r="M396" s="88"/>
    </row>
    <row r="397" ht="12.75">
      <c r="M397" s="88"/>
    </row>
    <row r="398" ht="12.75">
      <c r="M398" s="88"/>
    </row>
    <row r="399" ht="12.75">
      <c r="M399" s="88"/>
    </row>
    <row r="400" ht="12.75">
      <c r="M400" s="88"/>
    </row>
    <row r="401" ht="12.75">
      <c r="M401" s="88"/>
    </row>
    <row r="402" ht="12.75">
      <c r="M402" s="88"/>
    </row>
  </sheetData>
  <sheetProtection selectLockedCells="1"/>
  <mergeCells count="3">
    <mergeCell ref="D13:E13"/>
    <mergeCell ref="B5:E5"/>
    <mergeCell ref="I5:K5"/>
  </mergeCells>
  <conditionalFormatting sqref="A18:G197 A201:G377 A198:A200">
    <cfRule type="expression" priority="9" dxfId="2" stopIfTrue="1">
      <formula>IF(ROW(A18)&gt;Last_Row,TRUE,FALSE)</formula>
    </cfRule>
    <cfRule type="expression" priority="10" dxfId="148" stopIfTrue="1">
      <formula>IF(ROW(A18)=Last_Row,TRUE,FALSE)</formula>
    </cfRule>
    <cfRule type="expression" priority="11" dxfId="0" stopIfTrue="1">
      <formula>IF(ROW(A18)&lt;Last_Row,TRUE,FALSE)</formula>
    </cfRule>
  </conditionalFormatting>
  <conditionalFormatting sqref="I18:L197 I201:L377 L198:L200">
    <cfRule type="expression" priority="12" dxfId="2" stopIfTrue="1">
      <formula>IF(ROW(I18)&gt;Last_Row,TRUE,FALSE)</formula>
    </cfRule>
    <cfRule type="expression" priority="13" dxfId="148" stopIfTrue="1">
      <formula>IF(ROW(I18)=Last_Row,TRUE,FALSE)</formula>
    </cfRule>
    <cfRule type="expression" priority="14" dxfId="0" stopIfTrue="1">
      <formula>IF(ROW(I18)&lt;=Last_Row,TRUE,FALSE)</formula>
    </cfRule>
  </conditionalFormatting>
  <conditionalFormatting sqref="H18:H197 H201:H377">
    <cfRule type="expression" priority="15" dxfId="2" stopIfTrue="1">
      <formula>IF(ROW(H18)&gt;Last_Row,TRUE,FALSE)</formula>
    </cfRule>
    <cfRule type="expression" priority="16" dxfId="149" stopIfTrue="1">
      <formula>IF(ROW(H18)=Last_Row,TRUE,FALSE)</formula>
    </cfRule>
  </conditionalFormatting>
  <conditionalFormatting sqref="B198:F200 K198:K200">
    <cfRule type="expression" priority="1" dxfId="2" stopIfTrue="1">
      <formula>IF(ROW(B198)&gt;Last_Row,TRUE,FALSE)</formula>
    </cfRule>
    <cfRule type="expression" priority="2" dxfId="148" stopIfTrue="1">
      <formula>IF(ROW(B198)=Last_Row,TRUE,FALSE)</formula>
    </cfRule>
    <cfRule type="expression" priority="3" dxfId="0" stopIfTrue="1">
      <formula>IF(ROW(B198)&lt;Last_Row,TRUE,FALSE)</formula>
    </cfRule>
  </conditionalFormatting>
  <conditionalFormatting sqref="H198:J200">
    <cfRule type="expression" priority="4" dxfId="2" stopIfTrue="1">
      <formula>IF(ROW(H198)&gt;Last_Row,TRUE,FALSE)</formula>
    </cfRule>
    <cfRule type="expression" priority="5" dxfId="148" stopIfTrue="1">
      <formula>IF(ROW(H198)=Last_Row,TRUE,FALSE)</formula>
    </cfRule>
    <cfRule type="expression" priority="6" dxfId="0" stopIfTrue="1">
      <formula>IF(ROW(H198)&lt;=Last_Row,TRUE,FALSE)</formula>
    </cfRule>
  </conditionalFormatting>
  <conditionalFormatting sqref="G198:G200">
    <cfRule type="expression" priority="7" dxfId="2" stopIfTrue="1">
      <formula>IF(ROW(G198)&gt;Last_Row,TRUE,FALSE)</formula>
    </cfRule>
    <cfRule type="expression" priority="8" dxfId="149" stopIfTrue="1">
      <formula>IF(ROW(G198)=Last_Row,TRUE,FALSE)</formula>
    </cfRule>
  </conditionalFormatting>
  <dataValidations count="4">
    <dataValidation type="whole" allowBlank="1" showInputMessage="1" showErrorMessage="1" errorTitle="Years" error="Please enter a whole number of years from 1 to 30." sqref="F8:G8 F6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E9:G10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E11:G11"/>
    <dataValidation type="decimal" allowBlank="1" showInputMessage="1" showErrorMessage="1" errorTitle="Years" error="Please enter a whole number of years from 1 to 30." sqref="E8">
      <formula1>0.1</formula1>
      <formula2>15</formula2>
    </dataValidation>
  </dataValidations>
  <printOptions horizontalCentered="1"/>
  <pageMargins left="0.25" right="8.23" top="0.21" bottom="0.17" header="0.18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0"/>
  <sheetViews>
    <sheetView showGridLines="0" zoomScalePageLayoutView="0" workbookViewId="0" topLeftCell="A1">
      <selection activeCell="O22" sqref="O22"/>
    </sheetView>
  </sheetViews>
  <sheetFormatPr defaultColWidth="9.140625" defaultRowHeight="12.75"/>
  <cols>
    <col min="1" max="1" width="4.7109375" style="3" customWidth="1"/>
    <col min="2" max="2" width="13.28125" style="3" customWidth="1"/>
    <col min="3" max="3" width="26.8515625" style="3" bestFit="1" customWidth="1"/>
    <col min="4" max="4" width="14.28125" style="3" bestFit="1" customWidth="1"/>
    <col min="5" max="5" width="12.421875" style="3" bestFit="1" customWidth="1"/>
    <col min="6" max="6" width="13.7109375" style="3" customWidth="1"/>
    <col min="7" max="7" width="14.28125" style="3" customWidth="1"/>
    <col min="8" max="8" width="13.57421875" style="3" customWidth="1"/>
    <col min="9" max="9" width="15.421875" style="3" customWidth="1"/>
    <col min="10" max="10" width="6.140625" style="3" customWidth="1"/>
    <col min="11" max="11" width="9.140625" style="4" customWidth="1"/>
    <col min="12" max="12" width="15.28125" style="4" customWidth="1"/>
    <col min="13" max="16384" width="9.140625" style="4" customWidth="1"/>
  </cols>
  <sheetData>
    <row r="1" spans="1:9" ht="24" customHeight="1">
      <c r="A1" s="1" t="s">
        <v>23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3" customHeight="1" thickTop="1">
      <c r="A3" s="6"/>
      <c r="B3" s="6"/>
      <c r="C3" s="6"/>
      <c r="D3" s="6"/>
      <c r="E3" s="6"/>
      <c r="F3" s="6"/>
      <c r="G3" s="6"/>
      <c r="H3" s="6"/>
      <c r="I3" s="6"/>
    </row>
    <row r="4" spans="1:9" ht="6.75" customHeight="1">
      <c r="A4" s="7"/>
      <c r="B4" s="7"/>
      <c r="C4" s="7"/>
      <c r="D4" s="7"/>
      <c r="E4" s="7"/>
      <c r="F4" s="7"/>
      <c r="G4" s="7"/>
      <c r="H4" s="7"/>
      <c r="I4" s="7"/>
    </row>
    <row r="5" spans="1:10" ht="14.25" customHeight="1">
      <c r="A5" s="5"/>
      <c r="B5" s="120" t="s">
        <v>1</v>
      </c>
      <c r="C5" s="121"/>
      <c r="D5" s="122"/>
      <c r="E5" s="2"/>
      <c r="F5" s="120" t="s">
        <v>2</v>
      </c>
      <c r="G5" s="121"/>
      <c r="H5" s="122"/>
      <c r="I5" s="2"/>
      <c r="J5" s="9"/>
    </row>
    <row r="6" spans="1:10" ht="12.75">
      <c r="A6" s="10"/>
      <c r="B6" s="11"/>
      <c r="C6" s="12" t="s">
        <v>3</v>
      </c>
      <c r="D6" s="13">
        <v>60000000</v>
      </c>
      <c r="E6" s="2"/>
      <c r="F6" s="11"/>
      <c r="G6" s="12" t="s">
        <v>4</v>
      </c>
      <c r="H6" s="41">
        <f>IF(Values_Entered,-PMT(Interest_Rate/Num_Pmt_Per_Year,Loan_Years*Num_Pmt_Per_Year,Loan_Amount),"")</f>
        <v>6109027.082236451</v>
      </c>
      <c r="I6" s="2"/>
      <c r="J6" s="9"/>
    </row>
    <row r="7" spans="1:10" ht="12.75">
      <c r="A7" s="10"/>
      <c r="B7" s="11"/>
      <c r="C7" s="12" t="s">
        <v>5</v>
      </c>
      <c r="D7" s="14">
        <v>0.22</v>
      </c>
      <c r="E7" s="2"/>
      <c r="F7" s="11"/>
      <c r="G7" s="12" t="s">
        <v>6</v>
      </c>
      <c r="H7" s="42">
        <f>IF(Values_Entered,Loan_Years*Num_Pmt_Per_Year,"")</f>
        <v>18</v>
      </c>
      <c r="I7" s="15"/>
      <c r="J7" s="9"/>
    </row>
    <row r="8" spans="1:10" ht="12.75">
      <c r="A8" s="10"/>
      <c r="B8" s="11"/>
      <c r="C8" s="12" t="s">
        <v>7</v>
      </c>
      <c r="D8" s="16">
        <v>6</v>
      </c>
      <c r="E8" s="2"/>
      <c r="F8" s="11"/>
      <c r="G8" s="12" t="s">
        <v>8</v>
      </c>
      <c r="H8" s="42">
        <f>IF(Values_Entered,Number_of_Payments,"")</f>
        <v>18</v>
      </c>
      <c r="I8" s="15"/>
      <c r="J8" s="9"/>
    </row>
    <row r="9" spans="1:10" ht="12.75">
      <c r="A9" s="10"/>
      <c r="B9" s="11"/>
      <c r="C9" s="12" t="s">
        <v>9</v>
      </c>
      <c r="D9" s="17">
        <v>3</v>
      </c>
      <c r="E9" s="2"/>
      <c r="F9" s="11"/>
      <c r="G9" s="12" t="s">
        <v>10</v>
      </c>
      <c r="H9" s="43">
        <f>IF(Values_Entered,SUMIF(Beg_Bal,"&gt;0",Extra_Pay),"")</f>
        <v>0</v>
      </c>
      <c r="I9" s="15"/>
      <c r="J9" s="9"/>
    </row>
    <row r="10" spans="1:10" ht="12.75">
      <c r="A10" s="10"/>
      <c r="B10" s="11"/>
      <c r="C10" s="12" t="s">
        <v>11</v>
      </c>
      <c r="D10" s="18">
        <v>40831</v>
      </c>
      <c r="E10" s="2"/>
      <c r="F10" s="19"/>
      <c r="G10" s="20" t="s">
        <v>12</v>
      </c>
      <c r="H10" s="41">
        <f>IF(Values_Entered,SUMIF(Beg_Bal,"&gt;0",Int),"")</f>
        <v>41799999.999999985</v>
      </c>
      <c r="I10" s="15"/>
      <c r="J10" s="9"/>
    </row>
    <row r="11" spans="1:10" ht="12.75">
      <c r="A11" s="10"/>
      <c r="B11" s="19"/>
      <c r="C11" s="20" t="s">
        <v>13</v>
      </c>
      <c r="D11" s="21"/>
      <c r="E11" s="2"/>
      <c r="F11" s="19"/>
      <c r="G11" s="20" t="s">
        <v>24</v>
      </c>
      <c r="H11" s="44">
        <v>0</v>
      </c>
      <c r="I11" s="15"/>
      <c r="J11" s="9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9"/>
    </row>
    <row r="13" spans="1:10" ht="12.75">
      <c r="A13" s="5"/>
      <c r="B13" s="23" t="s">
        <v>25</v>
      </c>
      <c r="C13" s="123" t="s">
        <v>26</v>
      </c>
      <c r="D13" s="124"/>
      <c r="E13" s="24"/>
      <c r="F13" s="5"/>
      <c r="G13" s="5"/>
      <c r="H13" s="5"/>
      <c r="I13" s="5"/>
      <c r="J13" s="9"/>
    </row>
    <row r="14" spans="1:10" ht="13.5" thickBot="1">
      <c r="A14" s="5"/>
      <c r="B14" s="5"/>
      <c r="C14" s="5"/>
      <c r="D14" s="5"/>
      <c r="E14" s="5"/>
      <c r="F14" s="5"/>
      <c r="G14" s="5"/>
      <c r="H14" s="5"/>
      <c r="I14" s="5"/>
      <c r="J14" s="9"/>
    </row>
    <row r="15" spans="1:10" ht="3" customHeight="1" thickTop="1">
      <c r="A15" s="6"/>
      <c r="B15" s="6"/>
      <c r="C15" s="6"/>
      <c r="D15" s="6"/>
      <c r="E15" s="6"/>
      <c r="F15" s="6"/>
      <c r="G15" s="6"/>
      <c r="H15" s="6"/>
      <c r="I15" s="6"/>
      <c r="J15" s="9"/>
    </row>
    <row r="16" spans="1:10" s="29" customFormat="1" ht="31.5" customHeight="1" thickBot="1">
      <c r="A16" s="25" t="s">
        <v>15</v>
      </c>
      <c r="B16" s="45" t="s">
        <v>16</v>
      </c>
      <c r="C16" s="26" t="s">
        <v>17</v>
      </c>
      <c r="D16" s="26" t="s">
        <v>4</v>
      </c>
      <c r="E16" s="26" t="s">
        <v>18</v>
      </c>
      <c r="F16" s="26" t="s">
        <v>19</v>
      </c>
      <c r="G16" s="26" t="s">
        <v>20</v>
      </c>
      <c r="H16" s="26" t="s">
        <v>21</v>
      </c>
      <c r="I16" s="27" t="s">
        <v>22</v>
      </c>
      <c r="J16" s="28"/>
    </row>
    <row r="17" spans="1:10" s="29" customFormat="1" ht="3" customHeight="1" thickTop="1">
      <c r="A17" s="6"/>
      <c r="B17" s="30"/>
      <c r="C17" s="30"/>
      <c r="D17" s="30"/>
      <c r="E17" s="30"/>
      <c r="F17" s="30"/>
      <c r="G17" s="30"/>
      <c r="H17" s="30"/>
      <c r="I17" s="31"/>
      <c r="J17" s="28"/>
    </row>
    <row r="18" spans="1:9" s="34" customFormat="1" ht="11.25">
      <c r="A18" s="32">
        <f>IF(Values_Entered,1,"")</f>
        <v>1</v>
      </c>
      <c r="B18" s="46">
        <f aca="true" t="shared" si="0" ref="B18:B81">IF(Pay_Num&lt;&gt;"",DATE(YEAR(Loan_Start),MONTH(Loan_Start)+(Pay_Num)*12/Num_Pmt_Per_Year,DAY(Loan_Start)),"")</f>
        <v>40954</v>
      </c>
      <c r="C18" s="47">
        <f>IF(Values_Entered,Loan_Amount,"")</f>
        <v>60000000</v>
      </c>
      <c r="D18" s="47">
        <f aca="true" t="shared" si="1" ref="D18:D81">IF(A18&gt;$H$11*Num_Pmt_Per_Year,IF(Pay_Num&lt;&gt;"",G18+H18,""),Beg_Bal*(Interest_Rate/Num_Pmt_Per_Year))</f>
        <v>7733333.333333334</v>
      </c>
      <c r="E18" s="48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47">
        <f aca="true" t="shared" si="3" ref="F18:F81">IF(AND(Pay_Num&lt;&gt;"",Sched_Pay+Extra_Pay&lt;Beg_Bal),Sched_Pay+Extra_Pay,IF(Pay_Num&lt;&gt;"",Beg_Bal,""))</f>
        <v>7733333.333333334</v>
      </c>
      <c r="G18" s="47">
        <f aca="true" t="shared" si="4" ref="G18:G81">IF(A18&gt;$H$11*Num_Pmt_Per_Year,Loan_Amount/$H$7,0)</f>
        <v>3333333.3333333335</v>
      </c>
      <c r="H18" s="47">
        <f>IF(Pay_Num&lt;&gt;"",Beg_Bal*(Interest_Rate/Num_Pmt_Per_Year),"")</f>
        <v>4400000</v>
      </c>
      <c r="I18" s="47">
        <f aca="true" t="shared" si="5" ref="I18:I81">IF(AND(Pay_Num&lt;&gt;"",Sched_Pay+Extra_Pay&lt;Beg_Bal),Beg_Bal-Princ,IF(Pay_Num&lt;&gt;"",0,""))</f>
        <v>56666666.666666664</v>
      </c>
    </row>
    <row r="19" spans="1:9" s="34" customFormat="1" ht="12.75" customHeight="1">
      <c r="A19" s="32">
        <f aca="true" t="shared" si="6" ref="A19:A82">IF(Values_Entered,A18+1,"")</f>
        <v>2</v>
      </c>
      <c r="B19" s="46">
        <f t="shared" si="0"/>
        <v>41075</v>
      </c>
      <c r="C19" s="49">
        <f aca="true" t="shared" si="7" ref="C19:C82">IF(Pay_Num&lt;&gt;"",I18,"")</f>
        <v>56666666.666666664</v>
      </c>
      <c r="D19" s="47">
        <f t="shared" si="1"/>
        <v>7488888.888888889</v>
      </c>
      <c r="E19" s="50">
        <f t="shared" si="2"/>
        <v>0</v>
      </c>
      <c r="F19" s="49">
        <f t="shared" si="3"/>
        <v>7488888.888888889</v>
      </c>
      <c r="G19" s="47">
        <f t="shared" si="4"/>
        <v>3333333.3333333335</v>
      </c>
      <c r="H19" s="49">
        <f aca="true" t="shared" si="8" ref="H19:H82">IF(Pay_Num&lt;&gt;"",Beg_Bal*Interest_Rate/Num_Pmt_Per_Year,"")</f>
        <v>4155555.5555555555</v>
      </c>
      <c r="I19" s="49">
        <f t="shared" si="5"/>
        <v>53333333.33333333</v>
      </c>
    </row>
    <row r="20" spans="1:9" s="34" customFormat="1" ht="12.75" customHeight="1">
      <c r="A20" s="32">
        <f t="shared" si="6"/>
        <v>3</v>
      </c>
      <c r="B20" s="46">
        <f t="shared" si="0"/>
        <v>41197</v>
      </c>
      <c r="C20" s="49">
        <f t="shared" si="7"/>
        <v>53333333.33333333</v>
      </c>
      <c r="D20" s="47">
        <f t="shared" si="1"/>
        <v>7244444.444444444</v>
      </c>
      <c r="E20" s="50">
        <f t="shared" si="2"/>
        <v>0</v>
      </c>
      <c r="F20" s="49">
        <f t="shared" si="3"/>
        <v>7244444.444444444</v>
      </c>
      <c r="G20" s="47">
        <f t="shared" si="4"/>
        <v>3333333.3333333335</v>
      </c>
      <c r="H20" s="49">
        <f t="shared" si="8"/>
        <v>3911111.1111111105</v>
      </c>
      <c r="I20" s="49">
        <f t="shared" si="5"/>
        <v>49999999.99999999</v>
      </c>
    </row>
    <row r="21" spans="1:9" s="34" customFormat="1" ht="11.25">
      <c r="A21" s="32">
        <f t="shared" si="6"/>
        <v>4</v>
      </c>
      <c r="B21" s="46">
        <f t="shared" si="0"/>
        <v>41320</v>
      </c>
      <c r="C21" s="49">
        <f t="shared" si="7"/>
        <v>49999999.99999999</v>
      </c>
      <c r="D21" s="47">
        <f t="shared" si="1"/>
        <v>7000000</v>
      </c>
      <c r="E21" s="50">
        <f t="shared" si="2"/>
        <v>0</v>
      </c>
      <c r="F21" s="49">
        <f t="shared" si="3"/>
        <v>7000000</v>
      </c>
      <c r="G21" s="47">
        <f t="shared" si="4"/>
        <v>3333333.3333333335</v>
      </c>
      <c r="H21" s="49">
        <f t="shared" si="8"/>
        <v>3666666.666666666</v>
      </c>
      <c r="I21" s="49">
        <f t="shared" si="5"/>
        <v>46666666.66666666</v>
      </c>
    </row>
    <row r="22" spans="1:9" s="34" customFormat="1" ht="11.25">
      <c r="A22" s="32">
        <f t="shared" si="6"/>
        <v>5</v>
      </c>
      <c r="B22" s="46">
        <f t="shared" si="0"/>
        <v>41440</v>
      </c>
      <c r="C22" s="49">
        <f t="shared" si="7"/>
        <v>46666666.66666666</v>
      </c>
      <c r="D22" s="47">
        <f t="shared" si="1"/>
        <v>6755555.555555555</v>
      </c>
      <c r="E22" s="50">
        <f t="shared" si="2"/>
        <v>0</v>
      </c>
      <c r="F22" s="49">
        <f t="shared" si="3"/>
        <v>6755555.555555555</v>
      </c>
      <c r="G22" s="47">
        <f t="shared" si="4"/>
        <v>3333333.3333333335</v>
      </c>
      <c r="H22" s="49">
        <f t="shared" si="8"/>
        <v>3422222.2222222215</v>
      </c>
      <c r="I22" s="49">
        <f t="shared" si="5"/>
        <v>43333333.33333332</v>
      </c>
    </row>
    <row r="23" spans="1:11" s="37" customFormat="1" ht="11.25">
      <c r="A23" s="32">
        <f t="shared" si="6"/>
        <v>6</v>
      </c>
      <c r="B23" s="46">
        <f t="shared" si="0"/>
        <v>41562</v>
      </c>
      <c r="C23" s="49">
        <f t="shared" si="7"/>
        <v>43333333.33333332</v>
      </c>
      <c r="D23" s="47">
        <f t="shared" si="1"/>
        <v>6511111.11111111</v>
      </c>
      <c r="E23" s="50">
        <f t="shared" si="2"/>
        <v>0</v>
      </c>
      <c r="F23" s="49">
        <f>IF(AND(Pay_Num&lt;&gt;"",Sched_Pay+Extra_Pay&lt;Beg_Bal),Sched_Pay+Extra_Pay,IF(Pay_Num&lt;&gt;"",Beg_Bal,""))</f>
        <v>6511111.11111111</v>
      </c>
      <c r="G23" s="47">
        <f t="shared" si="4"/>
        <v>3333333.3333333335</v>
      </c>
      <c r="H23" s="49">
        <f t="shared" si="8"/>
        <v>3177777.7777777766</v>
      </c>
      <c r="I23" s="49">
        <f t="shared" si="5"/>
        <v>39999999.999999985</v>
      </c>
      <c r="J23" s="34"/>
      <c r="K23" s="34"/>
    </row>
    <row r="24" spans="1:11" s="37" customFormat="1" ht="11.25">
      <c r="A24" s="32">
        <f t="shared" si="6"/>
        <v>7</v>
      </c>
      <c r="B24" s="46">
        <f t="shared" si="0"/>
        <v>41685</v>
      </c>
      <c r="C24" s="49">
        <f t="shared" si="7"/>
        <v>39999999.999999985</v>
      </c>
      <c r="D24" s="47">
        <f t="shared" si="1"/>
        <v>6266666.666666666</v>
      </c>
      <c r="E24" s="50">
        <f t="shared" si="2"/>
        <v>0</v>
      </c>
      <c r="F24" s="49">
        <f t="shared" si="3"/>
        <v>6266666.666666666</v>
      </c>
      <c r="G24" s="47">
        <f t="shared" si="4"/>
        <v>3333333.3333333335</v>
      </c>
      <c r="H24" s="49">
        <f t="shared" si="8"/>
        <v>2933333.333333332</v>
      </c>
      <c r="I24" s="49">
        <f t="shared" si="5"/>
        <v>36666666.66666665</v>
      </c>
      <c r="J24" s="34"/>
      <c r="K24" s="34"/>
    </row>
    <row r="25" spans="1:11" s="37" customFormat="1" ht="11.25">
      <c r="A25" s="32">
        <f t="shared" si="6"/>
        <v>8</v>
      </c>
      <c r="B25" s="46">
        <f t="shared" si="0"/>
        <v>41805</v>
      </c>
      <c r="C25" s="49">
        <f t="shared" si="7"/>
        <v>36666666.66666665</v>
      </c>
      <c r="D25" s="47">
        <f t="shared" si="1"/>
        <v>6022222.222222221</v>
      </c>
      <c r="E25" s="50">
        <f t="shared" si="2"/>
        <v>0</v>
      </c>
      <c r="F25" s="49">
        <f t="shared" si="3"/>
        <v>6022222.222222221</v>
      </c>
      <c r="G25" s="47">
        <f t="shared" si="4"/>
        <v>3333333.3333333335</v>
      </c>
      <c r="H25" s="49">
        <f t="shared" si="8"/>
        <v>2688888.8888888876</v>
      </c>
      <c r="I25" s="49">
        <f t="shared" si="5"/>
        <v>33333333.333333317</v>
      </c>
      <c r="J25" s="34"/>
      <c r="K25" s="34"/>
    </row>
    <row r="26" spans="1:11" s="37" customFormat="1" ht="11.25">
      <c r="A26" s="32">
        <f t="shared" si="6"/>
        <v>9</v>
      </c>
      <c r="B26" s="46">
        <f t="shared" si="0"/>
        <v>41927</v>
      </c>
      <c r="C26" s="49">
        <f t="shared" si="7"/>
        <v>33333333.333333317</v>
      </c>
      <c r="D26" s="47">
        <f t="shared" si="1"/>
        <v>5777777.777777777</v>
      </c>
      <c r="E26" s="50">
        <f t="shared" si="2"/>
        <v>0</v>
      </c>
      <c r="F26" s="49">
        <f t="shared" si="3"/>
        <v>5777777.777777777</v>
      </c>
      <c r="G26" s="47">
        <f t="shared" si="4"/>
        <v>3333333.3333333335</v>
      </c>
      <c r="H26" s="49">
        <f t="shared" si="8"/>
        <v>2444444.4444444436</v>
      </c>
      <c r="I26" s="49">
        <f t="shared" si="5"/>
        <v>29999999.999999985</v>
      </c>
      <c r="J26" s="34"/>
      <c r="K26" s="34"/>
    </row>
    <row r="27" spans="1:11" s="37" customFormat="1" ht="11.25">
      <c r="A27" s="32">
        <f t="shared" si="6"/>
        <v>10</v>
      </c>
      <c r="B27" s="46">
        <f t="shared" si="0"/>
        <v>42050</v>
      </c>
      <c r="C27" s="49">
        <f t="shared" si="7"/>
        <v>29999999.999999985</v>
      </c>
      <c r="D27" s="47">
        <f t="shared" si="1"/>
        <v>5533333.333333332</v>
      </c>
      <c r="E27" s="50">
        <f t="shared" si="2"/>
        <v>0</v>
      </c>
      <c r="F27" s="49">
        <f t="shared" si="3"/>
        <v>5533333.333333332</v>
      </c>
      <c r="G27" s="47">
        <f t="shared" si="4"/>
        <v>3333333.3333333335</v>
      </c>
      <c r="H27" s="49">
        <f t="shared" si="8"/>
        <v>2199999.999999999</v>
      </c>
      <c r="I27" s="49">
        <f t="shared" si="5"/>
        <v>26666666.666666653</v>
      </c>
      <c r="J27" s="34"/>
      <c r="K27" s="34"/>
    </row>
    <row r="28" spans="1:11" s="37" customFormat="1" ht="11.25">
      <c r="A28" s="32">
        <f t="shared" si="6"/>
        <v>11</v>
      </c>
      <c r="B28" s="46">
        <f t="shared" si="0"/>
        <v>42170</v>
      </c>
      <c r="C28" s="49">
        <f t="shared" si="7"/>
        <v>26666666.666666653</v>
      </c>
      <c r="D28" s="47">
        <f t="shared" si="1"/>
        <v>5288888.888888888</v>
      </c>
      <c r="E28" s="50">
        <f t="shared" si="2"/>
        <v>0</v>
      </c>
      <c r="F28" s="49">
        <f t="shared" si="3"/>
        <v>5288888.888888888</v>
      </c>
      <c r="G28" s="47">
        <f t="shared" si="4"/>
        <v>3333333.3333333335</v>
      </c>
      <c r="H28" s="49">
        <f t="shared" si="8"/>
        <v>1955555.5555555543</v>
      </c>
      <c r="I28" s="49">
        <f t="shared" si="5"/>
        <v>23333333.33333332</v>
      </c>
      <c r="J28" s="34"/>
      <c r="K28" s="34"/>
    </row>
    <row r="29" spans="1:11" s="37" customFormat="1" ht="11.25">
      <c r="A29" s="32">
        <f t="shared" si="6"/>
        <v>12</v>
      </c>
      <c r="B29" s="46">
        <f t="shared" si="0"/>
        <v>42292</v>
      </c>
      <c r="C29" s="49">
        <f t="shared" si="7"/>
        <v>23333333.33333332</v>
      </c>
      <c r="D29" s="47">
        <f t="shared" si="1"/>
        <v>5044444.444444444</v>
      </c>
      <c r="E29" s="50">
        <f t="shared" si="2"/>
        <v>0</v>
      </c>
      <c r="F29" s="49">
        <f t="shared" si="3"/>
        <v>5044444.444444444</v>
      </c>
      <c r="G29" s="47">
        <f t="shared" si="4"/>
        <v>3333333.3333333335</v>
      </c>
      <c r="H29" s="49">
        <f t="shared" si="8"/>
        <v>1711111.11111111</v>
      </c>
      <c r="I29" s="49">
        <f t="shared" si="5"/>
        <v>19999999.99999999</v>
      </c>
      <c r="J29" s="34"/>
      <c r="K29" s="34"/>
    </row>
    <row r="30" spans="1:11" s="37" customFormat="1" ht="11.25">
      <c r="A30" s="32">
        <f t="shared" si="6"/>
        <v>13</v>
      </c>
      <c r="B30" s="46">
        <f t="shared" si="0"/>
        <v>42415</v>
      </c>
      <c r="C30" s="49">
        <f t="shared" si="7"/>
        <v>19999999.99999999</v>
      </c>
      <c r="D30" s="47">
        <f t="shared" si="1"/>
        <v>4799999.999999999</v>
      </c>
      <c r="E30" s="50">
        <f t="shared" si="2"/>
        <v>0</v>
      </c>
      <c r="F30" s="49">
        <f t="shared" si="3"/>
        <v>4799999.999999999</v>
      </c>
      <c r="G30" s="47">
        <f t="shared" si="4"/>
        <v>3333333.3333333335</v>
      </c>
      <c r="H30" s="49">
        <f t="shared" si="8"/>
        <v>1466666.6666666658</v>
      </c>
      <c r="I30" s="49">
        <f t="shared" si="5"/>
        <v>16666666.666666655</v>
      </c>
      <c r="J30" s="34"/>
      <c r="K30" s="34"/>
    </row>
    <row r="31" spans="1:11" s="37" customFormat="1" ht="11.25">
      <c r="A31" s="32">
        <f t="shared" si="6"/>
        <v>14</v>
      </c>
      <c r="B31" s="46">
        <f t="shared" si="0"/>
        <v>42536</v>
      </c>
      <c r="C31" s="49">
        <f t="shared" si="7"/>
        <v>16666666.666666655</v>
      </c>
      <c r="D31" s="47">
        <f t="shared" si="1"/>
        <v>4555555.555555555</v>
      </c>
      <c r="E31" s="50">
        <f t="shared" si="2"/>
        <v>0</v>
      </c>
      <c r="F31" s="49">
        <f t="shared" si="3"/>
        <v>4555555.555555555</v>
      </c>
      <c r="G31" s="47">
        <f t="shared" si="4"/>
        <v>3333333.3333333335</v>
      </c>
      <c r="H31" s="49">
        <f t="shared" si="8"/>
        <v>1222222.2222222213</v>
      </c>
      <c r="I31" s="49">
        <f t="shared" si="5"/>
        <v>13333333.33333332</v>
      </c>
      <c r="J31" s="34"/>
      <c r="K31" s="34"/>
    </row>
    <row r="32" spans="1:11" s="37" customFormat="1" ht="11.25">
      <c r="A32" s="32">
        <f t="shared" si="6"/>
        <v>15</v>
      </c>
      <c r="B32" s="46">
        <f t="shared" si="0"/>
        <v>42658</v>
      </c>
      <c r="C32" s="49">
        <f t="shared" si="7"/>
        <v>13333333.33333332</v>
      </c>
      <c r="D32" s="47">
        <f t="shared" si="1"/>
        <v>4311111.11111111</v>
      </c>
      <c r="E32" s="50">
        <f t="shared" si="2"/>
        <v>0</v>
      </c>
      <c r="F32" s="49">
        <f t="shared" si="3"/>
        <v>4311111.11111111</v>
      </c>
      <c r="G32" s="47">
        <f t="shared" si="4"/>
        <v>3333333.3333333335</v>
      </c>
      <c r="H32" s="49">
        <f t="shared" si="8"/>
        <v>977777.7777777769</v>
      </c>
      <c r="I32" s="49">
        <f t="shared" si="5"/>
        <v>9999999.999999987</v>
      </c>
      <c r="J32" s="34"/>
      <c r="K32" s="34"/>
    </row>
    <row r="33" spans="1:11" s="37" customFormat="1" ht="11.25">
      <c r="A33" s="32">
        <f t="shared" si="6"/>
        <v>16</v>
      </c>
      <c r="B33" s="46">
        <f t="shared" si="0"/>
        <v>42781</v>
      </c>
      <c r="C33" s="49">
        <f t="shared" si="7"/>
        <v>9999999.999999987</v>
      </c>
      <c r="D33" s="47">
        <f t="shared" si="1"/>
        <v>4066666.666666666</v>
      </c>
      <c r="E33" s="50">
        <f t="shared" si="2"/>
        <v>0</v>
      </c>
      <c r="F33" s="49">
        <f t="shared" si="3"/>
        <v>4066666.666666666</v>
      </c>
      <c r="G33" s="47">
        <f t="shared" si="4"/>
        <v>3333333.3333333335</v>
      </c>
      <c r="H33" s="49">
        <f t="shared" si="8"/>
        <v>733333.3333333324</v>
      </c>
      <c r="I33" s="49">
        <f t="shared" si="5"/>
        <v>6666666.666666653</v>
      </c>
      <c r="J33" s="34"/>
      <c r="K33" s="34"/>
    </row>
    <row r="34" spans="1:11" s="37" customFormat="1" ht="11.25">
      <c r="A34" s="32">
        <f t="shared" si="6"/>
        <v>17</v>
      </c>
      <c r="B34" s="46">
        <f t="shared" si="0"/>
        <v>42901</v>
      </c>
      <c r="C34" s="49">
        <f t="shared" si="7"/>
        <v>6666666.666666653</v>
      </c>
      <c r="D34" s="47">
        <f t="shared" si="1"/>
        <v>3822222.2222222215</v>
      </c>
      <c r="E34" s="50">
        <f t="shared" si="2"/>
        <v>0</v>
      </c>
      <c r="F34" s="49">
        <f t="shared" si="3"/>
        <v>3822222.2222222215</v>
      </c>
      <c r="G34" s="47">
        <f t="shared" si="4"/>
        <v>3333333.3333333335</v>
      </c>
      <c r="H34" s="49">
        <f t="shared" si="8"/>
        <v>488888.8888888879</v>
      </c>
      <c r="I34" s="49">
        <f t="shared" si="5"/>
        <v>3333333.3333333195</v>
      </c>
      <c r="J34" s="34"/>
      <c r="K34" s="34"/>
    </row>
    <row r="35" spans="1:11" s="37" customFormat="1" ht="11.25">
      <c r="A35" s="32">
        <f t="shared" si="6"/>
        <v>18</v>
      </c>
      <c r="B35" s="46">
        <f t="shared" si="0"/>
        <v>43023</v>
      </c>
      <c r="C35" s="49">
        <f t="shared" si="7"/>
        <v>3333333.3333333195</v>
      </c>
      <c r="D35" s="47">
        <f t="shared" si="1"/>
        <v>3577777.777777777</v>
      </c>
      <c r="E35" s="50">
        <f t="shared" si="2"/>
        <v>0</v>
      </c>
      <c r="F35" s="49">
        <f t="shared" si="3"/>
        <v>3333333.3333333195</v>
      </c>
      <c r="G35" s="47">
        <f t="shared" si="4"/>
        <v>3333333.3333333335</v>
      </c>
      <c r="H35" s="49">
        <f t="shared" si="8"/>
        <v>244444.44444444345</v>
      </c>
      <c r="I35" s="49">
        <f t="shared" si="5"/>
        <v>0</v>
      </c>
      <c r="J35" s="34"/>
      <c r="K35" s="34"/>
    </row>
    <row r="36" spans="1:11" s="37" customFormat="1" ht="11.25">
      <c r="A36" s="32">
        <f t="shared" si="6"/>
        <v>19</v>
      </c>
      <c r="B36" s="46">
        <f t="shared" si="0"/>
        <v>43146</v>
      </c>
      <c r="C36" s="49">
        <f t="shared" si="7"/>
        <v>0</v>
      </c>
      <c r="D36" s="47">
        <f t="shared" si="1"/>
        <v>3333333.3333333335</v>
      </c>
      <c r="E36" s="50">
        <f t="shared" si="2"/>
        <v>0</v>
      </c>
      <c r="F36" s="49">
        <f t="shared" si="3"/>
        <v>0</v>
      </c>
      <c r="G36" s="47">
        <f t="shared" si="4"/>
        <v>3333333.3333333335</v>
      </c>
      <c r="H36" s="49">
        <f t="shared" si="8"/>
        <v>0</v>
      </c>
      <c r="I36" s="49">
        <f t="shared" si="5"/>
        <v>0</v>
      </c>
      <c r="J36" s="34"/>
      <c r="K36" s="34"/>
    </row>
    <row r="37" spans="1:11" s="37" customFormat="1" ht="11.25">
      <c r="A37" s="32">
        <f t="shared" si="6"/>
        <v>20</v>
      </c>
      <c r="B37" s="46">
        <f t="shared" si="0"/>
        <v>43266</v>
      </c>
      <c r="C37" s="49">
        <f t="shared" si="7"/>
        <v>0</v>
      </c>
      <c r="D37" s="47">
        <f t="shared" si="1"/>
        <v>3333333.3333333335</v>
      </c>
      <c r="E37" s="50">
        <f t="shared" si="2"/>
        <v>0</v>
      </c>
      <c r="F37" s="49">
        <f t="shared" si="3"/>
        <v>0</v>
      </c>
      <c r="G37" s="47">
        <f t="shared" si="4"/>
        <v>3333333.3333333335</v>
      </c>
      <c r="H37" s="49">
        <f t="shared" si="8"/>
        <v>0</v>
      </c>
      <c r="I37" s="49">
        <f t="shared" si="5"/>
        <v>0</v>
      </c>
      <c r="J37" s="34"/>
      <c r="K37" s="34"/>
    </row>
    <row r="38" spans="1:11" s="37" customFormat="1" ht="11.25">
      <c r="A38" s="32">
        <f t="shared" si="6"/>
        <v>21</v>
      </c>
      <c r="B38" s="46">
        <f t="shared" si="0"/>
        <v>43388</v>
      </c>
      <c r="C38" s="49">
        <f t="shared" si="7"/>
        <v>0</v>
      </c>
      <c r="D38" s="47">
        <f t="shared" si="1"/>
        <v>3333333.3333333335</v>
      </c>
      <c r="E38" s="50">
        <f t="shared" si="2"/>
        <v>0</v>
      </c>
      <c r="F38" s="49">
        <f t="shared" si="3"/>
        <v>0</v>
      </c>
      <c r="G38" s="47">
        <f t="shared" si="4"/>
        <v>3333333.3333333335</v>
      </c>
      <c r="H38" s="49">
        <f t="shared" si="8"/>
        <v>0</v>
      </c>
      <c r="I38" s="49">
        <f t="shared" si="5"/>
        <v>0</v>
      </c>
      <c r="J38" s="34"/>
      <c r="K38" s="34"/>
    </row>
    <row r="39" spans="1:11" s="37" customFormat="1" ht="11.25">
      <c r="A39" s="32">
        <f t="shared" si="6"/>
        <v>22</v>
      </c>
      <c r="B39" s="46">
        <f t="shared" si="0"/>
        <v>43511</v>
      </c>
      <c r="C39" s="49">
        <f t="shared" si="7"/>
        <v>0</v>
      </c>
      <c r="D39" s="47">
        <f t="shared" si="1"/>
        <v>3333333.3333333335</v>
      </c>
      <c r="E39" s="50">
        <f t="shared" si="2"/>
        <v>0</v>
      </c>
      <c r="F39" s="49">
        <f t="shared" si="3"/>
        <v>0</v>
      </c>
      <c r="G39" s="47">
        <f t="shared" si="4"/>
        <v>3333333.3333333335</v>
      </c>
      <c r="H39" s="49">
        <f t="shared" si="8"/>
        <v>0</v>
      </c>
      <c r="I39" s="49">
        <f t="shared" si="5"/>
        <v>0</v>
      </c>
      <c r="J39" s="34"/>
      <c r="K39" s="34"/>
    </row>
    <row r="40" spans="1:11" s="37" customFormat="1" ht="11.25">
      <c r="A40" s="32">
        <f t="shared" si="6"/>
        <v>23</v>
      </c>
      <c r="B40" s="46">
        <f t="shared" si="0"/>
        <v>43631</v>
      </c>
      <c r="C40" s="49">
        <f t="shared" si="7"/>
        <v>0</v>
      </c>
      <c r="D40" s="47">
        <f t="shared" si="1"/>
        <v>3333333.3333333335</v>
      </c>
      <c r="E40" s="50">
        <f t="shared" si="2"/>
        <v>0</v>
      </c>
      <c r="F40" s="49">
        <f t="shared" si="3"/>
        <v>0</v>
      </c>
      <c r="G40" s="47">
        <f t="shared" si="4"/>
        <v>3333333.3333333335</v>
      </c>
      <c r="H40" s="49">
        <f t="shared" si="8"/>
        <v>0</v>
      </c>
      <c r="I40" s="49">
        <f t="shared" si="5"/>
        <v>0</v>
      </c>
      <c r="J40" s="34"/>
      <c r="K40" s="34"/>
    </row>
    <row r="41" spans="1:11" s="37" customFormat="1" ht="11.25">
      <c r="A41" s="32">
        <f t="shared" si="6"/>
        <v>24</v>
      </c>
      <c r="B41" s="46">
        <f t="shared" si="0"/>
        <v>43753</v>
      </c>
      <c r="C41" s="49">
        <f t="shared" si="7"/>
        <v>0</v>
      </c>
      <c r="D41" s="47">
        <f t="shared" si="1"/>
        <v>3333333.3333333335</v>
      </c>
      <c r="E41" s="50">
        <f t="shared" si="2"/>
        <v>0</v>
      </c>
      <c r="F41" s="49">
        <f t="shared" si="3"/>
        <v>0</v>
      </c>
      <c r="G41" s="47">
        <f t="shared" si="4"/>
        <v>3333333.3333333335</v>
      </c>
      <c r="H41" s="49">
        <f t="shared" si="8"/>
        <v>0</v>
      </c>
      <c r="I41" s="49">
        <f t="shared" si="5"/>
        <v>0</v>
      </c>
      <c r="J41" s="34"/>
      <c r="K41" s="34"/>
    </row>
    <row r="42" spans="1:11" s="37" customFormat="1" ht="11.25">
      <c r="A42" s="32">
        <f t="shared" si="6"/>
        <v>25</v>
      </c>
      <c r="B42" s="46">
        <f t="shared" si="0"/>
        <v>43876</v>
      </c>
      <c r="C42" s="49">
        <f t="shared" si="7"/>
        <v>0</v>
      </c>
      <c r="D42" s="47">
        <f t="shared" si="1"/>
        <v>3333333.3333333335</v>
      </c>
      <c r="E42" s="50">
        <f t="shared" si="2"/>
        <v>0</v>
      </c>
      <c r="F42" s="49">
        <f t="shared" si="3"/>
        <v>0</v>
      </c>
      <c r="G42" s="47">
        <f t="shared" si="4"/>
        <v>3333333.3333333335</v>
      </c>
      <c r="H42" s="49">
        <f t="shared" si="8"/>
        <v>0</v>
      </c>
      <c r="I42" s="49">
        <f t="shared" si="5"/>
        <v>0</v>
      </c>
      <c r="J42" s="34"/>
      <c r="K42" s="34"/>
    </row>
    <row r="43" spans="1:11" s="37" customFormat="1" ht="11.25">
      <c r="A43" s="32">
        <f t="shared" si="6"/>
        <v>26</v>
      </c>
      <c r="B43" s="46">
        <f t="shared" si="0"/>
        <v>43997</v>
      </c>
      <c r="C43" s="49">
        <f t="shared" si="7"/>
        <v>0</v>
      </c>
      <c r="D43" s="47">
        <f t="shared" si="1"/>
        <v>3333333.3333333335</v>
      </c>
      <c r="E43" s="50">
        <f t="shared" si="2"/>
        <v>0</v>
      </c>
      <c r="F43" s="49">
        <f t="shared" si="3"/>
        <v>0</v>
      </c>
      <c r="G43" s="47">
        <f t="shared" si="4"/>
        <v>3333333.3333333335</v>
      </c>
      <c r="H43" s="49">
        <f t="shared" si="8"/>
        <v>0</v>
      </c>
      <c r="I43" s="49">
        <f t="shared" si="5"/>
        <v>0</v>
      </c>
      <c r="J43" s="34"/>
      <c r="K43" s="34"/>
    </row>
    <row r="44" spans="1:11" s="37" customFormat="1" ht="11.25">
      <c r="A44" s="32">
        <f t="shared" si="6"/>
        <v>27</v>
      </c>
      <c r="B44" s="46">
        <f t="shared" si="0"/>
        <v>44119</v>
      </c>
      <c r="C44" s="49">
        <f t="shared" si="7"/>
        <v>0</v>
      </c>
      <c r="D44" s="47">
        <f t="shared" si="1"/>
        <v>3333333.3333333335</v>
      </c>
      <c r="E44" s="50">
        <f t="shared" si="2"/>
        <v>0</v>
      </c>
      <c r="F44" s="49">
        <f t="shared" si="3"/>
        <v>0</v>
      </c>
      <c r="G44" s="47">
        <f t="shared" si="4"/>
        <v>3333333.3333333335</v>
      </c>
      <c r="H44" s="49">
        <f t="shared" si="8"/>
        <v>0</v>
      </c>
      <c r="I44" s="49">
        <f t="shared" si="5"/>
        <v>0</v>
      </c>
      <c r="J44" s="34"/>
      <c r="K44" s="34"/>
    </row>
    <row r="45" spans="1:11" s="37" customFormat="1" ht="11.25">
      <c r="A45" s="32">
        <f t="shared" si="6"/>
        <v>28</v>
      </c>
      <c r="B45" s="46">
        <f t="shared" si="0"/>
        <v>44242</v>
      </c>
      <c r="C45" s="49">
        <f t="shared" si="7"/>
        <v>0</v>
      </c>
      <c r="D45" s="47">
        <f t="shared" si="1"/>
        <v>3333333.3333333335</v>
      </c>
      <c r="E45" s="50">
        <f t="shared" si="2"/>
        <v>0</v>
      </c>
      <c r="F45" s="49">
        <f t="shared" si="3"/>
        <v>0</v>
      </c>
      <c r="G45" s="47">
        <f t="shared" si="4"/>
        <v>3333333.3333333335</v>
      </c>
      <c r="H45" s="49">
        <f t="shared" si="8"/>
        <v>0</v>
      </c>
      <c r="I45" s="49">
        <f t="shared" si="5"/>
        <v>0</v>
      </c>
      <c r="J45" s="34"/>
      <c r="K45" s="34"/>
    </row>
    <row r="46" spans="1:11" s="37" customFormat="1" ht="11.25">
      <c r="A46" s="32">
        <f t="shared" si="6"/>
        <v>29</v>
      </c>
      <c r="B46" s="46">
        <f t="shared" si="0"/>
        <v>44362</v>
      </c>
      <c r="C46" s="49">
        <f t="shared" si="7"/>
        <v>0</v>
      </c>
      <c r="D46" s="47">
        <f t="shared" si="1"/>
        <v>3333333.3333333335</v>
      </c>
      <c r="E46" s="50">
        <f t="shared" si="2"/>
        <v>0</v>
      </c>
      <c r="F46" s="49">
        <f t="shared" si="3"/>
        <v>0</v>
      </c>
      <c r="G46" s="47">
        <f t="shared" si="4"/>
        <v>3333333.3333333335</v>
      </c>
      <c r="H46" s="49">
        <f t="shared" si="8"/>
        <v>0</v>
      </c>
      <c r="I46" s="49">
        <f t="shared" si="5"/>
        <v>0</v>
      </c>
      <c r="J46" s="34"/>
      <c r="K46" s="34"/>
    </row>
    <row r="47" spans="1:11" s="37" customFormat="1" ht="11.25">
      <c r="A47" s="32">
        <f t="shared" si="6"/>
        <v>30</v>
      </c>
      <c r="B47" s="46">
        <f t="shared" si="0"/>
        <v>44484</v>
      </c>
      <c r="C47" s="49">
        <f t="shared" si="7"/>
        <v>0</v>
      </c>
      <c r="D47" s="47">
        <f t="shared" si="1"/>
        <v>3333333.3333333335</v>
      </c>
      <c r="E47" s="50">
        <f t="shared" si="2"/>
        <v>0</v>
      </c>
      <c r="F47" s="49">
        <f t="shared" si="3"/>
        <v>0</v>
      </c>
      <c r="G47" s="47">
        <f t="shared" si="4"/>
        <v>3333333.3333333335</v>
      </c>
      <c r="H47" s="49">
        <f t="shared" si="8"/>
        <v>0</v>
      </c>
      <c r="I47" s="49">
        <f t="shared" si="5"/>
        <v>0</v>
      </c>
      <c r="J47" s="34"/>
      <c r="K47" s="34"/>
    </row>
    <row r="48" spans="1:11" s="37" customFormat="1" ht="11.25">
      <c r="A48" s="32">
        <f t="shared" si="6"/>
        <v>31</v>
      </c>
      <c r="B48" s="46">
        <f t="shared" si="0"/>
        <v>44607</v>
      </c>
      <c r="C48" s="49">
        <f t="shared" si="7"/>
        <v>0</v>
      </c>
      <c r="D48" s="47">
        <f t="shared" si="1"/>
        <v>3333333.3333333335</v>
      </c>
      <c r="E48" s="50">
        <f t="shared" si="2"/>
        <v>0</v>
      </c>
      <c r="F48" s="49">
        <f t="shared" si="3"/>
        <v>0</v>
      </c>
      <c r="G48" s="47">
        <f t="shared" si="4"/>
        <v>3333333.3333333335</v>
      </c>
      <c r="H48" s="49">
        <f t="shared" si="8"/>
        <v>0</v>
      </c>
      <c r="I48" s="49">
        <f t="shared" si="5"/>
        <v>0</v>
      </c>
      <c r="J48" s="34"/>
      <c r="K48" s="34"/>
    </row>
    <row r="49" spans="1:11" s="37" customFormat="1" ht="11.25">
      <c r="A49" s="32">
        <f t="shared" si="6"/>
        <v>32</v>
      </c>
      <c r="B49" s="46">
        <f t="shared" si="0"/>
        <v>44727</v>
      </c>
      <c r="C49" s="49">
        <f t="shared" si="7"/>
        <v>0</v>
      </c>
      <c r="D49" s="47">
        <f t="shared" si="1"/>
        <v>3333333.3333333335</v>
      </c>
      <c r="E49" s="50">
        <f t="shared" si="2"/>
        <v>0</v>
      </c>
      <c r="F49" s="49">
        <f t="shared" si="3"/>
        <v>0</v>
      </c>
      <c r="G49" s="47">
        <f t="shared" si="4"/>
        <v>3333333.3333333335</v>
      </c>
      <c r="H49" s="49">
        <f t="shared" si="8"/>
        <v>0</v>
      </c>
      <c r="I49" s="49">
        <f t="shared" si="5"/>
        <v>0</v>
      </c>
      <c r="J49" s="34"/>
      <c r="K49" s="34"/>
    </row>
    <row r="50" spans="1:11" s="37" customFormat="1" ht="11.25">
      <c r="A50" s="32">
        <f t="shared" si="6"/>
        <v>33</v>
      </c>
      <c r="B50" s="46">
        <f t="shared" si="0"/>
        <v>44849</v>
      </c>
      <c r="C50" s="49">
        <f t="shared" si="7"/>
        <v>0</v>
      </c>
      <c r="D50" s="47">
        <f t="shared" si="1"/>
        <v>3333333.3333333335</v>
      </c>
      <c r="E50" s="50">
        <f t="shared" si="2"/>
        <v>0</v>
      </c>
      <c r="F50" s="49">
        <f t="shared" si="3"/>
        <v>0</v>
      </c>
      <c r="G50" s="47">
        <f t="shared" si="4"/>
        <v>3333333.3333333335</v>
      </c>
      <c r="H50" s="49">
        <f t="shared" si="8"/>
        <v>0</v>
      </c>
      <c r="I50" s="49">
        <f t="shared" si="5"/>
        <v>0</v>
      </c>
      <c r="J50" s="34"/>
      <c r="K50" s="34"/>
    </row>
    <row r="51" spans="1:11" s="37" customFormat="1" ht="11.25">
      <c r="A51" s="32">
        <f t="shared" si="6"/>
        <v>34</v>
      </c>
      <c r="B51" s="46">
        <f t="shared" si="0"/>
        <v>44972</v>
      </c>
      <c r="C51" s="49">
        <f t="shared" si="7"/>
        <v>0</v>
      </c>
      <c r="D51" s="47">
        <f t="shared" si="1"/>
        <v>3333333.3333333335</v>
      </c>
      <c r="E51" s="50">
        <f t="shared" si="2"/>
        <v>0</v>
      </c>
      <c r="F51" s="49">
        <f t="shared" si="3"/>
        <v>0</v>
      </c>
      <c r="G51" s="47">
        <f t="shared" si="4"/>
        <v>3333333.3333333335</v>
      </c>
      <c r="H51" s="49">
        <f t="shared" si="8"/>
        <v>0</v>
      </c>
      <c r="I51" s="49">
        <f t="shared" si="5"/>
        <v>0</v>
      </c>
      <c r="J51" s="34"/>
      <c r="K51" s="34"/>
    </row>
    <row r="52" spans="1:11" s="37" customFormat="1" ht="11.25">
      <c r="A52" s="32">
        <f t="shared" si="6"/>
        <v>35</v>
      </c>
      <c r="B52" s="46">
        <f t="shared" si="0"/>
        <v>45092</v>
      </c>
      <c r="C52" s="49">
        <f t="shared" si="7"/>
        <v>0</v>
      </c>
      <c r="D52" s="47">
        <f t="shared" si="1"/>
        <v>3333333.3333333335</v>
      </c>
      <c r="E52" s="50">
        <f t="shared" si="2"/>
        <v>0</v>
      </c>
      <c r="F52" s="49">
        <f t="shared" si="3"/>
        <v>0</v>
      </c>
      <c r="G52" s="47">
        <f t="shared" si="4"/>
        <v>3333333.3333333335</v>
      </c>
      <c r="H52" s="49">
        <f t="shared" si="8"/>
        <v>0</v>
      </c>
      <c r="I52" s="49">
        <f t="shared" si="5"/>
        <v>0</v>
      </c>
      <c r="J52" s="34"/>
      <c r="K52" s="34"/>
    </row>
    <row r="53" spans="1:11" s="37" customFormat="1" ht="11.25">
      <c r="A53" s="32">
        <f t="shared" si="6"/>
        <v>36</v>
      </c>
      <c r="B53" s="46">
        <f t="shared" si="0"/>
        <v>45214</v>
      </c>
      <c r="C53" s="49">
        <f t="shared" si="7"/>
        <v>0</v>
      </c>
      <c r="D53" s="47">
        <f t="shared" si="1"/>
        <v>3333333.3333333335</v>
      </c>
      <c r="E53" s="50">
        <f t="shared" si="2"/>
        <v>0</v>
      </c>
      <c r="F53" s="49">
        <f t="shared" si="3"/>
        <v>0</v>
      </c>
      <c r="G53" s="47">
        <f t="shared" si="4"/>
        <v>3333333.3333333335</v>
      </c>
      <c r="H53" s="49">
        <f t="shared" si="8"/>
        <v>0</v>
      </c>
      <c r="I53" s="49">
        <f t="shared" si="5"/>
        <v>0</v>
      </c>
      <c r="J53" s="34"/>
      <c r="K53" s="34"/>
    </row>
    <row r="54" spans="1:11" s="37" customFormat="1" ht="11.25">
      <c r="A54" s="32">
        <f t="shared" si="6"/>
        <v>37</v>
      </c>
      <c r="B54" s="46">
        <f t="shared" si="0"/>
        <v>45337</v>
      </c>
      <c r="C54" s="49">
        <f t="shared" si="7"/>
        <v>0</v>
      </c>
      <c r="D54" s="47">
        <f t="shared" si="1"/>
        <v>3333333.3333333335</v>
      </c>
      <c r="E54" s="50">
        <f t="shared" si="2"/>
        <v>0</v>
      </c>
      <c r="F54" s="49">
        <f t="shared" si="3"/>
        <v>0</v>
      </c>
      <c r="G54" s="47">
        <f t="shared" si="4"/>
        <v>3333333.3333333335</v>
      </c>
      <c r="H54" s="49">
        <f t="shared" si="8"/>
        <v>0</v>
      </c>
      <c r="I54" s="49">
        <f t="shared" si="5"/>
        <v>0</v>
      </c>
      <c r="J54" s="34"/>
      <c r="K54" s="34"/>
    </row>
    <row r="55" spans="1:11" s="37" customFormat="1" ht="11.25">
      <c r="A55" s="32">
        <f t="shared" si="6"/>
        <v>38</v>
      </c>
      <c r="B55" s="46">
        <f t="shared" si="0"/>
        <v>45458</v>
      </c>
      <c r="C55" s="49">
        <f t="shared" si="7"/>
        <v>0</v>
      </c>
      <c r="D55" s="47">
        <f t="shared" si="1"/>
        <v>3333333.3333333335</v>
      </c>
      <c r="E55" s="50">
        <f t="shared" si="2"/>
        <v>0</v>
      </c>
      <c r="F55" s="49">
        <f t="shared" si="3"/>
        <v>0</v>
      </c>
      <c r="G55" s="47">
        <f t="shared" si="4"/>
        <v>3333333.3333333335</v>
      </c>
      <c r="H55" s="49">
        <f t="shared" si="8"/>
        <v>0</v>
      </c>
      <c r="I55" s="49">
        <f t="shared" si="5"/>
        <v>0</v>
      </c>
      <c r="J55" s="34"/>
      <c r="K55" s="34"/>
    </row>
    <row r="56" spans="1:11" s="37" customFormat="1" ht="11.25">
      <c r="A56" s="32">
        <f t="shared" si="6"/>
        <v>39</v>
      </c>
      <c r="B56" s="46">
        <f t="shared" si="0"/>
        <v>45580</v>
      </c>
      <c r="C56" s="49">
        <f t="shared" si="7"/>
        <v>0</v>
      </c>
      <c r="D56" s="47">
        <f t="shared" si="1"/>
        <v>3333333.3333333335</v>
      </c>
      <c r="E56" s="50">
        <f t="shared" si="2"/>
        <v>0</v>
      </c>
      <c r="F56" s="49">
        <f t="shared" si="3"/>
        <v>0</v>
      </c>
      <c r="G56" s="47">
        <f t="shared" si="4"/>
        <v>3333333.3333333335</v>
      </c>
      <c r="H56" s="49">
        <f t="shared" si="8"/>
        <v>0</v>
      </c>
      <c r="I56" s="49">
        <f t="shared" si="5"/>
        <v>0</v>
      </c>
      <c r="J56" s="34"/>
      <c r="K56" s="34"/>
    </row>
    <row r="57" spans="1:11" s="37" customFormat="1" ht="11.25">
      <c r="A57" s="32">
        <f t="shared" si="6"/>
        <v>40</v>
      </c>
      <c r="B57" s="46">
        <f t="shared" si="0"/>
        <v>45703</v>
      </c>
      <c r="C57" s="49">
        <f t="shared" si="7"/>
        <v>0</v>
      </c>
      <c r="D57" s="47">
        <f t="shared" si="1"/>
        <v>3333333.3333333335</v>
      </c>
      <c r="E57" s="50">
        <f t="shared" si="2"/>
        <v>0</v>
      </c>
      <c r="F57" s="49">
        <f t="shared" si="3"/>
        <v>0</v>
      </c>
      <c r="G57" s="47">
        <f t="shared" si="4"/>
        <v>3333333.3333333335</v>
      </c>
      <c r="H57" s="49">
        <f t="shared" si="8"/>
        <v>0</v>
      </c>
      <c r="I57" s="49">
        <f t="shared" si="5"/>
        <v>0</v>
      </c>
      <c r="J57" s="34"/>
      <c r="K57" s="34"/>
    </row>
    <row r="58" spans="1:11" s="37" customFormat="1" ht="11.25">
      <c r="A58" s="32">
        <f t="shared" si="6"/>
        <v>41</v>
      </c>
      <c r="B58" s="46">
        <f t="shared" si="0"/>
        <v>45823</v>
      </c>
      <c r="C58" s="49">
        <f t="shared" si="7"/>
        <v>0</v>
      </c>
      <c r="D58" s="47">
        <f t="shared" si="1"/>
        <v>3333333.3333333335</v>
      </c>
      <c r="E58" s="50">
        <f t="shared" si="2"/>
        <v>0</v>
      </c>
      <c r="F58" s="49">
        <f t="shared" si="3"/>
        <v>0</v>
      </c>
      <c r="G58" s="47">
        <f t="shared" si="4"/>
        <v>3333333.3333333335</v>
      </c>
      <c r="H58" s="49">
        <f t="shared" si="8"/>
        <v>0</v>
      </c>
      <c r="I58" s="49">
        <f t="shared" si="5"/>
        <v>0</v>
      </c>
      <c r="J58" s="34"/>
      <c r="K58" s="34"/>
    </row>
    <row r="59" spans="1:11" s="37" customFormat="1" ht="11.25">
      <c r="A59" s="32">
        <f t="shared" si="6"/>
        <v>42</v>
      </c>
      <c r="B59" s="46">
        <f t="shared" si="0"/>
        <v>45945</v>
      </c>
      <c r="C59" s="49">
        <f t="shared" si="7"/>
        <v>0</v>
      </c>
      <c r="D59" s="47">
        <f t="shared" si="1"/>
        <v>3333333.3333333335</v>
      </c>
      <c r="E59" s="50">
        <f t="shared" si="2"/>
        <v>0</v>
      </c>
      <c r="F59" s="49">
        <f t="shared" si="3"/>
        <v>0</v>
      </c>
      <c r="G59" s="47">
        <f t="shared" si="4"/>
        <v>3333333.3333333335</v>
      </c>
      <c r="H59" s="49">
        <f t="shared" si="8"/>
        <v>0</v>
      </c>
      <c r="I59" s="49">
        <f t="shared" si="5"/>
        <v>0</v>
      </c>
      <c r="J59" s="34"/>
      <c r="K59" s="34"/>
    </row>
    <row r="60" spans="1:11" s="37" customFormat="1" ht="11.25">
      <c r="A60" s="32">
        <f t="shared" si="6"/>
        <v>43</v>
      </c>
      <c r="B60" s="46">
        <f t="shared" si="0"/>
        <v>46068</v>
      </c>
      <c r="C60" s="49">
        <f t="shared" si="7"/>
        <v>0</v>
      </c>
      <c r="D60" s="47">
        <f t="shared" si="1"/>
        <v>3333333.3333333335</v>
      </c>
      <c r="E60" s="50">
        <f t="shared" si="2"/>
        <v>0</v>
      </c>
      <c r="F60" s="49">
        <f t="shared" si="3"/>
        <v>0</v>
      </c>
      <c r="G60" s="47">
        <f t="shared" si="4"/>
        <v>3333333.3333333335</v>
      </c>
      <c r="H60" s="49">
        <f t="shared" si="8"/>
        <v>0</v>
      </c>
      <c r="I60" s="49">
        <f t="shared" si="5"/>
        <v>0</v>
      </c>
      <c r="J60" s="34"/>
      <c r="K60" s="34"/>
    </row>
    <row r="61" spans="1:11" s="37" customFormat="1" ht="11.25">
      <c r="A61" s="32">
        <f t="shared" si="6"/>
        <v>44</v>
      </c>
      <c r="B61" s="46">
        <f t="shared" si="0"/>
        <v>46188</v>
      </c>
      <c r="C61" s="49">
        <f t="shared" si="7"/>
        <v>0</v>
      </c>
      <c r="D61" s="47">
        <f t="shared" si="1"/>
        <v>3333333.3333333335</v>
      </c>
      <c r="E61" s="50">
        <f t="shared" si="2"/>
        <v>0</v>
      </c>
      <c r="F61" s="49">
        <f t="shared" si="3"/>
        <v>0</v>
      </c>
      <c r="G61" s="47">
        <f t="shared" si="4"/>
        <v>3333333.3333333335</v>
      </c>
      <c r="H61" s="49">
        <f t="shared" si="8"/>
        <v>0</v>
      </c>
      <c r="I61" s="49">
        <f t="shared" si="5"/>
        <v>0</v>
      </c>
      <c r="J61" s="34"/>
      <c r="K61" s="34"/>
    </row>
    <row r="62" spans="1:11" s="37" customFormat="1" ht="11.25">
      <c r="A62" s="32">
        <f t="shared" si="6"/>
        <v>45</v>
      </c>
      <c r="B62" s="46">
        <f t="shared" si="0"/>
        <v>46310</v>
      </c>
      <c r="C62" s="49">
        <f t="shared" si="7"/>
        <v>0</v>
      </c>
      <c r="D62" s="47">
        <f t="shared" si="1"/>
        <v>3333333.3333333335</v>
      </c>
      <c r="E62" s="50">
        <f t="shared" si="2"/>
        <v>0</v>
      </c>
      <c r="F62" s="49">
        <f t="shared" si="3"/>
        <v>0</v>
      </c>
      <c r="G62" s="47">
        <f t="shared" si="4"/>
        <v>3333333.3333333335</v>
      </c>
      <c r="H62" s="49">
        <f t="shared" si="8"/>
        <v>0</v>
      </c>
      <c r="I62" s="49">
        <f t="shared" si="5"/>
        <v>0</v>
      </c>
      <c r="J62" s="34"/>
      <c r="K62" s="34"/>
    </row>
    <row r="63" spans="1:11" s="37" customFormat="1" ht="11.25">
      <c r="A63" s="32">
        <f t="shared" si="6"/>
        <v>46</v>
      </c>
      <c r="B63" s="46">
        <f t="shared" si="0"/>
        <v>46433</v>
      </c>
      <c r="C63" s="49">
        <f t="shared" si="7"/>
        <v>0</v>
      </c>
      <c r="D63" s="47">
        <f t="shared" si="1"/>
        <v>3333333.3333333335</v>
      </c>
      <c r="E63" s="50">
        <f t="shared" si="2"/>
        <v>0</v>
      </c>
      <c r="F63" s="49">
        <f t="shared" si="3"/>
        <v>0</v>
      </c>
      <c r="G63" s="47">
        <f t="shared" si="4"/>
        <v>3333333.3333333335</v>
      </c>
      <c r="H63" s="49">
        <f t="shared" si="8"/>
        <v>0</v>
      </c>
      <c r="I63" s="49">
        <f t="shared" si="5"/>
        <v>0</v>
      </c>
      <c r="J63" s="34"/>
      <c r="K63" s="34"/>
    </row>
    <row r="64" spans="1:11" s="37" customFormat="1" ht="11.25">
      <c r="A64" s="32">
        <f t="shared" si="6"/>
        <v>47</v>
      </c>
      <c r="B64" s="46">
        <f t="shared" si="0"/>
        <v>46553</v>
      </c>
      <c r="C64" s="49">
        <f t="shared" si="7"/>
        <v>0</v>
      </c>
      <c r="D64" s="47">
        <f t="shared" si="1"/>
        <v>3333333.3333333335</v>
      </c>
      <c r="E64" s="50">
        <f t="shared" si="2"/>
        <v>0</v>
      </c>
      <c r="F64" s="49">
        <f t="shared" si="3"/>
        <v>0</v>
      </c>
      <c r="G64" s="47">
        <f t="shared" si="4"/>
        <v>3333333.3333333335</v>
      </c>
      <c r="H64" s="49">
        <f t="shared" si="8"/>
        <v>0</v>
      </c>
      <c r="I64" s="49">
        <f t="shared" si="5"/>
        <v>0</v>
      </c>
      <c r="J64" s="34"/>
      <c r="K64" s="34"/>
    </row>
    <row r="65" spans="1:11" s="37" customFormat="1" ht="11.25">
      <c r="A65" s="32">
        <f t="shared" si="6"/>
        <v>48</v>
      </c>
      <c r="B65" s="46">
        <f t="shared" si="0"/>
        <v>46675</v>
      </c>
      <c r="C65" s="49">
        <f t="shared" si="7"/>
        <v>0</v>
      </c>
      <c r="D65" s="47">
        <f t="shared" si="1"/>
        <v>3333333.3333333335</v>
      </c>
      <c r="E65" s="50">
        <f t="shared" si="2"/>
        <v>0</v>
      </c>
      <c r="F65" s="49">
        <f t="shared" si="3"/>
        <v>0</v>
      </c>
      <c r="G65" s="47">
        <f t="shared" si="4"/>
        <v>3333333.3333333335</v>
      </c>
      <c r="H65" s="49">
        <f t="shared" si="8"/>
        <v>0</v>
      </c>
      <c r="I65" s="49">
        <f t="shared" si="5"/>
        <v>0</v>
      </c>
      <c r="J65" s="34"/>
      <c r="K65" s="34"/>
    </row>
    <row r="66" spans="1:11" s="37" customFormat="1" ht="11.25">
      <c r="A66" s="32">
        <f t="shared" si="6"/>
        <v>49</v>
      </c>
      <c r="B66" s="46">
        <f t="shared" si="0"/>
        <v>46798</v>
      </c>
      <c r="C66" s="49">
        <f t="shared" si="7"/>
        <v>0</v>
      </c>
      <c r="D66" s="47">
        <f t="shared" si="1"/>
        <v>3333333.3333333335</v>
      </c>
      <c r="E66" s="50">
        <f t="shared" si="2"/>
        <v>0</v>
      </c>
      <c r="F66" s="49">
        <f t="shared" si="3"/>
        <v>0</v>
      </c>
      <c r="G66" s="47">
        <f t="shared" si="4"/>
        <v>3333333.3333333335</v>
      </c>
      <c r="H66" s="49">
        <f t="shared" si="8"/>
        <v>0</v>
      </c>
      <c r="I66" s="49">
        <f t="shared" si="5"/>
        <v>0</v>
      </c>
      <c r="J66" s="34"/>
      <c r="K66" s="34"/>
    </row>
    <row r="67" spans="1:11" s="37" customFormat="1" ht="11.25">
      <c r="A67" s="32">
        <f t="shared" si="6"/>
        <v>50</v>
      </c>
      <c r="B67" s="46">
        <f t="shared" si="0"/>
        <v>46919</v>
      </c>
      <c r="C67" s="49">
        <f t="shared" si="7"/>
        <v>0</v>
      </c>
      <c r="D67" s="47">
        <f t="shared" si="1"/>
        <v>3333333.3333333335</v>
      </c>
      <c r="E67" s="50">
        <f t="shared" si="2"/>
        <v>0</v>
      </c>
      <c r="F67" s="49">
        <f t="shared" si="3"/>
        <v>0</v>
      </c>
      <c r="G67" s="47">
        <f t="shared" si="4"/>
        <v>3333333.3333333335</v>
      </c>
      <c r="H67" s="49">
        <f t="shared" si="8"/>
        <v>0</v>
      </c>
      <c r="I67" s="49">
        <f t="shared" si="5"/>
        <v>0</v>
      </c>
      <c r="J67" s="34"/>
      <c r="K67" s="34"/>
    </row>
    <row r="68" spans="1:11" s="37" customFormat="1" ht="11.25">
      <c r="A68" s="32">
        <f t="shared" si="6"/>
        <v>51</v>
      </c>
      <c r="B68" s="46">
        <f t="shared" si="0"/>
        <v>47041</v>
      </c>
      <c r="C68" s="49">
        <f t="shared" si="7"/>
        <v>0</v>
      </c>
      <c r="D68" s="47">
        <f t="shared" si="1"/>
        <v>3333333.3333333335</v>
      </c>
      <c r="E68" s="50">
        <f t="shared" si="2"/>
        <v>0</v>
      </c>
      <c r="F68" s="49">
        <f t="shared" si="3"/>
        <v>0</v>
      </c>
      <c r="G68" s="47">
        <f t="shared" si="4"/>
        <v>3333333.3333333335</v>
      </c>
      <c r="H68" s="49">
        <f t="shared" si="8"/>
        <v>0</v>
      </c>
      <c r="I68" s="49">
        <f t="shared" si="5"/>
        <v>0</v>
      </c>
      <c r="J68" s="34"/>
      <c r="K68" s="34"/>
    </row>
    <row r="69" spans="1:11" s="37" customFormat="1" ht="11.25">
      <c r="A69" s="32">
        <f t="shared" si="6"/>
        <v>52</v>
      </c>
      <c r="B69" s="46">
        <f t="shared" si="0"/>
        <v>47164</v>
      </c>
      <c r="C69" s="49">
        <f t="shared" si="7"/>
        <v>0</v>
      </c>
      <c r="D69" s="47">
        <f t="shared" si="1"/>
        <v>3333333.3333333335</v>
      </c>
      <c r="E69" s="50">
        <f t="shared" si="2"/>
        <v>0</v>
      </c>
      <c r="F69" s="49">
        <f t="shared" si="3"/>
        <v>0</v>
      </c>
      <c r="G69" s="47">
        <f t="shared" si="4"/>
        <v>3333333.3333333335</v>
      </c>
      <c r="H69" s="49">
        <f t="shared" si="8"/>
        <v>0</v>
      </c>
      <c r="I69" s="49">
        <f t="shared" si="5"/>
        <v>0</v>
      </c>
      <c r="J69" s="34"/>
      <c r="K69" s="34"/>
    </row>
    <row r="70" spans="1:11" s="37" customFormat="1" ht="11.25">
      <c r="A70" s="32">
        <f t="shared" si="6"/>
        <v>53</v>
      </c>
      <c r="B70" s="46">
        <f t="shared" si="0"/>
        <v>47284</v>
      </c>
      <c r="C70" s="49">
        <f t="shared" si="7"/>
        <v>0</v>
      </c>
      <c r="D70" s="47">
        <f t="shared" si="1"/>
        <v>3333333.3333333335</v>
      </c>
      <c r="E70" s="50">
        <f t="shared" si="2"/>
        <v>0</v>
      </c>
      <c r="F70" s="49">
        <f t="shared" si="3"/>
        <v>0</v>
      </c>
      <c r="G70" s="47">
        <f t="shared" si="4"/>
        <v>3333333.3333333335</v>
      </c>
      <c r="H70" s="49">
        <f t="shared" si="8"/>
        <v>0</v>
      </c>
      <c r="I70" s="49">
        <f t="shared" si="5"/>
        <v>0</v>
      </c>
      <c r="J70" s="34"/>
      <c r="K70" s="34"/>
    </row>
    <row r="71" spans="1:11" s="37" customFormat="1" ht="11.25">
      <c r="A71" s="32">
        <f t="shared" si="6"/>
        <v>54</v>
      </c>
      <c r="B71" s="46">
        <f t="shared" si="0"/>
        <v>47406</v>
      </c>
      <c r="C71" s="49">
        <f t="shared" si="7"/>
        <v>0</v>
      </c>
      <c r="D71" s="47">
        <f t="shared" si="1"/>
        <v>3333333.3333333335</v>
      </c>
      <c r="E71" s="50">
        <f t="shared" si="2"/>
        <v>0</v>
      </c>
      <c r="F71" s="49">
        <f t="shared" si="3"/>
        <v>0</v>
      </c>
      <c r="G71" s="47">
        <f t="shared" si="4"/>
        <v>3333333.3333333335</v>
      </c>
      <c r="H71" s="49">
        <f t="shared" si="8"/>
        <v>0</v>
      </c>
      <c r="I71" s="49">
        <f t="shared" si="5"/>
        <v>0</v>
      </c>
      <c r="J71" s="34"/>
      <c r="K71" s="34"/>
    </row>
    <row r="72" spans="1:11" s="37" customFormat="1" ht="11.25">
      <c r="A72" s="32">
        <f t="shared" si="6"/>
        <v>55</v>
      </c>
      <c r="B72" s="46">
        <f t="shared" si="0"/>
        <v>47529</v>
      </c>
      <c r="C72" s="49">
        <f t="shared" si="7"/>
        <v>0</v>
      </c>
      <c r="D72" s="47">
        <f t="shared" si="1"/>
        <v>3333333.3333333335</v>
      </c>
      <c r="E72" s="50">
        <f t="shared" si="2"/>
        <v>0</v>
      </c>
      <c r="F72" s="49">
        <f t="shared" si="3"/>
        <v>0</v>
      </c>
      <c r="G72" s="47">
        <f t="shared" si="4"/>
        <v>3333333.3333333335</v>
      </c>
      <c r="H72" s="49">
        <f t="shared" si="8"/>
        <v>0</v>
      </c>
      <c r="I72" s="49">
        <f t="shared" si="5"/>
        <v>0</v>
      </c>
      <c r="J72" s="34"/>
      <c r="K72" s="34"/>
    </row>
    <row r="73" spans="1:11" s="37" customFormat="1" ht="11.25">
      <c r="A73" s="32">
        <f t="shared" si="6"/>
        <v>56</v>
      </c>
      <c r="B73" s="46">
        <f t="shared" si="0"/>
        <v>47649</v>
      </c>
      <c r="C73" s="49">
        <f t="shared" si="7"/>
        <v>0</v>
      </c>
      <c r="D73" s="47">
        <f t="shared" si="1"/>
        <v>3333333.3333333335</v>
      </c>
      <c r="E73" s="50">
        <f t="shared" si="2"/>
        <v>0</v>
      </c>
      <c r="F73" s="49">
        <f t="shared" si="3"/>
        <v>0</v>
      </c>
      <c r="G73" s="47">
        <f t="shared" si="4"/>
        <v>3333333.3333333335</v>
      </c>
      <c r="H73" s="49">
        <f t="shared" si="8"/>
        <v>0</v>
      </c>
      <c r="I73" s="49">
        <f t="shared" si="5"/>
        <v>0</v>
      </c>
      <c r="J73" s="34"/>
      <c r="K73" s="34"/>
    </row>
    <row r="74" spans="1:11" s="37" customFormat="1" ht="11.25">
      <c r="A74" s="32">
        <f t="shared" si="6"/>
        <v>57</v>
      </c>
      <c r="B74" s="46">
        <f t="shared" si="0"/>
        <v>47771</v>
      </c>
      <c r="C74" s="49">
        <f t="shared" si="7"/>
        <v>0</v>
      </c>
      <c r="D74" s="47">
        <f t="shared" si="1"/>
        <v>3333333.3333333335</v>
      </c>
      <c r="E74" s="50">
        <f t="shared" si="2"/>
        <v>0</v>
      </c>
      <c r="F74" s="49">
        <f t="shared" si="3"/>
        <v>0</v>
      </c>
      <c r="G74" s="47">
        <f t="shared" si="4"/>
        <v>3333333.3333333335</v>
      </c>
      <c r="H74" s="49">
        <f t="shared" si="8"/>
        <v>0</v>
      </c>
      <c r="I74" s="49">
        <f t="shared" si="5"/>
        <v>0</v>
      </c>
      <c r="J74" s="34"/>
      <c r="K74" s="34"/>
    </row>
    <row r="75" spans="1:11" s="37" customFormat="1" ht="11.25">
      <c r="A75" s="32">
        <f t="shared" si="6"/>
        <v>58</v>
      </c>
      <c r="B75" s="46">
        <f t="shared" si="0"/>
        <v>47894</v>
      </c>
      <c r="C75" s="49">
        <f t="shared" si="7"/>
        <v>0</v>
      </c>
      <c r="D75" s="47">
        <f t="shared" si="1"/>
        <v>3333333.3333333335</v>
      </c>
      <c r="E75" s="50">
        <f t="shared" si="2"/>
        <v>0</v>
      </c>
      <c r="F75" s="49">
        <f t="shared" si="3"/>
        <v>0</v>
      </c>
      <c r="G75" s="47">
        <f t="shared" si="4"/>
        <v>3333333.3333333335</v>
      </c>
      <c r="H75" s="49">
        <f t="shared" si="8"/>
        <v>0</v>
      </c>
      <c r="I75" s="49">
        <f t="shared" si="5"/>
        <v>0</v>
      </c>
      <c r="J75" s="34"/>
      <c r="K75" s="34"/>
    </row>
    <row r="76" spans="1:11" s="37" customFormat="1" ht="11.25">
      <c r="A76" s="32">
        <f t="shared" si="6"/>
        <v>59</v>
      </c>
      <c r="B76" s="46">
        <f t="shared" si="0"/>
        <v>48014</v>
      </c>
      <c r="C76" s="49">
        <f t="shared" si="7"/>
        <v>0</v>
      </c>
      <c r="D76" s="47">
        <f t="shared" si="1"/>
        <v>3333333.3333333335</v>
      </c>
      <c r="E76" s="50">
        <f t="shared" si="2"/>
        <v>0</v>
      </c>
      <c r="F76" s="49">
        <f t="shared" si="3"/>
        <v>0</v>
      </c>
      <c r="G76" s="47">
        <f t="shared" si="4"/>
        <v>3333333.3333333335</v>
      </c>
      <c r="H76" s="49">
        <f t="shared" si="8"/>
        <v>0</v>
      </c>
      <c r="I76" s="49">
        <f t="shared" si="5"/>
        <v>0</v>
      </c>
      <c r="J76" s="34"/>
      <c r="K76" s="34"/>
    </row>
    <row r="77" spans="1:11" s="37" customFormat="1" ht="11.25">
      <c r="A77" s="32">
        <f t="shared" si="6"/>
        <v>60</v>
      </c>
      <c r="B77" s="46">
        <f t="shared" si="0"/>
        <v>48136</v>
      </c>
      <c r="C77" s="49">
        <f t="shared" si="7"/>
        <v>0</v>
      </c>
      <c r="D77" s="47">
        <f t="shared" si="1"/>
        <v>3333333.3333333335</v>
      </c>
      <c r="E77" s="50">
        <f t="shared" si="2"/>
        <v>0</v>
      </c>
      <c r="F77" s="49">
        <f t="shared" si="3"/>
        <v>0</v>
      </c>
      <c r="G77" s="47">
        <f t="shared" si="4"/>
        <v>3333333.3333333335</v>
      </c>
      <c r="H77" s="49">
        <f t="shared" si="8"/>
        <v>0</v>
      </c>
      <c r="I77" s="49">
        <f t="shared" si="5"/>
        <v>0</v>
      </c>
      <c r="J77" s="34"/>
      <c r="K77" s="34"/>
    </row>
    <row r="78" spans="1:11" s="37" customFormat="1" ht="11.25">
      <c r="A78" s="32">
        <f t="shared" si="6"/>
        <v>61</v>
      </c>
      <c r="B78" s="46">
        <f t="shared" si="0"/>
        <v>48259</v>
      </c>
      <c r="C78" s="49">
        <f t="shared" si="7"/>
        <v>0</v>
      </c>
      <c r="D78" s="47">
        <f t="shared" si="1"/>
        <v>3333333.3333333335</v>
      </c>
      <c r="E78" s="50">
        <f t="shared" si="2"/>
        <v>0</v>
      </c>
      <c r="F78" s="49">
        <f t="shared" si="3"/>
        <v>0</v>
      </c>
      <c r="G78" s="47">
        <f t="shared" si="4"/>
        <v>3333333.3333333335</v>
      </c>
      <c r="H78" s="49">
        <f t="shared" si="8"/>
        <v>0</v>
      </c>
      <c r="I78" s="49">
        <f t="shared" si="5"/>
        <v>0</v>
      </c>
      <c r="J78" s="34"/>
      <c r="K78" s="34"/>
    </row>
    <row r="79" spans="1:11" s="37" customFormat="1" ht="11.25">
      <c r="A79" s="32">
        <f t="shared" si="6"/>
        <v>62</v>
      </c>
      <c r="B79" s="46">
        <f t="shared" si="0"/>
        <v>48380</v>
      </c>
      <c r="C79" s="49">
        <f t="shared" si="7"/>
        <v>0</v>
      </c>
      <c r="D79" s="47">
        <f t="shared" si="1"/>
        <v>3333333.3333333335</v>
      </c>
      <c r="E79" s="50">
        <f t="shared" si="2"/>
        <v>0</v>
      </c>
      <c r="F79" s="49">
        <f t="shared" si="3"/>
        <v>0</v>
      </c>
      <c r="G79" s="47">
        <f t="shared" si="4"/>
        <v>3333333.3333333335</v>
      </c>
      <c r="H79" s="49">
        <f t="shared" si="8"/>
        <v>0</v>
      </c>
      <c r="I79" s="49">
        <f t="shared" si="5"/>
        <v>0</v>
      </c>
      <c r="J79" s="34"/>
      <c r="K79" s="34"/>
    </row>
    <row r="80" spans="1:11" s="37" customFormat="1" ht="11.25">
      <c r="A80" s="32">
        <f t="shared" si="6"/>
        <v>63</v>
      </c>
      <c r="B80" s="46">
        <f t="shared" si="0"/>
        <v>48502</v>
      </c>
      <c r="C80" s="49">
        <f t="shared" si="7"/>
        <v>0</v>
      </c>
      <c r="D80" s="47">
        <f t="shared" si="1"/>
        <v>3333333.3333333335</v>
      </c>
      <c r="E80" s="50">
        <f t="shared" si="2"/>
        <v>0</v>
      </c>
      <c r="F80" s="49">
        <f t="shared" si="3"/>
        <v>0</v>
      </c>
      <c r="G80" s="47">
        <f t="shared" si="4"/>
        <v>3333333.3333333335</v>
      </c>
      <c r="H80" s="49">
        <f t="shared" si="8"/>
        <v>0</v>
      </c>
      <c r="I80" s="49">
        <f t="shared" si="5"/>
        <v>0</v>
      </c>
      <c r="J80" s="34"/>
      <c r="K80" s="34"/>
    </row>
    <row r="81" spans="1:11" s="37" customFormat="1" ht="11.25">
      <c r="A81" s="32">
        <f t="shared" si="6"/>
        <v>64</v>
      </c>
      <c r="B81" s="46">
        <f t="shared" si="0"/>
        <v>48625</v>
      </c>
      <c r="C81" s="49">
        <f t="shared" si="7"/>
        <v>0</v>
      </c>
      <c r="D81" s="47">
        <f t="shared" si="1"/>
        <v>3333333.3333333335</v>
      </c>
      <c r="E81" s="50">
        <f t="shared" si="2"/>
        <v>0</v>
      </c>
      <c r="F81" s="49">
        <f t="shared" si="3"/>
        <v>0</v>
      </c>
      <c r="G81" s="47">
        <f t="shared" si="4"/>
        <v>3333333.3333333335</v>
      </c>
      <c r="H81" s="49">
        <f t="shared" si="8"/>
        <v>0</v>
      </c>
      <c r="I81" s="49">
        <f t="shared" si="5"/>
        <v>0</v>
      </c>
      <c r="J81" s="34"/>
      <c r="K81" s="34"/>
    </row>
    <row r="82" spans="1:11" s="37" customFormat="1" ht="11.25">
      <c r="A82" s="32">
        <f t="shared" si="6"/>
        <v>65</v>
      </c>
      <c r="B82" s="46">
        <f aca="true" t="shared" si="9" ref="B82:B145">IF(Pay_Num&lt;&gt;"",DATE(YEAR(Loan_Start),MONTH(Loan_Start)+(Pay_Num)*12/Num_Pmt_Per_Year,DAY(Loan_Start)),"")</f>
        <v>48745</v>
      </c>
      <c r="C82" s="49">
        <f t="shared" si="7"/>
        <v>0</v>
      </c>
      <c r="D82" s="47">
        <f aca="true" t="shared" si="10" ref="D82:D145">IF(A82&gt;$H$11*Num_Pmt_Per_Year,IF(Pay_Num&lt;&gt;"",G82+H82,""),Beg_Bal*(Interest_Rate/Num_Pmt_Per_Year))</f>
        <v>3333333.3333333335</v>
      </c>
      <c r="E82" s="50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49">
        <f aca="true" t="shared" si="12" ref="F82:F145">IF(AND(Pay_Num&lt;&gt;"",Sched_Pay+Extra_Pay&lt;Beg_Bal),Sched_Pay+Extra_Pay,IF(Pay_Num&lt;&gt;"",Beg_Bal,""))</f>
        <v>0</v>
      </c>
      <c r="G82" s="47">
        <f aca="true" t="shared" si="13" ref="G82:G145">IF(A82&gt;$H$11*Num_Pmt_Per_Year,Loan_Amount/$H$7,0)</f>
        <v>3333333.3333333335</v>
      </c>
      <c r="H82" s="49">
        <f t="shared" si="8"/>
        <v>0</v>
      </c>
      <c r="I82" s="49">
        <f aca="true" t="shared" si="14" ref="I82:I145">IF(AND(Pay_Num&lt;&gt;"",Sched_Pay+Extra_Pay&lt;Beg_Bal),Beg_Bal-Princ,IF(Pay_Num&lt;&gt;"",0,""))</f>
        <v>0</v>
      </c>
      <c r="J82" s="34"/>
      <c r="K82" s="34"/>
    </row>
    <row r="83" spans="1:11" s="37" customFormat="1" ht="11.25">
      <c r="A83" s="32">
        <f aca="true" t="shared" si="15" ref="A83:A146">IF(Values_Entered,A82+1,"")</f>
        <v>66</v>
      </c>
      <c r="B83" s="46">
        <f t="shared" si="9"/>
        <v>48867</v>
      </c>
      <c r="C83" s="49">
        <f aca="true" t="shared" si="16" ref="C83:C146">IF(Pay_Num&lt;&gt;"",I82,"")</f>
        <v>0</v>
      </c>
      <c r="D83" s="47">
        <f t="shared" si="10"/>
        <v>3333333.3333333335</v>
      </c>
      <c r="E83" s="50">
        <f t="shared" si="11"/>
        <v>0</v>
      </c>
      <c r="F83" s="49">
        <f t="shared" si="12"/>
        <v>0</v>
      </c>
      <c r="G83" s="47">
        <f t="shared" si="13"/>
        <v>3333333.3333333335</v>
      </c>
      <c r="H83" s="49">
        <f aca="true" t="shared" si="17" ref="H83:H146">IF(Pay_Num&lt;&gt;"",Beg_Bal*Interest_Rate/Num_Pmt_Per_Year,"")</f>
        <v>0</v>
      </c>
      <c r="I83" s="49">
        <f t="shared" si="14"/>
        <v>0</v>
      </c>
      <c r="J83" s="34"/>
      <c r="K83" s="34"/>
    </row>
    <row r="84" spans="1:11" s="37" customFormat="1" ht="11.25">
      <c r="A84" s="32">
        <f t="shared" si="15"/>
        <v>67</v>
      </c>
      <c r="B84" s="46">
        <f t="shared" si="9"/>
        <v>48990</v>
      </c>
      <c r="C84" s="49">
        <f t="shared" si="16"/>
        <v>0</v>
      </c>
      <c r="D84" s="47">
        <f t="shared" si="10"/>
        <v>3333333.3333333335</v>
      </c>
      <c r="E84" s="50">
        <f t="shared" si="11"/>
        <v>0</v>
      </c>
      <c r="F84" s="49">
        <f t="shared" si="12"/>
        <v>0</v>
      </c>
      <c r="G84" s="47">
        <f t="shared" si="13"/>
        <v>3333333.3333333335</v>
      </c>
      <c r="H84" s="49">
        <f t="shared" si="17"/>
        <v>0</v>
      </c>
      <c r="I84" s="49">
        <f t="shared" si="14"/>
        <v>0</v>
      </c>
      <c r="J84" s="34"/>
      <c r="K84" s="34"/>
    </row>
    <row r="85" spans="1:11" s="37" customFormat="1" ht="11.25">
      <c r="A85" s="32">
        <f t="shared" si="15"/>
        <v>68</v>
      </c>
      <c r="B85" s="46">
        <f t="shared" si="9"/>
        <v>49110</v>
      </c>
      <c r="C85" s="49">
        <f t="shared" si="16"/>
        <v>0</v>
      </c>
      <c r="D85" s="47">
        <f t="shared" si="10"/>
        <v>3333333.3333333335</v>
      </c>
      <c r="E85" s="50">
        <f t="shared" si="11"/>
        <v>0</v>
      </c>
      <c r="F85" s="49">
        <f t="shared" si="12"/>
        <v>0</v>
      </c>
      <c r="G85" s="47">
        <f t="shared" si="13"/>
        <v>3333333.3333333335</v>
      </c>
      <c r="H85" s="49">
        <f t="shared" si="17"/>
        <v>0</v>
      </c>
      <c r="I85" s="49">
        <f t="shared" si="14"/>
        <v>0</v>
      </c>
      <c r="J85" s="34"/>
      <c r="K85" s="34"/>
    </row>
    <row r="86" spans="1:11" s="37" customFormat="1" ht="11.25">
      <c r="A86" s="32">
        <f t="shared" si="15"/>
        <v>69</v>
      </c>
      <c r="B86" s="46">
        <f t="shared" si="9"/>
        <v>49232</v>
      </c>
      <c r="C86" s="49">
        <f t="shared" si="16"/>
        <v>0</v>
      </c>
      <c r="D86" s="47">
        <f t="shared" si="10"/>
        <v>3333333.3333333335</v>
      </c>
      <c r="E86" s="50">
        <f t="shared" si="11"/>
        <v>0</v>
      </c>
      <c r="F86" s="49">
        <f t="shared" si="12"/>
        <v>0</v>
      </c>
      <c r="G86" s="47">
        <f t="shared" si="13"/>
        <v>3333333.3333333335</v>
      </c>
      <c r="H86" s="49">
        <f t="shared" si="17"/>
        <v>0</v>
      </c>
      <c r="I86" s="49">
        <f t="shared" si="14"/>
        <v>0</v>
      </c>
      <c r="J86" s="34"/>
      <c r="K86" s="34"/>
    </row>
    <row r="87" spans="1:11" s="37" customFormat="1" ht="11.25">
      <c r="A87" s="32">
        <f t="shared" si="15"/>
        <v>70</v>
      </c>
      <c r="B87" s="46">
        <f t="shared" si="9"/>
        <v>49355</v>
      </c>
      <c r="C87" s="49">
        <f t="shared" si="16"/>
        <v>0</v>
      </c>
      <c r="D87" s="47">
        <f t="shared" si="10"/>
        <v>3333333.3333333335</v>
      </c>
      <c r="E87" s="50">
        <f t="shared" si="11"/>
        <v>0</v>
      </c>
      <c r="F87" s="49">
        <f t="shared" si="12"/>
        <v>0</v>
      </c>
      <c r="G87" s="47">
        <f t="shared" si="13"/>
        <v>3333333.3333333335</v>
      </c>
      <c r="H87" s="49">
        <f t="shared" si="17"/>
        <v>0</v>
      </c>
      <c r="I87" s="49">
        <f t="shared" si="14"/>
        <v>0</v>
      </c>
      <c r="J87" s="34"/>
      <c r="K87" s="34"/>
    </row>
    <row r="88" spans="1:11" s="37" customFormat="1" ht="11.25">
      <c r="A88" s="32">
        <f t="shared" si="15"/>
        <v>71</v>
      </c>
      <c r="B88" s="46">
        <f t="shared" si="9"/>
        <v>49475</v>
      </c>
      <c r="C88" s="49">
        <f t="shared" si="16"/>
        <v>0</v>
      </c>
      <c r="D88" s="47">
        <f t="shared" si="10"/>
        <v>3333333.3333333335</v>
      </c>
      <c r="E88" s="50">
        <f t="shared" si="11"/>
        <v>0</v>
      </c>
      <c r="F88" s="49">
        <f t="shared" si="12"/>
        <v>0</v>
      </c>
      <c r="G88" s="47">
        <f t="shared" si="13"/>
        <v>3333333.3333333335</v>
      </c>
      <c r="H88" s="49">
        <f t="shared" si="17"/>
        <v>0</v>
      </c>
      <c r="I88" s="49">
        <f t="shared" si="14"/>
        <v>0</v>
      </c>
      <c r="J88" s="34"/>
      <c r="K88" s="34"/>
    </row>
    <row r="89" spans="1:11" s="37" customFormat="1" ht="11.25">
      <c r="A89" s="32">
        <f t="shared" si="15"/>
        <v>72</v>
      </c>
      <c r="B89" s="46">
        <f t="shared" si="9"/>
        <v>49597</v>
      </c>
      <c r="C89" s="49">
        <f t="shared" si="16"/>
        <v>0</v>
      </c>
      <c r="D89" s="47">
        <f t="shared" si="10"/>
        <v>3333333.3333333335</v>
      </c>
      <c r="E89" s="50">
        <f t="shared" si="11"/>
        <v>0</v>
      </c>
      <c r="F89" s="49">
        <f t="shared" si="12"/>
        <v>0</v>
      </c>
      <c r="G89" s="47">
        <f t="shared" si="13"/>
        <v>3333333.3333333335</v>
      </c>
      <c r="H89" s="49">
        <f t="shared" si="17"/>
        <v>0</v>
      </c>
      <c r="I89" s="49">
        <f t="shared" si="14"/>
        <v>0</v>
      </c>
      <c r="J89" s="34"/>
      <c r="K89" s="34"/>
    </row>
    <row r="90" spans="1:11" s="37" customFormat="1" ht="11.25">
      <c r="A90" s="32">
        <f t="shared" si="15"/>
        <v>73</v>
      </c>
      <c r="B90" s="46">
        <f t="shared" si="9"/>
        <v>49720</v>
      </c>
      <c r="C90" s="49">
        <f t="shared" si="16"/>
        <v>0</v>
      </c>
      <c r="D90" s="47">
        <f t="shared" si="10"/>
        <v>3333333.3333333335</v>
      </c>
      <c r="E90" s="50">
        <f t="shared" si="11"/>
        <v>0</v>
      </c>
      <c r="F90" s="49">
        <f t="shared" si="12"/>
        <v>0</v>
      </c>
      <c r="G90" s="47">
        <f t="shared" si="13"/>
        <v>3333333.3333333335</v>
      </c>
      <c r="H90" s="49">
        <f t="shared" si="17"/>
        <v>0</v>
      </c>
      <c r="I90" s="49">
        <f t="shared" si="14"/>
        <v>0</v>
      </c>
      <c r="J90" s="34"/>
      <c r="K90" s="34"/>
    </row>
    <row r="91" spans="1:11" s="37" customFormat="1" ht="11.25">
      <c r="A91" s="32">
        <f t="shared" si="15"/>
        <v>74</v>
      </c>
      <c r="B91" s="46">
        <f t="shared" si="9"/>
        <v>49841</v>
      </c>
      <c r="C91" s="49">
        <f t="shared" si="16"/>
        <v>0</v>
      </c>
      <c r="D91" s="47">
        <f t="shared" si="10"/>
        <v>3333333.3333333335</v>
      </c>
      <c r="E91" s="50">
        <f t="shared" si="11"/>
        <v>0</v>
      </c>
      <c r="F91" s="49">
        <f t="shared" si="12"/>
        <v>0</v>
      </c>
      <c r="G91" s="47">
        <f t="shared" si="13"/>
        <v>3333333.3333333335</v>
      </c>
      <c r="H91" s="49">
        <f t="shared" si="17"/>
        <v>0</v>
      </c>
      <c r="I91" s="49">
        <f t="shared" si="14"/>
        <v>0</v>
      </c>
      <c r="J91" s="34"/>
      <c r="K91" s="34"/>
    </row>
    <row r="92" spans="1:11" s="37" customFormat="1" ht="11.25">
      <c r="A92" s="32">
        <f t="shared" si="15"/>
        <v>75</v>
      </c>
      <c r="B92" s="46">
        <f t="shared" si="9"/>
        <v>49963</v>
      </c>
      <c r="C92" s="49">
        <f t="shared" si="16"/>
        <v>0</v>
      </c>
      <c r="D92" s="47">
        <f t="shared" si="10"/>
        <v>3333333.3333333335</v>
      </c>
      <c r="E92" s="50">
        <f t="shared" si="11"/>
        <v>0</v>
      </c>
      <c r="F92" s="49">
        <f t="shared" si="12"/>
        <v>0</v>
      </c>
      <c r="G92" s="47">
        <f t="shared" si="13"/>
        <v>3333333.3333333335</v>
      </c>
      <c r="H92" s="49">
        <f t="shared" si="17"/>
        <v>0</v>
      </c>
      <c r="I92" s="49">
        <f t="shared" si="14"/>
        <v>0</v>
      </c>
      <c r="J92" s="34"/>
      <c r="K92" s="34"/>
    </row>
    <row r="93" spans="1:11" s="37" customFormat="1" ht="11.25">
      <c r="A93" s="32">
        <f t="shared" si="15"/>
        <v>76</v>
      </c>
      <c r="B93" s="46">
        <f t="shared" si="9"/>
        <v>50086</v>
      </c>
      <c r="C93" s="49">
        <f t="shared" si="16"/>
        <v>0</v>
      </c>
      <c r="D93" s="47">
        <f t="shared" si="10"/>
        <v>3333333.3333333335</v>
      </c>
      <c r="E93" s="50">
        <f t="shared" si="11"/>
        <v>0</v>
      </c>
      <c r="F93" s="49">
        <f t="shared" si="12"/>
        <v>0</v>
      </c>
      <c r="G93" s="47">
        <f t="shared" si="13"/>
        <v>3333333.3333333335</v>
      </c>
      <c r="H93" s="49">
        <f t="shared" si="17"/>
        <v>0</v>
      </c>
      <c r="I93" s="49">
        <f t="shared" si="14"/>
        <v>0</v>
      </c>
      <c r="J93" s="34"/>
      <c r="K93" s="34"/>
    </row>
    <row r="94" spans="1:11" s="37" customFormat="1" ht="11.25">
      <c r="A94" s="32">
        <f t="shared" si="15"/>
        <v>77</v>
      </c>
      <c r="B94" s="46">
        <f t="shared" si="9"/>
        <v>50206</v>
      </c>
      <c r="C94" s="49">
        <f t="shared" si="16"/>
        <v>0</v>
      </c>
      <c r="D94" s="47">
        <f t="shared" si="10"/>
        <v>3333333.3333333335</v>
      </c>
      <c r="E94" s="50">
        <f t="shared" si="11"/>
        <v>0</v>
      </c>
      <c r="F94" s="49">
        <f t="shared" si="12"/>
        <v>0</v>
      </c>
      <c r="G94" s="47">
        <f t="shared" si="13"/>
        <v>3333333.3333333335</v>
      </c>
      <c r="H94" s="49">
        <f t="shared" si="17"/>
        <v>0</v>
      </c>
      <c r="I94" s="49">
        <f t="shared" si="14"/>
        <v>0</v>
      </c>
      <c r="J94" s="34"/>
      <c r="K94" s="34"/>
    </row>
    <row r="95" spans="1:11" s="37" customFormat="1" ht="11.25">
      <c r="A95" s="32">
        <f t="shared" si="15"/>
        <v>78</v>
      </c>
      <c r="B95" s="46">
        <f t="shared" si="9"/>
        <v>50328</v>
      </c>
      <c r="C95" s="49">
        <f t="shared" si="16"/>
        <v>0</v>
      </c>
      <c r="D95" s="47">
        <f t="shared" si="10"/>
        <v>3333333.3333333335</v>
      </c>
      <c r="E95" s="50">
        <f t="shared" si="11"/>
        <v>0</v>
      </c>
      <c r="F95" s="49">
        <f t="shared" si="12"/>
        <v>0</v>
      </c>
      <c r="G95" s="47">
        <f t="shared" si="13"/>
        <v>3333333.3333333335</v>
      </c>
      <c r="H95" s="49">
        <f t="shared" si="17"/>
        <v>0</v>
      </c>
      <c r="I95" s="49">
        <f t="shared" si="14"/>
        <v>0</v>
      </c>
      <c r="J95" s="34"/>
      <c r="K95" s="34"/>
    </row>
    <row r="96" spans="1:11" s="37" customFormat="1" ht="11.25">
      <c r="A96" s="32">
        <f t="shared" si="15"/>
        <v>79</v>
      </c>
      <c r="B96" s="46">
        <f t="shared" si="9"/>
        <v>50451</v>
      </c>
      <c r="C96" s="49">
        <f t="shared" si="16"/>
        <v>0</v>
      </c>
      <c r="D96" s="47">
        <f t="shared" si="10"/>
        <v>3333333.3333333335</v>
      </c>
      <c r="E96" s="50">
        <f t="shared" si="11"/>
        <v>0</v>
      </c>
      <c r="F96" s="49">
        <f t="shared" si="12"/>
        <v>0</v>
      </c>
      <c r="G96" s="47">
        <f t="shared" si="13"/>
        <v>3333333.3333333335</v>
      </c>
      <c r="H96" s="49">
        <f t="shared" si="17"/>
        <v>0</v>
      </c>
      <c r="I96" s="49">
        <f t="shared" si="14"/>
        <v>0</v>
      </c>
      <c r="J96" s="34"/>
      <c r="K96" s="34"/>
    </row>
    <row r="97" spans="1:11" s="37" customFormat="1" ht="11.25">
      <c r="A97" s="32">
        <f t="shared" si="15"/>
        <v>80</v>
      </c>
      <c r="B97" s="46">
        <f t="shared" si="9"/>
        <v>50571</v>
      </c>
      <c r="C97" s="49">
        <f t="shared" si="16"/>
        <v>0</v>
      </c>
      <c r="D97" s="47">
        <f t="shared" si="10"/>
        <v>3333333.3333333335</v>
      </c>
      <c r="E97" s="50">
        <f t="shared" si="11"/>
        <v>0</v>
      </c>
      <c r="F97" s="49">
        <f t="shared" si="12"/>
        <v>0</v>
      </c>
      <c r="G97" s="47">
        <f t="shared" si="13"/>
        <v>3333333.3333333335</v>
      </c>
      <c r="H97" s="49">
        <f t="shared" si="17"/>
        <v>0</v>
      </c>
      <c r="I97" s="49">
        <f t="shared" si="14"/>
        <v>0</v>
      </c>
      <c r="J97" s="34"/>
      <c r="K97" s="34"/>
    </row>
    <row r="98" spans="1:11" s="37" customFormat="1" ht="11.25">
      <c r="A98" s="32">
        <f t="shared" si="15"/>
        <v>81</v>
      </c>
      <c r="B98" s="46">
        <f t="shared" si="9"/>
        <v>50693</v>
      </c>
      <c r="C98" s="49">
        <f t="shared" si="16"/>
        <v>0</v>
      </c>
      <c r="D98" s="47">
        <f t="shared" si="10"/>
        <v>3333333.3333333335</v>
      </c>
      <c r="E98" s="50">
        <f t="shared" si="11"/>
        <v>0</v>
      </c>
      <c r="F98" s="49">
        <f t="shared" si="12"/>
        <v>0</v>
      </c>
      <c r="G98" s="47">
        <f t="shared" si="13"/>
        <v>3333333.3333333335</v>
      </c>
      <c r="H98" s="49">
        <f t="shared" si="17"/>
        <v>0</v>
      </c>
      <c r="I98" s="49">
        <f t="shared" si="14"/>
        <v>0</v>
      </c>
      <c r="J98" s="34"/>
      <c r="K98" s="34"/>
    </row>
    <row r="99" spans="1:11" s="37" customFormat="1" ht="11.25">
      <c r="A99" s="32">
        <f t="shared" si="15"/>
        <v>82</v>
      </c>
      <c r="B99" s="46">
        <f t="shared" si="9"/>
        <v>50816</v>
      </c>
      <c r="C99" s="49">
        <f t="shared" si="16"/>
        <v>0</v>
      </c>
      <c r="D99" s="47">
        <f t="shared" si="10"/>
        <v>3333333.3333333335</v>
      </c>
      <c r="E99" s="50">
        <f t="shared" si="11"/>
        <v>0</v>
      </c>
      <c r="F99" s="49">
        <f t="shared" si="12"/>
        <v>0</v>
      </c>
      <c r="G99" s="47">
        <f t="shared" si="13"/>
        <v>3333333.3333333335</v>
      </c>
      <c r="H99" s="49">
        <f t="shared" si="17"/>
        <v>0</v>
      </c>
      <c r="I99" s="49">
        <f t="shared" si="14"/>
        <v>0</v>
      </c>
      <c r="J99" s="34"/>
      <c r="K99" s="34"/>
    </row>
    <row r="100" spans="1:11" s="37" customFormat="1" ht="11.25">
      <c r="A100" s="32">
        <f t="shared" si="15"/>
        <v>83</v>
      </c>
      <c r="B100" s="46">
        <f t="shared" si="9"/>
        <v>50936</v>
      </c>
      <c r="C100" s="49">
        <f t="shared" si="16"/>
        <v>0</v>
      </c>
      <c r="D100" s="47">
        <f t="shared" si="10"/>
        <v>3333333.3333333335</v>
      </c>
      <c r="E100" s="50">
        <f t="shared" si="11"/>
        <v>0</v>
      </c>
      <c r="F100" s="49">
        <f t="shared" si="12"/>
        <v>0</v>
      </c>
      <c r="G100" s="47">
        <f t="shared" si="13"/>
        <v>3333333.3333333335</v>
      </c>
      <c r="H100" s="49">
        <f t="shared" si="17"/>
        <v>0</v>
      </c>
      <c r="I100" s="49">
        <f t="shared" si="14"/>
        <v>0</v>
      </c>
      <c r="J100" s="34"/>
      <c r="K100" s="34"/>
    </row>
    <row r="101" spans="1:11" s="37" customFormat="1" ht="11.25">
      <c r="A101" s="32">
        <f t="shared" si="15"/>
        <v>84</v>
      </c>
      <c r="B101" s="46">
        <f t="shared" si="9"/>
        <v>51058</v>
      </c>
      <c r="C101" s="49">
        <f t="shared" si="16"/>
        <v>0</v>
      </c>
      <c r="D101" s="47">
        <f t="shared" si="10"/>
        <v>3333333.3333333335</v>
      </c>
      <c r="E101" s="50">
        <f t="shared" si="11"/>
        <v>0</v>
      </c>
      <c r="F101" s="49">
        <f t="shared" si="12"/>
        <v>0</v>
      </c>
      <c r="G101" s="47">
        <f t="shared" si="13"/>
        <v>3333333.3333333335</v>
      </c>
      <c r="H101" s="49">
        <f t="shared" si="17"/>
        <v>0</v>
      </c>
      <c r="I101" s="49">
        <f t="shared" si="14"/>
        <v>0</v>
      </c>
      <c r="J101" s="34"/>
      <c r="K101" s="34"/>
    </row>
    <row r="102" spans="1:11" s="37" customFormat="1" ht="11.25">
      <c r="A102" s="32">
        <f t="shared" si="15"/>
        <v>85</v>
      </c>
      <c r="B102" s="46">
        <f t="shared" si="9"/>
        <v>51181</v>
      </c>
      <c r="C102" s="49">
        <f t="shared" si="16"/>
        <v>0</v>
      </c>
      <c r="D102" s="47">
        <f t="shared" si="10"/>
        <v>3333333.3333333335</v>
      </c>
      <c r="E102" s="50">
        <f t="shared" si="11"/>
        <v>0</v>
      </c>
      <c r="F102" s="49">
        <f t="shared" si="12"/>
        <v>0</v>
      </c>
      <c r="G102" s="47">
        <f t="shared" si="13"/>
        <v>3333333.3333333335</v>
      </c>
      <c r="H102" s="49">
        <f t="shared" si="17"/>
        <v>0</v>
      </c>
      <c r="I102" s="49">
        <f t="shared" si="14"/>
        <v>0</v>
      </c>
      <c r="J102" s="34"/>
      <c r="K102" s="34"/>
    </row>
    <row r="103" spans="1:11" s="37" customFormat="1" ht="11.25">
      <c r="A103" s="32">
        <f t="shared" si="15"/>
        <v>86</v>
      </c>
      <c r="B103" s="46">
        <f t="shared" si="9"/>
        <v>51302</v>
      </c>
      <c r="C103" s="49">
        <f t="shared" si="16"/>
        <v>0</v>
      </c>
      <c r="D103" s="47">
        <f t="shared" si="10"/>
        <v>3333333.3333333335</v>
      </c>
      <c r="E103" s="50">
        <f t="shared" si="11"/>
        <v>0</v>
      </c>
      <c r="F103" s="49">
        <f t="shared" si="12"/>
        <v>0</v>
      </c>
      <c r="G103" s="47">
        <f t="shared" si="13"/>
        <v>3333333.3333333335</v>
      </c>
      <c r="H103" s="49">
        <f t="shared" si="17"/>
        <v>0</v>
      </c>
      <c r="I103" s="49">
        <f t="shared" si="14"/>
        <v>0</v>
      </c>
      <c r="J103" s="34"/>
      <c r="K103" s="34"/>
    </row>
    <row r="104" spans="1:11" s="37" customFormat="1" ht="11.25">
      <c r="A104" s="32">
        <f t="shared" si="15"/>
        <v>87</v>
      </c>
      <c r="B104" s="46">
        <f t="shared" si="9"/>
        <v>51424</v>
      </c>
      <c r="C104" s="49">
        <f t="shared" si="16"/>
        <v>0</v>
      </c>
      <c r="D104" s="47">
        <f t="shared" si="10"/>
        <v>3333333.3333333335</v>
      </c>
      <c r="E104" s="50">
        <f t="shared" si="11"/>
        <v>0</v>
      </c>
      <c r="F104" s="49">
        <f t="shared" si="12"/>
        <v>0</v>
      </c>
      <c r="G104" s="47">
        <f t="shared" si="13"/>
        <v>3333333.3333333335</v>
      </c>
      <c r="H104" s="49">
        <f t="shared" si="17"/>
        <v>0</v>
      </c>
      <c r="I104" s="49">
        <f t="shared" si="14"/>
        <v>0</v>
      </c>
      <c r="J104" s="34"/>
      <c r="K104" s="34"/>
    </row>
    <row r="105" spans="1:11" s="37" customFormat="1" ht="11.25">
      <c r="A105" s="32">
        <f t="shared" si="15"/>
        <v>88</v>
      </c>
      <c r="B105" s="46">
        <f t="shared" si="9"/>
        <v>51547</v>
      </c>
      <c r="C105" s="49">
        <f t="shared" si="16"/>
        <v>0</v>
      </c>
      <c r="D105" s="47">
        <f t="shared" si="10"/>
        <v>3333333.3333333335</v>
      </c>
      <c r="E105" s="50">
        <f t="shared" si="11"/>
        <v>0</v>
      </c>
      <c r="F105" s="49">
        <f t="shared" si="12"/>
        <v>0</v>
      </c>
      <c r="G105" s="47">
        <f t="shared" si="13"/>
        <v>3333333.3333333335</v>
      </c>
      <c r="H105" s="49">
        <f t="shared" si="17"/>
        <v>0</v>
      </c>
      <c r="I105" s="49">
        <f t="shared" si="14"/>
        <v>0</v>
      </c>
      <c r="J105" s="34"/>
      <c r="K105" s="34"/>
    </row>
    <row r="106" spans="1:11" s="37" customFormat="1" ht="11.25">
      <c r="A106" s="32">
        <f t="shared" si="15"/>
        <v>89</v>
      </c>
      <c r="B106" s="46">
        <f t="shared" si="9"/>
        <v>51667</v>
      </c>
      <c r="C106" s="49">
        <f t="shared" si="16"/>
        <v>0</v>
      </c>
      <c r="D106" s="47">
        <f t="shared" si="10"/>
        <v>3333333.3333333335</v>
      </c>
      <c r="E106" s="50">
        <f t="shared" si="11"/>
        <v>0</v>
      </c>
      <c r="F106" s="49">
        <f t="shared" si="12"/>
        <v>0</v>
      </c>
      <c r="G106" s="47">
        <f t="shared" si="13"/>
        <v>3333333.3333333335</v>
      </c>
      <c r="H106" s="49">
        <f t="shared" si="17"/>
        <v>0</v>
      </c>
      <c r="I106" s="49">
        <f t="shared" si="14"/>
        <v>0</v>
      </c>
      <c r="J106" s="34"/>
      <c r="K106" s="34"/>
    </row>
    <row r="107" spans="1:11" s="37" customFormat="1" ht="11.25">
      <c r="A107" s="32">
        <f t="shared" si="15"/>
        <v>90</v>
      </c>
      <c r="B107" s="46">
        <f t="shared" si="9"/>
        <v>51789</v>
      </c>
      <c r="C107" s="49">
        <f t="shared" si="16"/>
        <v>0</v>
      </c>
      <c r="D107" s="47">
        <f t="shared" si="10"/>
        <v>3333333.3333333335</v>
      </c>
      <c r="E107" s="50">
        <f t="shared" si="11"/>
        <v>0</v>
      </c>
      <c r="F107" s="49">
        <f t="shared" si="12"/>
        <v>0</v>
      </c>
      <c r="G107" s="47">
        <f t="shared" si="13"/>
        <v>3333333.3333333335</v>
      </c>
      <c r="H107" s="49">
        <f t="shared" si="17"/>
        <v>0</v>
      </c>
      <c r="I107" s="49">
        <f t="shared" si="14"/>
        <v>0</v>
      </c>
      <c r="J107" s="34"/>
      <c r="K107" s="34"/>
    </row>
    <row r="108" spans="1:11" s="37" customFormat="1" ht="11.25">
      <c r="A108" s="32">
        <f t="shared" si="15"/>
        <v>91</v>
      </c>
      <c r="B108" s="46">
        <f t="shared" si="9"/>
        <v>51912</v>
      </c>
      <c r="C108" s="49">
        <f t="shared" si="16"/>
        <v>0</v>
      </c>
      <c r="D108" s="47">
        <f t="shared" si="10"/>
        <v>3333333.3333333335</v>
      </c>
      <c r="E108" s="50">
        <f t="shared" si="11"/>
        <v>0</v>
      </c>
      <c r="F108" s="49">
        <f t="shared" si="12"/>
        <v>0</v>
      </c>
      <c r="G108" s="47">
        <f t="shared" si="13"/>
        <v>3333333.3333333335</v>
      </c>
      <c r="H108" s="49">
        <f t="shared" si="17"/>
        <v>0</v>
      </c>
      <c r="I108" s="49">
        <f t="shared" si="14"/>
        <v>0</v>
      </c>
      <c r="J108" s="34"/>
      <c r="K108" s="34"/>
    </row>
    <row r="109" spans="1:11" s="37" customFormat="1" ht="11.25">
      <c r="A109" s="32">
        <f t="shared" si="15"/>
        <v>92</v>
      </c>
      <c r="B109" s="46">
        <f t="shared" si="9"/>
        <v>52032</v>
      </c>
      <c r="C109" s="49">
        <f t="shared" si="16"/>
        <v>0</v>
      </c>
      <c r="D109" s="47">
        <f t="shared" si="10"/>
        <v>3333333.3333333335</v>
      </c>
      <c r="E109" s="50">
        <f t="shared" si="11"/>
        <v>0</v>
      </c>
      <c r="F109" s="49">
        <f t="shared" si="12"/>
        <v>0</v>
      </c>
      <c r="G109" s="47">
        <f t="shared" si="13"/>
        <v>3333333.3333333335</v>
      </c>
      <c r="H109" s="49">
        <f t="shared" si="17"/>
        <v>0</v>
      </c>
      <c r="I109" s="49">
        <f t="shared" si="14"/>
        <v>0</v>
      </c>
      <c r="J109" s="34"/>
      <c r="K109" s="34"/>
    </row>
    <row r="110" spans="1:11" s="37" customFormat="1" ht="11.25">
      <c r="A110" s="32">
        <f t="shared" si="15"/>
        <v>93</v>
      </c>
      <c r="B110" s="46">
        <f t="shared" si="9"/>
        <v>52154</v>
      </c>
      <c r="C110" s="49">
        <f t="shared" si="16"/>
        <v>0</v>
      </c>
      <c r="D110" s="47">
        <f t="shared" si="10"/>
        <v>3333333.3333333335</v>
      </c>
      <c r="E110" s="50">
        <f t="shared" si="11"/>
        <v>0</v>
      </c>
      <c r="F110" s="49">
        <f t="shared" si="12"/>
        <v>0</v>
      </c>
      <c r="G110" s="47">
        <f t="shared" si="13"/>
        <v>3333333.3333333335</v>
      </c>
      <c r="H110" s="49">
        <f t="shared" si="17"/>
        <v>0</v>
      </c>
      <c r="I110" s="49">
        <f t="shared" si="14"/>
        <v>0</v>
      </c>
      <c r="J110" s="34"/>
      <c r="K110" s="34"/>
    </row>
    <row r="111" spans="1:11" s="37" customFormat="1" ht="11.25">
      <c r="A111" s="32">
        <f t="shared" si="15"/>
        <v>94</v>
      </c>
      <c r="B111" s="46">
        <f t="shared" si="9"/>
        <v>52277</v>
      </c>
      <c r="C111" s="49">
        <f t="shared" si="16"/>
        <v>0</v>
      </c>
      <c r="D111" s="47">
        <f t="shared" si="10"/>
        <v>3333333.3333333335</v>
      </c>
      <c r="E111" s="50">
        <f t="shared" si="11"/>
        <v>0</v>
      </c>
      <c r="F111" s="49">
        <f t="shared" si="12"/>
        <v>0</v>
      </c>
      <c r="G111" s="47">
        <f t="shared" si="13"/>
        <v>3333333.3333333335</v>
      </c>
      <c r="H111" s="49">
        <f t="shared" si="17"/>
        <v>0</v>
      </c>
      <c r="I111" s="49">
        <f t="shared" si="14"/>
        <v>0</v>
      </c>
      <c r="J111" s="34"/>
      <c r="K111" s="34"/>
    </row>
    <row r="112" spans="1:11" s="37" customFormat="1" ht="11.25">
      <c r="A112" s="32">
        <f t="shared" si="15"/>
        <v>95</v>
      </c>
      <c r="B112" s="46">
        <f t="shared" si="9"/>
        <v>52397</v>
      </c>
      <c r="C112" s="49">
        <f t="shared" si="16"/>
        <v>0</v>
      </c>
      <c r="D112" s="47">
        <f t="shared" si="10"/>
        <v>3333333.3333333335</v>
      </c>
      <c r="E112" s="50">
        <f t="shared" si="11"/>
        <v>0</v>
      </c>
      <c r="F112" s="49">
        <f t="shared" si="12"/>
        <v>0</v>
      </c>
      <c r="G112" s="47">
        <f t="shared" si="13"/>
        <v>3333333.3333333335</v>
      </c>
      <c r="H112" s="49">
        <f t="shared" si="17"/>
        <v>0</v>
      </c>
      <c r="I112" s="49">
        <f t="shared" si="14"/>
        <v>0</v>
      </c>
      <c r="J112" s="34"/>
      <c r="K112" s="34"/>
    </row>
    <row r="113" spans="1:11" s="37" customFormat="1" ht="11.25">
      <c r="A113" s="32">
        <f t="shared" si="15"/>
        <v>96</v>
      </c>
      <c r="B113" s="46">
        <f t="shared" si="9"/>
        <v>52519</v>
      </c>
      <c r="C113" s="49">
        <f t="shared" si="16"/>
        <v>0</v>
      </c>
      <c r="D113" s="47">
        <f t="shared" si="10"/>
        <v>3333333.3333333335</v>
      </c>
      <c r="E113" s="50">
        <f t="shared" si="11"/>
        <v>0</v>
      </c>
      <c r="F113" s="49">
        <f t="shared" si="12"/>
        <v>0</v>
      </c>
      <c r="G113" s="47">
        <f t="shared" si="13"/>
        <v>3333333.3333333335</v>
      </c>
      <c r="H113" s="49">
        <f t="shared" si="17"/>
        <v>0</v>
      </c>
      <c r="I113" s="49">
        <f t="shared" si="14"/>
        <v>0</v>
      </c>
      <c r="J113" s="34"/>
      <c r="K113" s="34"/>
    </row>
    <row r="114" spans="1:11" s="37" customFormat="1" ht="11.25">
      <c r="A114" s="32">
        <f t="shared" si="15"/>
        <v>97</v>
      </c>
      <c r="B114" s="46">
        <f t="shared" si="9"/>
        <v>52642</v>
      </c>
      <c r="C114" s="49">
        <f t="shared" si="16"/>
        <v>0</v>
      </c>
      <c r="D114" s="47">
        <f t="shared" si="10"/>
        <v>3333333.3333333335</v>
      </c>
      <c r="E114" s="50">
        <f t="shared" si="11"/>
        <v>0</v>
      </c>
      <c r="F114" s="49">
        <f t="shared" si="12"/>
        <v>0</v>
      </c>
      <c r="G114" s="47">
        <f t="shared" si="13"/>
        <v>3333333.3333333335</v>
      </c>
      <c r="H114" s="49">
        <f t="shared" si="17"/>
        <v>0</v>
      </c>
      <c r="I114" s="49">
        <f t="shared" si="14"/>
        <v>0</v>
      </c>
      <c r="J114" s="34"/>
      <c r="K114" s="34"/>
    </row>
    <row r="115" spans="1:11" s="37" customFormat="1" ht="11.25">
      <c r="A115" s="32">
        <f t="shared" si="15"/>
        <v>98</v>
      </c>
      <c r="B115" s="46">
        <f t="shared" si="9"/>
        <v>52763</v>
      </c>
      <c r="C115" s="49">
        <f t="shared" si="16"/>
        <v>0</v>
      </c>
      <c r="D115" s="47">
        <f t="shared" si="10"/>
        <v>3333333.3333333335</v>
      </c>
      <c r="E115" s="50">
        <f t="shared" si="11"/>
        <v>0</v>
      </c>
      <c r="F115" s="49">
        <f t="shared" si="12"/>
        <v>0</v>
      </c>
      <c r="G115" s="47">
        <f t="shared" si="13"/>
        <v>3333333.3333333335</v>
      </c>
      <c r="H115" s="49">
        <f t="shared" si="17"/>
        <v>0</v>
      </c>
      <c r="I115" s="49">
        <f t="shared" si="14"/>
        <v>0</v>
      </c>
      <c r="J115" s="34"/>
      <c r="K115" s="34"/>
    </row>
    <row r="116" spans="1:11" s="37" customFormat="1" ht="11.25">
      <c r="A116" s="32">
        <f t="shared" si="15"/>
        <v>99</v>
      </c>
      <c r="B116" s="46">
        <f t="shared" si="9"/>
        <v>52885</v>
      </c>
      <c r="C116" s="49">
        <f t="shared" si="16"/>
        <v>0</v>
      </c>
      <c r="D116" s="47">
        <f t="shared" si="10"/>
        <v>3333333.3333333335</v>
      </c>
      <c r="E116" s="50">
        <f t="shared" si="11"/>
        <v>0</v>
      </c>
      <c r="F116" s="49">
        <f t="shared" si="12"/>
        <v>0</v>
      </c>
      <c r="G116" s="47">
        <f t="shared" si="13"/>
        <v>3333333.3333333335</v>
      </c>
      <c r="H116" s="49">
        <f t="shared" si="17"/>
        <v>0</v>
      </c>
      <c r="I116" s="49">
        <f t="shared" si="14"/>
        <v>0</v>
      </c>
      <c r="J116" s="34"/>
      <c r="K116" s="34"/>
    </row>
    <row r="117" spans="1:11" s="37" customFormat="1" ht="11.25">
      <c r="A117" s="32">
        <f t="shared" si="15"/>
        <v>100</v>
      </c>
      <c r="B117" s="46">
        <f t="shared" si="9"/>
        <v>53008</v>
      </c>
      <c r="C117" s="49">
        <f t="shared" si="16"/>
        <v>0</v>
      </c>
      <c r="D117" s="47">
        <f t="shared" si="10"/>
        <v>3333333.3333333335</v>
      </c>
      <c r="E117" s="50">
        <f t="shared" si="11"/>
        <v>0</v>
      </c>
      <c r="F117" s="49">
        <f t="shared" si="12"/>
        <v>0</v>
      </c>
      <c r="G117" s="47">
        <f t="shared" si="13"/>
        <v>3333333.3333333335</v>
      </c>
      <c r="H117" s="49">
        <f t="shared" si="17"/>
        <v>0</v>
      </c>
      <c r="I117" s="49">
        <f t="shared" si="14"/>
        <v>0</v>
      </c>
      <c r="J117" s="34"/>
      <c r="K117" s="34"/>
    </row>
    <row r="118" spans="1:11" s="37" customFormat="1" ht="11.25">
      <c r="A118" s="32">
        <f t="shared" si="15"/>
        <v>101</v>
      </c>
      <c r="B118" s="46">
        <f t="shared" si="9"/>
        <v>53128</v>
      </c>
      <c r="C118" s="49">
        <f t="shared" si="16"/>
        <v>0</v>
      </c>
      <c r="D118" s="47">
        <f t="shared" si="10"/>
        <v>3333333.3333333335</v>
      </c>
      <c r="E118" s="50">
        <f t="shared" si="11"/>
        <v>0</v>
      </c>
      <c r="F118" s="49">
        <f t="shared" si="12"/>
        <v>0</v>
      </c>
      <c r="G118" s="47">
        <f t="shared" si="13"/>
        <v>3333333.3333333335</v>
      </c>
      <c r="H118" s="49">
        <f t="shared" si="17"/>
        <v>0</v>
      </c>
      <c r="I118" s="49">
        <f t="shared" si="14"/>
        <v>0</v>
      </c>
      <c r="J118" s="34"/>
      <c r="K118" s="34"/>
    </row>
    <row r="119" spans="1:11" s="37" customFormat="1" ht="11.25">
      <c r="A119" s="32">
        <f t="shared" si="15"/>
        <v>102</v>
      </c>
      <c r="B119" s="46">
        <f t="shared" si="9"/>
        <v>53250</v>
      </c>
      <c r="C119" s="49">
        <f t="shared" si="16"/>
        <v>0</v>
      </c>
      <c r="D119" s="47">
        <f t="shared" si="10"/>
        <v>3333333.3333333335</v>
      </c>
      <c r="E119" s="50">
        <f t="shared" si="11"/>
        <v>0</v>
      </c>
      <c r="F119" s="49">
        <f t="shared" si="12"/>
        <v>0</v>
      </c>
      <c r="G119" s="47">
        <f t="shared" si="13"/>
        <v>3333333.3333333335</v>
      </c>
      <c r="H119" s="49">
        <f t="shared" si="17"/>
        <v>0</v>
      </c>
      <c r="I119" s="49">
        <f t="shared" si="14"/>
        <v>0</v>
      </c>
      <c r="J119" s="34"/>
      <c r="K119" s="34"/>
    </row>
    <row r="120" spans="1:11" s="37" customFormat="1" ht="11.25">
      <c r="A120" s="32">
        <f t="shared" si="15"/>
        <v>103</v>
      </c>
      <c r="B120" s="46">
        <f t="shared" si="9"/>
        <v>53373</v>
      </c>
      <c r="C120" s="49">
        <f t="shared" si="16"/>
        <v>0</v>
      </c>
      <c r="D120" s="47">
        <f t="shared" si="10"/>
        <v>3333333.3333333335</v>
      </c>
      <c r="E120" s="50">
        <f t="shared" si="11"/>
        <v>0</v>
      </c>
      <c r="F120" s="49">
        <f t="shared" si="12"/>
        <v>0</v>
      </c>
      <c r="G120" s="47">
        <f t="shared" si="13"/>
        <v>3333333.3333333335</v>
      </c>
      <c r="H120" s="49">
        <f t="shared" si="17"/>
        <v>0</v>
      </c>
      <c r="I120" s="49">
        <f t="shared" si="14"/>
        <v>0</v>
      </c>
      <c r="J120" s="34"/>
      <c r="K120" s="34"/>
    </row>
    <row r="121" spans="1:11" s="37" customFormat="1" ht="11.25">
      <c r="A121" s="32">
        <f t="shared" si="15"/>
        <v>104</v>
      </c>
      <c r="B121" s="46">
        <f t="shared" si="9"/>
        <v>53493</v>
      </c>
      <c r="C121" s="49">
        <f t="shared" si="16"/>
        <v>0</v>
      </c>
      <c r="D121" s="47">
        <f t="shared" si="10"/>
        <v>3333333.3333333335</v>
      </c>
      <c r="E121" s="50">
        <f t="shared" si="11"/>
        <v>0</v>
      </c>
      <c r="F121" s="49">
        <f t="shared" si="12"/>
        <v>0</v>
      </c>
      <c r="G121" s="47">
        <f t="shared" si="13"/>
        <v>3333333.3333333335</v>
      </c>
      <c r="H121" s="49">
        <f t="shared" si="17"/>
        <v>0</v>
      </c>
      <c r="I121" s="49">
        <f t="shared" si="14"/>
        <v>0</v>
      </c>
      <c r="J121" s="34"/>
      <c r="K121" s="34"/>
    </row>
    <row r="122" spans="1:11" s="37" customFormat="1" ht="11.25">
      <c r="A122" s="32">
        <f t="shared" si="15"/>
        <v>105</v>
      </c>
      <c r="B122" s="46">
        <f t="shared" si="9"/>
        <v>53615</v>
      </c>
      <c r="C122" s="49">
        <f t="shared" si="16"/>
        <v>0</v>
      </c>
      <c r="D122" s="47">
        <f t="shared" si="10"/>
        <v>3333333.3333333335</v>
      </c>
      <c r="E122" s="50">
        <f t="shared" si="11"/>
        <v>0</v>
      </c>
      <c r="F122" s="49">
        <f t="shared" si="12"/>
        <v>0</v>
      </c>
      <c r="G122" s="47">
        <f t="shared" si="13"/>
        <v>3333333.3333333335</v>
      </c>
      <c r="H122" s="49">
        <f t="shared" si="17"/>
        <v>0</v>
      </c>
      <c r="I122" s="49">
        <f t="shared" si="14"/>
        <v>0</v>
      </c>
      <c r="J122" s="34"/>
      <c r="K122" s="34"/>
    </row>
    <row r="123" spans="1:11" s="37" customFormat="1" ht="11.25">
      <c r="A123" s="32">
        <f t="shared" si="15"/>
        <v>106</v>
      </c>
      <c r="B123" s="46">
        <f t="shared" si="9"/>
        <v>53738</v>
      </c>
      <c r="C123" s="49">
        <f t="shared" si="16"/>
        <v>0</v>
      </c>
      <c r="D123" s="47">
        <f t="shared" si="10"/>
        <v>3333333.3333333335</v>
      </c>
      <c r="E123" s="50">
        <f t="shared" si="11"/>
        <v>0</v>
      </c>
      <c r="F123" s="49">
        <f t="shared" si="12"/>
        <v>0</v>
      </c>
      <c r="G123" s="47">
        <f t="shared" si="13"/>
        <v>3333333.3333333335</v>
      </c>
      <c r="H123" s="49">
        <f t="shared" si="17"/>
        <v>0</v>
      </c>
      <c r="I123" s="49">
        <f t="shared" si="14"/>
        <v>0</v>
      </c>
      <c r="J123" s="34"/>
      <c r="K123" s="34"/>
    </row>
    <row r="124" spans="1:11" s="37" customFormat="1" ht="11.25">
      <c r="A124" s="32">
        <f t="shared" si="15"/>
        <v>107</v>
      </c>
      <c r="B124" s="46">
        <f t="shared" si="9"/>
        <v>53858</v>
      </c>
      <c r="C124" s="49">
        <f t="shared" si="16"/>
        <v>0</v>
      </c>
      <c r="D124" s="47">
        <f t="shared" si="10"/>
        <v>3333333.3333333335</v>
      </c>
      <c r="E124" s="50">
        <f t="shared" si="11"/>
        <v>0</v>
      </c>
      <c r="F124" s="49">
        <f t="shared" si="12"/>
        <v>0</v>
      </c>
      <c r="G124" s="47">
        <f t="shared" si="13"/>
        <v>3333333.3333333335</v>
      </c>
      <c r="H124" s="49">
        <f t="shared" si="17"/>
        <v>0</v>
      </c>
      <c r="I124" s="49">
        <f t="shared" si="14"/>
        <v>0</v>
      </c>
      <c r="J124" s="34"/>
      <c r="K124" s="34"/>
    </row>
    <row r="125" spans="1:11" s="37" customFormat="1" ht="11.25">
      <c r="A125" s="32">
        <f t="shared" si="15"/>
        <v>108</v>
      </c>
      <c r="B125" s="46">
        <f t="shared" si="9"/>
        <v>53980</v>
      </c>
      <c r="C125" s="49">
        <f t="shared" si="16"/>
        <v>0</v>
      </c>
      <c r="D125" s="47">
        <f t="shared" si="10"/>
        <v>3333333.3333333335</v>
      </c>
      <c r="E125" s="50">
        <f t="shared" si="11"/>
        <v>0</v>
      </c>
      <c r="F125" s="49">
        <f t="shared" si="12"/>
        <v>0</v>
      </c>
      <c r="G125" s="47">
        <f t="shared" si="13"/>
        <v>3333333.3333333335</v>
      </c>
      <c r="H125" s="49">
        <f t="shared" si="17"/>
        <v>0</v>
      </c>
      <c r="I125" s="49">
        <f t="shared" si="14"/>
        <v>0</v>
      </c>
      <c r="J125" s="34"/>
      <c r="K125" s="34"/>
    </row>
    <row r="126" spans="1:11" s="37" customFormat="1" ht="11.25">
      <c r="A126" s="32">
        <f t="shared" si="15"/>
        <v>109</v>
      </c>
      <c r="B126" s="46">
        <f t="shared" si="9"/>
        <v>54103</v>
      </c>
      <c r="C126" s="49">
        <f t="shared" si="16"/>
        <v>0</v>
      </c>
      <c r="D126" s="47">
        <f t="shared" si="10"/>
        <v>3333333.3333333335</v>
      </c>
      <c r="E126" s="50">
        <f t="shared" si="11"/>
        <v>0</v>
      </c>
      <c r="F126" s="49">
        <f t="shared" si="12"/>
        <v>0</v>
      </c>
      <c r="G126" s="47">
        <f t="shared" si="13"/>
        <v>3333333.3333333335</v>
      </c>
      <c r="H126" s="49">
        <f t="shared" si="17"/>
        <v>0</v>
      </c>
      <c r="I126" s="49">
        <f t="shared" si="14"/>
        <v>0</v>
      </c>
      <c r="J126" s="34"/>
      <c r="K126" s="34"/>
    </row>
    <row r="127" spans="1:11" s="37" customFormat="1" ht="11.25">
      <c r="A127" s="32">
        <f t="shared" si="15"/>
        <v>110</v>
      </c>
      <c r="B127" s="46">
        <f t="shared" si="9"/>
        <v>54224</v>
      </c>
      <c r="C127" s="49">
        <f t="shared" si="16"/>
        <v>0</v>
      </c>
      <c r="D127" s="47">
        <f t="shared" si="10"/>
        <v>3333333.3333333335</v>
      </c>
      <c r="E127" s="50">
        <f t="shared" si="11"/>
        <v>0</v>
      </c>
      <c r="F127" s="49">
        <f t="shared" si="12"/>
        <v>0</v>
      </c>
      <c r="G127" s="47">
        <f t="shared" si="13"/>
        <v>3333333.3333333335</v>
      </c>
      <c r="H127" s="49">
        <f t="shared" si="17"/>
        <v>0</v>
      </c>
      <c r="I127" s="49">
        <f t="shared" si="14"/>
        <v>0</v>
      </c>
      <c r="J127" s="34"/>
      <c r="K127" s="34"/>
    </row>
    <row r="128" spans="1:11" s="37" customFormat="1" ht="11.25">
      <c r="A128" s="32">
        <f t="shared" si="15"/>
        <v>111</v>
      </c>
      <c r="B128" s="46">
        <f t="shared" si="9"/>
        <v>54346</v>
      </c>
      <c r="C128" s="49">
        <f t="shared" si="16"/>
        <v>0</v>
      </c>
      <c r="D128" s="47">
        <f t="shared" si="10"/>
        <v>3333333.3333333335</v>
      </c>
      <c r="E128" s="50">
        <f t="shared" si="11"/>
        <v>0</v>
      </c>
      <c r="F128" s="49">
        <f t="shared" si="12"/>
        <v>0</v>
      </c>
      <c r="G128" s="47">
        <f t="shared" si="13"/>
        <v>3333333.3333333335</v>
      </c>
      <c r="H128" s="49">
        <f t="shared" si="17"/>
        <v>0</v>
      </c>
      <c r="I128" s="49">
        <f t="shared" si="14"/>
        <v>0</v>
      </c>
      <c r="J128" s="34"/>
      <c r="K128" s="34"/>
    </row>
    <row r="129" spans="1:11" s="37" customFormat="1" ht="11.25">
      <c r="A129" s="32">
        <f t="shared" si="15"/>
        <v>112</v>
      </c>
      <c r="B129" s="46">
        <f t="shared" si="9"/>
        <v>54469</v>
      </c>
      <c r="C129" s="49">
        <f t="shared" si="16"/>
        <v>0</v>
      </c>
      <c r="D129" s="47">
        <f t="shared" si="10"/>
        <v>3333333.3333333335</v>
      </c>
      <c r="E129" s="50">
        <f t="shared" si="11"/>
        <v>0</v>
      </c>
      <c r="F129" s="49">
        <f t="shared" si="12"/>
        <v>0</v>
      </c>
      <c r="G129" s="47">
        <f t="shared" si="13"/>
        <v>3333333.3333333335</v>
      </c>
      <c r="H129" s="49">
        <f t="shared" si="17"/>
        <v>0</v>
      </c>
      <c r="I129" s="49">
        <f t="shared" si="14"/>
        <v>0</v>
      </c>
      <c r="J129" s="34"/>
      <c r="K129" s="34"/>
    </row>
    <row r="130" spans="1:11" s="37" customFormat="1" ht="11.25">
      <c r="A130" s="32">
        <f t="shared" si="15"/>
        <v>113</v>
      </c>
      <c r="B130" s="46">
        <f t="shared" si="9"/>
        <v>54589</v>
      </c>
      <c r="C130" s="49">
        <f t="shared" si="16"/>
        <v>0</v>
      </c>
      <c r="D130" s="47">
        <f t="shared" si="10"/>
        <v>3333333.3333333335</v>
      </c>
      <c r="E130" s="50">
        <f t="shared" si="11"/>
        <v>0</v>
      </c>
      <c r="F130" s="49">
        <f t="shared" si="12"/>
        <v>0</v>
      </c>
      <c r="G130" s="47">
        <f t="shared" si="13"/>
        <v>3333333.3333333335</v>
      </c>
      <c r="H130" s="49">
        <f t="shared" si="17"/>
        <v>0</v>
      </c>
      <c r="I130" s="49">
        <f t="shared" si="14"/>
        <v>0</v>
      </c>
      <c r="J130" s="34"/>
      <c r="K130" s="34"/>
    </row>
    <row r="131" spans="1:11" s="37" customFormat="1" ht="11.25">
      <c r="A131" s="32">
        <f t="shared" si="15"/>
        <v>114</v>
      </c>
      <c r="B131" s="46">
        <f t="shared" si="9"/>
        <v>54711</v>
      </c>
      <c r="C131" s="49">
        <f t="shared" si="16"/>
        <v>0</v>
      </c>
      <c r="D131" s="47">
        <f t="shared" si="10"/>
        <v>3333333.3333333335</v>
      </c>
      <c r="E131" s="50">
        <f t="shared" si="11"/>
        <v>0</v>
      </c>
      <c r="F131" s="49">
        <f t="shared" si="12"/>
        <v>0</v>
      </c>
      <c r="G131" s="47">
        <f t="shared" si="13"/>
        <v>3333333.3333333335</v>
      </c>
      <c r="H131" s="49">
        <f t="shared" si="17"/>
        <v>0</v>
      </c>
      <c r="I131" s="49">
        <f t="shared" si="14"/>
        <v>0</v>
      </c>
      <c r="J131" s="34"/>
      <c r="K131" s="34"/>
    </row>
    <row r="132" spans="1:11" s="37" customFormat="1" ht="11.25">
      <c r="A132" s="32">
        <f t="shared" si="15"/>
        <v>115</v>
      </c>
      <c r="B132" s="46">
        <f t="shared" si="9"/>
        <v>54834</v>
      </c>
      <c r="C132" s="49">
        <f t="shared" si="16"/>
        <v>0</v>
      </c>
      <c r="D132" s="47">
        <f t="shared" si="10"/>
        <v>3333333.3333333335</v>
      </c>
      <c r="E132" s="50">
        <f t="shared" si="11"/>
        <v>0</v>
      </c>
      <c r="F132" s="49">
        <f t="shared" si="12"/>
        <v>0</v>
      </c>
      <c r="G132" s="47">
        <f t="shared" si="13"/>
        <v>3333333.3333333335</v>
      </c>
      <c r="H132" s="49">
        <f t="shared" si="17"/>
        <v>0</v>
      </c>
      <c r="I132" s="49">
        <f t="shared" si="14"/>
        <v>0</v>
      </c>
      <c r="J132" s="34"/>
      <c r="K132" s="34"/>
    </row>
    <row r="133" spans="1:11" s="37" customFormat="1" ht="11.25">
      <c r="A133" s="32">
        <f t="shared" si="15"/>
        <v>116</v>
      </c>
      <c r="B133" s="46">
        <f t="shared" si="9"/>
        <v>54954</v>
      </c>
      <c r="C133" s="49">
        <f t="shared" si="16"/>
        <v>0</v>
      </c>
      <c r="D133" s="47">
        <f t="shared" si="10"/>
        <v>3333333.3333333335</v>
      </c>
      <c r="E133" s="50">
        <f t="shared" si="11"/>
        <v>0</v>
      </c>
      <c r="F133" s="49">
        <f t="shared" si="12"/>
        <v>0</v>
      </c>
      <c r="G133" s="47">
        <f t="shared" si="13"/>
        <v>3333333.3333333335</v>
      </c>
      <c r="H133" s="49">
        <f t="shared" si="17"/>
        <v>0</v>
      </c>
      <c r="I133" s="49">
        <f t="shared" si="14"/>
        <v>0</v>
      </c>
      <c r="J133" s="34"/>
      <c r="K133" s="34"/>
    </row>
    <row r="134" spans="1:11" s="37" customFormat="1" ht="11.25">
      <c r="A134" s="32">
        <f t="shared" si="15"/>
        <v>117</v>
      </c>
      <c r="B134" s="46">
        <f t="shared" si="9"/>
        <v>55076</v>
      </c>
      <c r="C134" s="49">
        <f t="shared" si="16"/>
        <v>0</v>
      </c>
      <c r="D134" s="47">
        <f t="shared" si="10"/>
        <v>3333333.3333333335</v>
      </c>
      <c r="E134" s="50">
        <f t="shared" si="11"/>
        <v>0</v>
      </c>
      <c r="F134" s="49">
        <f t="shared" si="12"/>
        <v>0</v>
      </c>
      <c r="G134" s="47">
        <f t="shared" si="13"/>
        <v>3333333.3333333335</v>
      </c>
      <c r="H134" s="49">
        <f t="shared" si="17"/>
        <v>0</v>
      </c>
      <c r="I134" s="49">
        <f t="shared" si="14"/>
        <v>0</v>
      </c>
      <c r="J134" s="34"/>
      <c r="K134" s="34"/>
    </row>
    <row r="135" spans="1:11" s="37" customFormat="1" ht="11.25">
      <c r="A135" s="32">
        <f t="shared" si="15"/>
        <v>118</v>
      </c>
      <c r="B135" s="46">
        <f t="shared" si="9"/>
        <v>55199</v>
      </c>
      <c r="C135" s="49">
        <f t="shared" si="16"/>
        <v>0</v>
      </c>
      <c r="D135" s="47">
        <f t="shared" si="10"/>
        <v>3333333.3333333335</v>
      </c>
      <c r="E135" s="50">
        <f t="shared" si="11"/>
        <v>0</v>
      </c>
      <c r="F135" s="49">
        <f t="shared" si="12"/>
        <v>0</v>
      </c>
      <c r="G135" s="47">
        <f t="shared" si="13"/>
        <v>3333333.3333333335</v>
      </c>
      <c r="H135" s="49">
        <f t="shared" si="17"/>
        <v>0</v>
      </c>
      <c r="I135" s="49">
        <f t="shared" si="14"/>
        <v>0</v>
      </c>
      <c r="J135" s="34"/>
      <c r="K135" s="34"/>
    </row>
    <row r="136" spans="1:11" s="37" customFormat="1" ht="11.25">
      <c r="A136" s="32">
        <f t="shared" si="15"/>
        <v>119</v>
      </c>
      <c r="B136" s="46">
        <f t="shared" si="9"/>
        <v>55319</v>
      </c>
      <c r="C136" s="49">
        <f t="shared" si="16"/>
        <v>0</v>
      </c>
      <c r="D136" s="47">
        <f t="shared" si="10"/>
        <v>3333333.3333333335</v>
      </c>
      <c r="E136" s="50">
        <f t="shared" si="11"/>
        <v>0</v>
      </c>
      <c r="F136" s="49">
        <f t="shared" si="12"/>
        <v>0</v>
      </c>
      <c r="G136" s="47">
        <f t="shared" si="13"/>
        <v>3333333.3333333335</v>
      </c>
      <c r="H136" s="49">
        <f t="shared" si="17"/>
        <v>0</v>
      </c>
      <c r="I136" s="49">
        <f t="shared" si="14"/>
        <v>0</v>
      </c>
      <c r="J136" s="34"/>
      <c r="K136" s="34"/>
    </row>
    <row r="137" spans="1:11" s="37" customFormat="1" ht="11.25">
      <c r="A137" s="32">
        <f t="shared" si="15"/>
        <v>120</v>
      </c>
      <c r="B137" s="46">
        <f t="shared" si="9"/>
        <v>55441</v>
      </c>
      <c r="C137" s="49">
        <f t="shared" si="16"/>
        <v>0</v>
      </c>
      <c r="D137" s="47">
        <f t="shared" si="10"/>
        <v>3333333.3333333335</v>
      </c>
      <c r="E137" s="50">
        <f t="shared" si="11"/>
        <v>0</v>
      </c>
      <c r="F137" s="49">
        <f t="shared" si="12"/>
        <v>0</v>
      </c>
      <c r="G137" s="47">
        <f t="shared" si="13"/>
        <v>3333333.3333333335</v>
      </c>
      <c r="H137" s="49">
        <f t="shared" si="17"/>
        <v>0</v>
      </c>
      <c r="I137" s="49">
        <f t="shared" si="14"/>
        <v>0</v>
      </c>
      <c r="J137" s="34"/>
      <c r="K137" s="34"/>
    </row>
    <row r="138" spans="1:11" s="37" customFormat="1" ht="11.25">
      <c r="A138" s="32">
        <f t="shared" si="15"/>
        <v>121</v>
      </c>
      <c r="B138" s="46">
        <f t="shared" si="9"/>
        <v>55564</v>
      </c>
      <c r="C138" s="49">
        <f t="shared" si="16"/>
        <v>0</v>
      </c>
      <c r="D138" s="47">
        <f t="shared" si="10"/>
        <v>3333333.3333333335</v>
      </c>
      <c r="E138" s="50">
        <f t="shared" si="11"/>
        <v>0</v>
      </c>
      <c r="F138" s="49">
        <f t="shared" si="12"/>
        <v>0</v>
      </c>
      <c r="G138" s="47">
        <f t="shared" si="13"/>
        <v>3333333.3333333335</v>
      </c>
      <c r="H138" s="49">
        <f t="shared" si="17"/>
        <v>0</v>
      </c>
      <c r="I138" s="49">
        <f t="shared" si="14"/>
        <v>0</v>
      </c>
      <c r="J138" s="34"/>
      <c r="K138" s="34"/>
    </row>
    <row r="139" spans="1:11" s="37" customFormat="1" ht="11.25">
      <c r="A139" s="32">
        <f t="shared" si="15"/>
        <v>122</v>
      </c>
      <c r="B139" s="46">
        <f t="shared" si="9"/>
        <v>55685</v>
      </c>
      <c r="C139" s="49">
        <f t="shared" si="16"/>
        <v>0</v>
      </c>
      <c r="D139" s="47">
        <f t="shared" si="10"/>
        <v>3333333.3333333335</v>
      </c>
      <c r="E139" s="50">
        <f t="shared" si="11"/>
        <v>0</v>
      </c>
      <c r="F139" s="49">
        <f t="shared" si="12"/>
        <v>0</v>
      </c>
      <c r="G139" s="47">
        <f t="shared" si="13"/>
        <v>3333333.3333333335</v>
      </c>
      <c r="H139" s="49">
        <f t="shared" si="17"/>
        <v>0</v>
      </c>
      <c r="I139" s="49">
        <f t="shared" si="14"/>
        <v>0</v>
      </c>
      <c r="J139" s="34"/>
      <c r="K139" s="34"/>
    </row>
    <row r="140" spans="1:11" s="37" customFormat="1" ht="11.25">
      <c r="A140" s="32">
        <f t="shared" si="15"/>
        <v>123</v>
      </c>
      <c r="B140" s="46">
        <f t="shared" si="9"/>
        <v>55807</v>
      </c>
      <c r="C140" s="49">
        <f t="shared" si="16"/>
        <v>0</v>
      </c>
      <c r="D140" s="47">
        <f t="shared" si="10"/>
        <v>3333333.3333333335</v>
      </c>
      <c r="E140" s="50">
        <f t="shared" si="11"/>
        <v>0</v>
      </c>
      <c r="F140" s="49">
        <f t="shared" si="12"/>
        <v>0</v>
      </c>
      <c r="G140" s="47">
        <f t="shared" si="13"/>
        <v>3333333.3333333335</v>
      </c>
      <c r="H140" s="49">
        <f t="shared" si="17"/>
        <v>0</v>
      </c>
      <c r="I140" s="49">
        <f t="shared" si="14"/>
        <v>0</v>
      </c>
      <c r="J140" s="34"/>
      <c r="K140" s="34"/>
    </row>
    <row r="141" spans="1:11" s="37" customFormat="1" ht="11.25">
      <c r="A141" s="32">
        <f t="shared" si="15"/>
        <v>124</v>
      </c>
      <c r="B141" s="46">
        <f t="shared" si="9"/>
        <v>55930</v>
      </c>
      <c r="C141" s="49">
        <f t="shared" si="16"/>
        <v>0</v>
      </c>
      <c r="D141" s="47">
        <f t="shared" si="10"/>
        <v>3333333.3333333335</v>
      </c>
      <c r="E141" s="50">
        <f t="shared" si="11"/>
        <v>0</v>
      </c>
      <c r="F141" s="49">
        <f t="shared" si="12"/>
        <v>0</v>
      </c>
      <c r="G141" s="47">
        <f t="shared" si="13"/>
        <v>3333333.3333333335</v>
      </c>
      <c r="H141" s="49">
        <f t="shared" si="17"/>
        <v>0</v>
      </c>
      <c r="I141" s="49">
        <f t="shared" si="14"/>
        <v>0</v>
      </c>
      <c r="J141" s="34"/>
      <c r="K141" s="34"/>
    </row>
    <row r="142" spans="1:11" s="37" customFormat="1" ht="11.25">
      <c r="A142" s="32">
        <f t="shared" si="15"/>
        <v>125</v>
      </c>
      <c r="B142" s="46">
        <f t="shared" si="9"/>
        <v>56050</v>
      </c>
      <c r="C142" s="49">
        <f t="shared" si="16"/>
        <v>0</v>
      </c>
      <c r="D142" s="47">
        <f t="shared" si="10"/>
        <v>3333333.3333333335</v>
      </c>
      <c r="E142" s="50">
        <f t="shared" si="11"/>
        <v>0</v>
      </c>
      <c r="F142" s="49">
        <f t="shared" si="12"/>
        <v>0</v>
      </c>
      <c r="G142" s="47">
        <f t="shared" si="13"/>
        <v>3333333.3333333335</v>
      </c>
      <c r="H142" s="49">
        <f t="shared" si="17"/>
        <v>0</v>
      </c>
      <c r="I142" s="49">
        <f t="shared" si="14"/>
        <v>0</v>
      </c>
      <c r="J142" s="34"/>
      <c r="K142" s="34"/>
    </row>
    <row r="143" spans="1:11" s="37" customFormat="1" ht="11.25">
      <c r="A143" s="32">
        <f t="shared" si="15"/>
        <v>126</v>
      </c>
      <c r="B143" s="46">
        <f t="shared" si="9"/>
        <v>56172</v>
      </c>
      <c r="C143" s="49">
        <f t="shared" si="16"/>
        <v>0</v>
      </c>
      <c r="D143" s="47">
        <f t="shared" si="10"/>
        <v>3333333.3333333335</v>
      </c>
      <c r="E143" s="50">
        <f t="shared" si="11"/>
        <v>0</v>
      </c>
      <c r="F143" s="49">
        <f t="shared" si="12"/>
        <v>0</v>
      </c>
      <c r="G143" s="47">
        <f t="shared" si="13"/>
        <v>3333333.3333333335</v>
      </c>
      <c r="H143" s="49">
        <f t="shared" si="17"/>
        <v>0</v>
      </c>
      <c r="I143" s="49">
        <f t="shared" si="14"/>
        <v>0</v>
      </c>
      <c r="J143" s="34"/>
      <c r="K143" s="34"/>
    </row>
    <row r="144" spans="1:11" s="37" customFormat="1" ht="11.25">
      <c r="A144" s="32">
        <f t="shared" si="15"/>
        <v>127</v>
      </c>
      <c r="B144" s="46">
        <f t="shared" si="9"/>
        <v>56295</v>
      </c>
      <c r="C144" s="49">
        <f t="shared" si="16"/>
        <v>0</v>
      </c>
      <c r="D144" s="47">
        <f t="shared" si="10"/>
        <v>3333333.3333333335</v>
      </c>
      <c r="E144" s="50">
        <f t="shared" si="11"/>
        <v>0</v>
      </c>
      <c r="F144" s="49">
        <f t="shared" si="12"/>
        <v>0</v>
      </c>
      <c r="G144" s="47">
        <f t="shared" si="13"/>
        <v>3333333.3333333335</v>
      </c>
      <c r="H144" s="49">
        <f t="shared" si="17"/>
        <v>0</v>
      </c>
      <c r="I144" s="49">
        <f t="shared" si="14"/>
        <v>0</v>
      </c>
      <c r="J144" s="34"/>
      <c r="K144" s="34"/>
    </row>
    <row r="145" spans="1:11" s="37" customFormat="1" ht="11.25">
      <c r="A145" s="32">
        <f t="shared" si="15"/>
        <v>128</v>
      </c>
      <c r="B145" s="46">
        <f t="shared" si="9"/>
        <v>56415</v>
      </c>
      <c r="C145" s="49">
        <f t="shared" si="16"/>
        <v>0</v>
      </c>
      <c r="D145" s="47">
        <f t="shared" si="10"/>
        <v>3333333.3333333335</v>
      </c>
      <c r="E145" s="50">
        <f t="shared" si="11"/>
        <v>0</v>
      </c>
      <c r="F145" s="49">
        <f t="shared" si="12"/>
        <v>0</v>
      </c>
      <c r="G145" s="47">
        <f t="shared" si="13"/>
        <v>3333333.3333333335</v>
      </c>
      <c r="H145" s="49">
        <f t="shared" si="17"/>
        <v>0</v>
      </c>
      <c r="I145" s="49">
        <f t="shared" si="14"/>
        <v>0</v>
      </c>
      <c r="J145" s="34"/>
      <c r="K145" s="34"/>
    </row>
    <row r="146" spans="1:11" s="37" customFormat="1" ht="11.25">
      <c r="A146" s="32">
        <f t="shared" si="15"/>
        <v>129</v>
      </c>
      <c r="B146" s="46">
        <f aca="true" t="shared" si="18" ref="B146:B209">IF(Pay_Num&lt;&gt;"",DATE(YEAR(Loan_Start),MONTH(Loan_Start)+(Pay_Num)*12/Num_Pmt_Per_Year,DAY(Loan_Start)),"")</f>
        <v>56537</v>
      </c>
      <c r="C146" s="49">
        <f t="shared" si="16"/>
        <v>0</v>
      </c>
      <c r="D146" s="47">
        <f aca="true" t="shared" si="19" ref="D146:D209">IF(A146&gt;$H$11*Num_Pmt_Per_Year,IF(Pay_Num&lt;&gt;"",G146+H146,""),Beg_Bal*(Interest_Rate/Num_Pmt_Per_Year))</f>
        <v>3333333.3333333335</v>
      </c>
      <c r="E146" s="50">
        <f aca="true" t="shared" si="20" ref="E146:E209">IF(AND(Pay_Num&lt;&gt;"",Sched_Pay+Scheduled_Extra_Payments&lt;Beg_Bal),Scheduled_Extra_Payments,IF(AND(Pay_Num&lt;&gt;"",Beg_Bal-Sched_Pay&gt;0),Beg_Bal-Sched_Pay,IF(Pay_Num&lt;&gt;"",0,"")))</f>
        <v>0</v>
      </c>
      <c r="F146" s="49">
        <f aca="true" t="shared" si="21" ref="F146:F209">IF(AND(Pay_Num&lt;&gt;"",Sched_Pay+Extra_Pay&lt;Beg_Bal),Sched_Pay+Extra_Pay,IF(Pay_Num&lt;&gt;"",Beg_Bal,""))</f>
        <v>0</v>
      </c>
      <c r="G146" s="47">
        <f aca="true" t="shared" si="22" ref="G146:G209">IF(A146&gt;$H$11*Num_Pmt_Per_Year,Loan_Amount/$H$7,0)</f>
        <v>3333333.3333333335</v>
      </c>
      <c r="H146" s="49">
        <f t="shared" si="17"/>
        <v>0</v>
      </c>
      <c r="I146" s="49">
        <f aca="true" t="shared" si="23" ref="I146:I209">IF(AND(Pay_Num&lt;&gt;"",Sched_Pay+Extra_Pay&lt;Beg_Bal),Beg_Bal-Princ,IF(Pay_Num&lt;&gt;"",0,""))</f>
        <v>0</v>
      </c>
      <c r="J146" s="34"/>
      <c r="K146" s="34"/>
    </row>
    <row r="147" spans="1:11" s="37" customFormat="1" ht="11.25">
      <c r="A147" s="32">
        <f aca="true" t="shared" si="24" ref="A147:A210">IF(Values_Entered,A146+1,"")</f>
        <v>130</v>
      </c>
      <c r="B147" s="46">
        <f t="shared" si="18"/>
        <v>56660</v>
      </c>
      <c r="C147" s="49">
        <f aca="true" t="shared" si="25" ref="C147:C210">IF(Pay_Num&lt;&gt;"",I146,"")</f>
        <v>0</v>
      </c>
      <c r="D147" s="47">
        <f t="shared" si="19"/>
        <v>3333333.3333333335</v>
      </c>
      <c r="E147" s="50">
        <f t="shared" si="20"/>
        <v>0</v>
      </c>
      <c r="F147" s="49">
        <f t="shared" si="21"/>
        <v>0</v>
      </c>
      <c r="G147" s="47">
        <f t="shared" si="22"/>
        <v>3333333.3333333335</v>
      </c>
      <c r="H147" s="49">
        <f aca="true" t="shared" si="26" ref="H147:H210">IF(Pay_Num&lt;&gt;"",Beg_Bal*Interest_Rate/Num_Pmt_Per_Year,"")</f>
        <v>0</v>
      </c>
      <c r="I147" s="49">
        <f t="shared" si="23"/>
        <v>0</v>
      </c>
      <c r="J147" s="34"/>
      <c r="K147" s="34"/>
    </row>
    <row r="148" spans="1:11" s="37" customFormat="1" ht="11.25">
      <c r="A148" s="32">
        <f t="shared" si="24"/>
        <v>131</v>
      </c>
      <c r="B148" s="46">
        <f t="shared" si="18"/>
        <v>56780</v>
      </c>
      <c r="C148" s="49">
        <f t="shared" si="25"/>
        <v>0</v>
      </c>
      <c r="D148" s="47">
        <f t="shared" si="19"/>
        <v>3333333.3333333335</v>
      </c>
      <c r="E148" s="50">
        <f t="shared" si="20"/>
        <v>0</v>
      </c>
      <c r="F148" s="49">
        <f t="shared" si="21"/>
        <v>0</v>
      </c>
      <c r="G148" s="47">
        <f t="shared" si="22"/>
        <v>3333333.3333333335</v>
      </c>
      <c r="H148" s="49">
        <f t="shared" si="26"/>
        <v>0</v>
      </c>
      <c r="I148" s="49">
        <f t="shared" si="23"/>
        <v>0</v>
      </c>
      <c r="J148" s="34"/>
      <c r="K148" s="34"/>
    </row>
    <row r="149" spans="1:11" s="37" customFormat="1" ht="11.25">
      <c r="A149" s="32">
        <f t="shared" si="24"/>
        <v>132</v>
      </c>
      <c r="B149" s="46">
        <f t="shared" si="18"/>
        <v>56902</v>
      </c>
      <c r="C149" s="49">
        <f t="shared" si="25"/>
        <v>0</v>
      </c>
      <c r="D149" s="47">
        <f t="shared" si="19"/>
        <v>3333333.3333333335</v>
      </c>
      <c r="E149" s="50">
        <f t="shared" si="20"/>
        <v>0</v>
      </c>
      <c r="F149" s="49">
        <f t="shared" si="21"/>
        <v>0</v>
      </c>
      <c r="G149" s="47">
        <f t="shared" si="22"/>
        <v>3333333.3333333335</v>
      </c>
      <c r="H149" s="49">
        <f t="shared" si="26"/>
        <v>0</v>
      </c>
      <c r="I149" s="49">
        <f t="shared" si="23"/>
        <v>0</v>
      </c>
      <c r="J149" s="34"/>
      <c r="K149" s="34"/>
    </row>
    <row r="150" spans="1:11" s="37" customFormat="1" ht="11.25">
      <c r="A150" s="32">
        <f t="shared" si="24"/>
        <v>133</v>
      </c>
      <c r="B150" s="46">
        <f t="shared" si="18"/>
        <v>57025</v>
      </c>
      <c r="C150" s="49">
        <f t="shared" si="25"/>
        <v>0</v>
      </c>
      <c r="D150" s="47">
        <f t="shared" si="19"/>
        <v>3333333.3333333335</v>
      </c>
      <c r="E150" s="50">
        <f t="shared" si="20"/>
        <v>0</v>
      </c>
      <c r="F150" s="49">
        <f t="shared" si="21"/>
        <v>0</v>
      </c>
      <c r="G150" s="47">
        <f t="shared" si="22"/>
        <v>3333333.3333333335</v>
      </c>
      <c r="H150" s="49">
        <f t="shared" si="26"/>
        <v>0</v>
      </c>
      <c r="I150" s="49">
        <f t="shared" si="23"/>
        <v>0</v>
      </c>
      <c r="J150" s="34"/>
      <c r="K150" s="34"/>
    </row>
    <row r="151" spans="1:11" s="37" customFormat="1" ht="11.25">
      <c r="A151" s="32">
        <f t="shared" si="24"/>
        <v>134</v>
      </c>
      <c r="B151" s="46">
        <f t="shared" si="18"/>
        <v>57146</v>
      </c>
      <c r="C151" s="49">
        <f t="shared" si="25"/>
        <v>0</v>
      </c>
      <c r="D151" s="47">
        <f t="shared" si="19"/>
        <v>3333333.3333333335</v>
      </c>
      <c r="E151" s="50">
        <f t="shared" si="20"/>
        <v>0</v>
      </c>
      <c r="F151" s="49">
        <f t="shared" si="21"/>
        <v>0</v>
      </c>
      <c r="G151" s="47">
        <f t="shared" si="22"/>
        <v>3333333.3333333335</v>
      </c>
      <c r="H151" s="49">
        <f t="shared" si="26"/>
        <v>0</v>
      </c>
      <c r="I151" s="49">
        <f t="shared" si="23"/>
        <v>0</v>
      </c>
      <c r="J151" s="34"/>
      <c r="K151" s="34"/>
    </row>
    <row r="152" spans="1:11" s="37" customFormat="1" ht="11.25">
      <c r="A152" s="32">
        <f t="shared" si="24"/>
        <v>135</v>
      </c>
      <c r="B152" s="46">
        <f t="shared" si="18"/>
        <v>57268</v>
      </c>
      <c r="C152" s="49">
        <f t="shared" si="25"/>
        <v>0</v>
      </c>
      <c r="D152" s="47">
        <f t="shared" si="19"/>
        <v>3333333.3333333335</v>
      </c>
      <c r="E152" s="50">
        <f t="shared" si="20"/>
        <v>0</v>
      </c>
      <c r="F152" s="49">
        <f t="shared" si="21"/>
        <v>0</v>
      </c>
      <c r="G152" s="47">
        <f t="shared" si="22"/>
        <v>3333333.3333333335</v>
      </c>
      <c r="H152" s="49">
        <f t="shared" si="26"/>
        <v>0</v>
      </c>
      <c r="I152" s="49">
        <f t="shared" si="23"/>
        <v>0</v>
      </c>
      <c r="J152" s="34"/>
      <c r="K152" s="34"/>
    </row>
    <row r="153" spans="1:11" s="37" customFormat="1" ht="11.25">
      <c r="A153" s="32">
        <f t="shared" si="24"/>
        <v>136</v>
      </c>
      <c r="B153" s="46">
        <f t="shared" si="18"/>
        <v>57391</v>
      </c>
      <c r="C153" s="49">
        <f t="shared" si="25"/>
        <v>0</v>
      </c>
      <c r="D153" s="47">
        <f t="shared" si="19"/>
        <v>3333333.3333333335</v>
      </c>
      <c r="E153" s="50">
        <f t="shared" si="20"/>
        <v>0</v>
      </c>
      <c r="F153" s="49">
        <f t="shared" si="21"/>
        <v>0</v>
      </c>
      <c r="G153" s="47">
        <f t="shared" si="22"/>
        <v>3333333.3333333335</v>
      </c>
      <c r="H153" s="49">
        <f t="shared" si="26"/>
        <v>0</v>
      </c>
      <c r="I153" s="49">
        <f t="shared" si="23"/>
        <v>0</v>
      </c>
      <c r="J153" s="34"/>
      <c r="K153" s="34"/>
    </row>
    <row r="154" spans="1:11" s="37" customFormat="1" ht="11.25">
      <c r="A154" s="32">
        <f t="shared" si="24"/>
        <v>137</v>
      </c>
      <c r="B154" s="46">
        <f t="shared" si="18"/>
        <v>57511</v>
      </c>
      <c r="C154" s="49">
        <f t="shared" si="25"/>
        <v>0</v>
      </c>
      <c r="D154" s="47">
        <f t="shared" si="19"/>
        <v>3333333.3333333335</v>
      </c>
      <c r="E154" s="50">
        <f t="shared" si="20"/>
        <v>0</v>
      </c>
      <c r="F154" s="49">
        <f t="shared" si="21"/>
        <v>0</v>
      </c>
      <c r="G154" s="47">
        <f t="shared" si="22"/>
        <v>3333333.3333333335</v>
      </c>
      <c r="H154" s="49">
        <f t="shared" si="26"/>
        <v>0</v>
      </c>
      <c r="I154" s="49">
        <f t="shared" si="23"/>
        <v>0</v>
      </c>
      <c r="J154" s="34"/>
      <c r="K154" s="34"/>
    </row>
    <row r="155" spans="1:11" s="37" customFormat="1" ht="11.25">
      <c r="A155" s="32">
        <f t="shared" si="24"/>
        <v>138</v>
      </c>
      <c r="B155" s="46">
        <f t="shared" si="18"/>
        <v>57633</v>
      </c>
      <c r="C155" s="49">
        <f t="shared" si="25"/>
        <v>0</v>
      </c>
      <c r="D155" s="47">
        <f t="shared" si="19"/>
        <v>3333333.3333333335</v>
      </c>
      <c r="E155" s="50">
        <f t="shared" si="20"/>
        <v>0</v>
      </c>
      <c r="F155" s="49">
        <f t="shared" si="21"/>
        <v>0</v>
      </c>
      <c r="G155" s="47">
        <f t="shared" si="22"/>
        <v>3333333.3333333335</v>
      </c>
      <c r="H155" s="49">
        <f t="shared" si="26"/>
        <v>0</v>
      </c>
      <c r="I155" s="49">
        <f t="shared" si="23"/>
        <v>0</v>
      </c>
      <c r="J155" s="34"/>
      <c r="K155" s="34"/>
    </row>
    <row r="156" spans="1:11" s="37" customFormat="1" ht="11.25">
      <c r="A156" s="32">
        <f t="shared" si="24"/>
        <v>139</v>
      </c>
      <c r="B156" s="46">
        <f t="shared" si="18"/>
        <v>57756</v>
      </c>
      <c r="C156" s="49">
        <f t="shared" si="25"/>
        <v>0</v>
      </c>
      <c r="D156" s="47">
        <f t="shared" si="19"/>
        <v>3333333.3333333335</v>
      </c>
      <c r="E156" s="50">
        <f t="shared" si="20"/>
        <v>0</v>
      </c>
      <c r="F156" s="49">
        <f t="shared" si="21"/>
        <v>0</v>
      </c>
      <c r="G156" s="47">
        <f t="shared" si="22"/>
        <v>3333333.3333333335</v>
      </c>
      <c r="H156" s="49">
        <f t="shared" si="26"/>
        <v>0</v>
      </c>
      <c r="I156" s="49">
        <f t="shared" si="23"/>
        <v>0</v>
      </c>
      <c r="J156" s="34"/>
      <c r="K156" s="34"/>
    </row>
    <row r="157" spans="1:11" s="37" customFormat="1" ht="11.25">
      <c r="A157" s="32">
        <f t="shared" si="24"/>
        <v>140</v>
      </c>
      <c r="B157" s="46">
        <f t="shared" si="18"/>
        <v>57876</v>
      </c>
      <c r="C157" s="49">
        <f t="shared" si="25"/>
        <v>0</v>
      </c>
      <c r="D157" s="47">
        <f t="shared" si="19"/>
        <v>3333333.3333333335</v>
      </c>
      <c r="E157" s="50">
        <f t="shared" si="20"/>
        <v>0</v>
      </c>
      <c r="F157" s="49">
        <f t="shared" si="21"/>
        <v>0</v>
      </c>
      <c r="G157" s="47">
        <f t="shared" si="22"/>
        <v>3333333.3333333335</v>
      </c>
      <c r="H157" s="49">
        <f t="shared" si="26"/>
        <v>0</v>
      </c>
      <c r="I157" s="49">
        <f t="shared" si="23"/>
        <v>0</v>
      </c>
      <c r="J157" s="34"/>
      <c r="K157" s="34"/>
    </row>
    <row r="158" spans="1:11" s="37" customFormat="1" ht="11.25">
      <c r="A158" s="32">
        <f t="shared" si="24"/>
        <v>141</v>
      </c>
      <c r="B158" s="46">
        <f t="shared" si="18"/>
        <v>57998</v>
      </c>
      <c r="C158" s="49">
        <f t="shared" si="25"/>
        <v>0</v>
      </c>
      <c r="D158" s="47">
        <f t="shared" si="19"/>
        <v>3333333.3333333335</v>
      </c>
      <c r="E158" s="50">
        <f t="shared" si="20"/>
        <v>0</v>
      </c>
      <c r="F158" s="49">
        <f t="shared" si="21"/>
        <v>0</v>
      </c>
      <c r="G158" s="47">
        <f t="shared" si="22"/>
        <v>3333333.3333333335</v>
      </c>
      <c r="H158" s="49">
        <f t="shared" si="26"/>
        <v>0</v>
      </c>
      <c r="I158" s="49">
        <f t="shared" si="23"/>
        <v>0</v>
      </c>
      <c r="J158" s="34"/>
      <c r="K158" s="34"/>
    </row>
    <row r="159" spans="1:11" s="37" customFormat="1" ht="11.25">
      <c r="A159" s="32">
        <f t="shared" si="24"/>
        <v>142</v>
      </c>
      <c r="B159" s="46">
        <f t="shared" si="18"/>
        <v>58121</v>
      </c>
      <c r="C159" s="49">
        <f t="shared" si="25"/>
        <v>0</v>
      </c>
      <c r="D159" s="47">
        <f t="shared" si="19"/>
        <v>3333333.3333333335</v>
      </c>
      <c r="E159" s="50">
        <f t="shared" si="20"/>
        <v>0</v>
      </c>
      <c r="F159" s="49">
        <f t="shared" si="21"/>
        <v>0</v>
      </c>
      <c r="G159" s="47">
        <f t="shared" si="22"/>
        <v>3333333.3333333335</v>
      </c>
      <c r="H159" s="49">
        <f t="shared" si="26"/>
        <v>0</v>
      </c>
      <c r="I159" s="49">
        <f t="shared" si="23"/>
        <v>0</v>
      </c>
      <c r="J159" s="34"/>
      <c r="K159" s="34"/>
    </row>
    <row r="160" spans="1:11" s="37" customFormat="1" ht="11.25">
      <c r="A160" s="32">
        <f t="shared" si="24"/>
        <v>143</v>
      </c>
      <c r="B160" s="46">
        <f t="shared" si="18"/>
        <v>58241</v>
      </c>
      <c r="C160" s="49">
        <f t="shared" si="25"/>
        <v>0</v>
      </c>
      <c r="D160" s="47">
        <f t="shared" si="19"/>
        <v>3333333.3333333335</v>
      </c>
      <c r="E160" s="50">
        <f t="shared" si="20"/>
        <v>0</v>
      </c>
      <c r="F160" s="49">
        <f t="shared" si="21"/>
        <v>0</v>
      </c>
      <c r="G160" s="47">
        <f t="shared" si="22"/>
        <v>3333333.3333333335</v>
      </c>
      <c r="H160" s="49">
        <f t="shared" si="26"/>
        <v>0</v>
      </c>
      <c r="I160" s="49">
        <f t="shared" si="23"/>
        <v>0</v>
      </c>
      <c r="J160" s="34"/>
      <c r="K160" s="34"/>
    </row>
    <row r="161" spans="1:11" s="37" customFormat="1" ht="11.25">
      <c r="A161" s="32">
        <f t="shared" si="24"/>
        <v>144</v>
      </c>
      <c r="B161" s="46">
        <f t="shared" si="18"/>
        <v>58363</v>
      </c>
      <c r="C161" s="49">
        <f t="shared" si="25"/>
        <v>0</v>
      </c>
      <c r="D161" s="47">
        <f t="shared" si="19"/>
        <v>3333333.3333333335</v>
      </c>
      <c r="E161" s="50">
        <f t="shared" si="20"/>
        <v>0</v>
      </c>
      <c r="F161" s="49">
        <f t="shared" si="21"/>
        <v>0</v>
      </c>
      <c r="G161" s="47">
        <f t="shared" si="22"/>
        <v>3333333.3333333335</v>
      </c>
      <c r="H161" s="49">
        <f t="shared" si="26"/>
        <v>0</v>
      </c>
      <c r="I161" s="49">
        <f t="shared" si="23"/>
        <v>0</v>
      </c>
      <c r="J161" s="34"/>
      <c r="K161" s="34"/>
    </row>
    <row r="162" spans="1:11" s="37" customFormat="1" ht="11.25">
      <c r="A162" s="32">
        <f t="shared" si="24"/>
        <v>145</v>
      </c>
      <c r="B162" s="46">
        <f t="shared" si="18"/>
        <v>58486</v>
      </c>
      <c r="C162" s="49">
        <f t="shared" si="25"/>
        <v>0</v>
      </c>
      <c r="D162" s="47">
        <f t="shared" si="19"/>
        <v>3333333.3333333335</v>
      </c>
      <c r="E162" s="50">
        <f t="shared" si="20"/>
        <v>0</v>
      </c>
      <c r="F162" s="49">
        <f t="shared" si="21"/>
        <v>0</v>
      </c>
      <c r="G162" s="47">
        <f t="shared" si="22"/>
        <v>3333333.3333333335</v>
      </c>
      <c r="H162" s="49">
        <f t="shared" si="26"/>
        <v>0</v>
      </c>
      <c r="I162" s="49">
        <f t="shared" si="23"/>
        <v>0</v>
      </c>
      <c r="J162" s="34"/>
      <c r="K162" s="34"/>
    </row>
    <row r="163" spans="1:11" s="37" customFormat="1" ht="11.25">
      <c r="A163" s="32">
        <f t="shared" si="24"/>
        <v>146</v>
      </c>
      <c r="B163" s="46">
        <f t="shared" si="18"/>
        <v>58607</v>
      </c>
      <c r="C163" s="49">
        <f t="shared" si="25"/>
        <v>0</v>
      </c>
      <c r="D163" s="47">
        <f t="shared" si="19"/>
        <v>3333333.3333333335</v>
      </c>
      <c r="E163" s="50">
        <f t="shared" si="20"/>
        <v>0</v>
      </c>
      <c r="F163" s="49">
        <f t="shared" si="21"/>
        <v>0</v>
      </c>
      <c r="G163" s="47">
        <f t="shared" si="22"/>
        <v>3333333.3333333335</v>
      </c>
      <c r="H163" s="49">
        <f t="shared" si="26"/>
        <v>0</v>
      </c>
      <c r="I163" s="49">
        <f t="shared" si="23"/>
        <v>0</v>
      </c>
      <c r="J163" s="34"/>
      <c r="K163" s="34"/>
    </row>
    <row r="164" spans="1:11" s="37" customFormat="1" ht="11.25">
      <c r="A164" s="32">
        <f t="shared" si="24"/>
        <v>147</v>
      </c>
      <c r="B164" s="46">
        <f t="shared" si="18"/>
        <v>58729</v>
      </c>
      <c r="C164" s="49">
        <f t="shared" si="25"/>
        <v>0</v>
      </c>
      <c r="D164" s="47">
        <f t="shared" si="19"/>
        <v>3333333.3333333335</v>
      </c>
      <c r="E164" s="50">
        <f t="shared" si="20"/>
        <v>0</v>
      </c>
      <c r="F164" s="49">
        <f t="shared" si="21"/>
        <v>0</v>
      </c>
      <c r="G164" s="47">
        <f t="shared" si="22"/>
        <v>3333333.3333333335</v>
      </c>
      <c r="H164" s="49">
        <f t="shared" si="26"/>
        <v>0</v>
      </c>
      <c r="I164" s="49">
        <f t="shared" si="23"/>
        <v>0</v>
      </c>
      <c r="J164" s="34"/>
      <c r="K164" s="34"/>
    </row>
    <row r="165" spans="1:11" s="37" customFormat="1" ht="11.25">
      <c r="A165" s="32">
        <f t="shared" si="24"/>
        <v>148</v>
      </c>
      <c r="B165" s="46">
        <f t="shared" si="18"/>
        <v>58852</v>
      </c>
      <c r="C165" s="49">
        <f t="shared" si="25"/>
        <v>0</v>
      </c>
      <c r="D165" s="47">
        <f t="shared" si="19"/>
        <v>3333333.3333333335</v>
      </c>
      <c r="E165" s="50">
        <f t="shared" si="20"/>
        <v>0</v>
      </c>
      <c r="F165" s="49">
        <f t="shared" si="21"/>
        <v>0</v>
      </c>
      <c r="G165" s="47">
        <f t="shared" si="22"/>
        <v>3333333.3333333335</v>
      </c>
      <c r="H165" s="49">
        <f t="shared" si="26"/>
        <v>0</v>
      </c>
      <c r="I165" s="49">
        <f t="shared" si="23"/>
        <v>0</v>
      </c>
      <c r="J165" s="34"/>
      <c r="K165" s="34"/>
    </row>
    <row r="166" spans="1:11" s="37" customFormat="1" ht="11.25">
      <c r="A166" s="32">
        <f t="shared" si="24"/>
        <v>149</v>
      </c>
      <c r="B166" s="46">
        <f t="shared" si="18"/>
        <v>58972</v>
      </c>
      <c r="C166" s="49">
        <f t="shared" si="25"/>
        <v>0</v>
      </c>
      <c r="D166" s="47">
        <f t="shared" si="19"/>
        <v>3333333.3333333335</v>
      </c>
      <c r="E166" s="50">
        <f t="shared" si="20"/>
        <v>0</v>
      </c>
      <c r="F166" s="49">
        <f t="shared" si="21"/>
        <v>0</v>
      </c>
      <c r="G166" s="47">
        <f t="shared" si="22"/>
        <v>3333333.3333333335</v>
      </c>
      <c r="H166" s="49">
        <f t="shared" si="26"/>
        <v>0</v>
      </c>
      <c r="I166" s="49">
        <f t="shared" si="23"/>
        <v>0</v>
      </c>
      <c r="J166" s="34"/>
      <c r="K166" s="34"/>
    </row>
    <row r="167" spans="1:11" s="37" customFormat="1" ht="11.25">
      <c r="A167" s="32">
        <f t="shared" si="24"/>
        <v>150</v>
      </c>
      <c r="B167" s="46">
        <f t="shared" si="18"/>
        <v>59094</v>
      </c>
      <c r="C167" s="49">
        <f t="shared" si="25"/>
        <v>0</v>
      </c>
      <c r="D167" s="47">
        <f t="shared" si="19"/>
        <v>3333333.3333333335</v>
      </c>
      <c r="E167" s="50">
        <f t="shared" si="20"/>
        <v>0</v>
      </c>
      <c r="F167" s="49">
        <f t="shared" si="21"/>
        <v>0</v>
      </c>
      <c r="G167" s="47">
        <f t="shared" si="22"/>
        <v>3333333.3333333335</v>
      </c>
      <c r="H167" s="49">
        <f t="shared" si="26"/>
        <v>0</v>
      </c>
      <c r="I167" s="49">
        <f t="shared" si="23"/>
        <v>0</v>
      </c>
      <c r="J167" s="34"/>
      <c r="K167" s="34"/>
    </row>
    <row r="168" spans="1:11" s="37" customFormat="1" ht="11.25">
      <c r="A168" s="32">
        <f t="shared" si="24"/>
        <v>151</v>
      </c>
      <c r="B168" s="46">
        <f t="shared" si="18"/>
        <v>59217</v>
      </c>
      <c r="C168" s="49">
        <f t="shared" si="25"/>
        <v>0</v>
      </c>
      <c r="D168" s="47">
        <f t="shared" si="19"/>
        <v>3333333.3333333335</v>
      </c>
      <c r="E168" s="50">
        <f t="shared" si="20"/>
        <v>0</v>
      </c>
      <c r="F168" s="49">
        <f t="shared" si="21"/>
        <v>0</v>
      </c>
      <c r="G168" s="47">
        <f t="shared" si="22"/>
        <v>3333333.3333333335</v>
      </c>
      <c r="H168" s="49">
        <f t="shared" si="26"/>
        <v>0</v>
      </c>
      <c r="I168" s="49">
        <f t="shared" si="23"/>
        <v>0</v>
      </c>
      <c r="J168" s="34"/>
      <c r="K168" s="34"/>
    </row>
    <row r="169" spans="1:11" s="37" customFormat="1" ht="11.25">
      <c r="A169" s="32">
        <f t="shared" si="24"/>
        <v>152</v>
      </c>
      <c r="B169" s="46">
        <f t="shared" si="18"/>
        <v>59337</v>
      </c>
      <c r="C169" s="49">
        <f t="shared" si="25"/>
        <v>0</v>
      </c>
      <c r="D169" s="47">
        <f t="shared" si="19"/>
        <v>3333333.3333333335</v>
      </c>
      <c r="E169" s="50">
        <f t="shared" si="20"/>
        <v>0</v>
      </c>
      <c r="F169" s="49">
        <f t="shared" si="21"/>
        <v>0</v>
      </c>
      <c r="G169" s="47">
        <f t="shared" si="22"/>
        <v>3333333.3333333335</v>
      </c>
      <c r="H169" s="49">
        <f t="shared" si="26"/>
        <v>0</v>
      </c>
      <c r="I169" s="49">
        <f t="shared" si="23"/>
        <v>0</v>
      </c>
      <c r="J169" s="34"/>
      <c r="K169" s="34"/>
    </row>
    <row r="170" spans="1:11" s="37" customFormat="1" ht="11.25">
      <c r="A170" s="32">
        <f t="shared" si="24"/>
        <v>153</v>
      </c>
      <c r="B170" s="46">
        <f t="shared" si="18"/>
        <v>59459</v>
      </c>
      <c r="C170" s="49">
        <f t="shared" si="25"/>
        <v>0</v>
      </c>
      <c r="D170" s="47">
        <f t="shared" si="19"/>
        <v>3333333.3333333335</v>
      </c>
      <c r="E170" s="50">
        <f t="shared" si="20"/>
        <v>0</v>
      </c>
      <c r="F170" s="49">
        <f t="shared" si="21"/>
        <v>0</v>
      </c>
      <c r="G170" s="47">
        <f t="shared" si="22"/>
        <v>3333333.3333333335</v>
      </c>
      <c r="H170" s="49">
        <f t="shared" si="26"/>
        <v>0</v>
      </c>
      <c r="I170" s="49">
        <f t="shared" si="23"/>
        <v>0</v>
      </c>
      <c r="J170" s="34"/>
      <c r="K170" s="34"/>
    </row>
    <row r="171" spans="1:11" s="37" customFormat="1" ht="11.25">
      <c r="A171" s="32">
        <f t="shared" si="24"/>
        <v>154</v>
      </c>
      <c r="B171" s="46">
        <f t="shared" si="18"/>
        <v>59582</v>
      </c>
      <c r="C171" s="49">
        <f t="shared" si="25"/>
        <v>0</v>
      </c>
      <c r="D171" s="47">
        <f t="shared" si="19"/>
        <v>3333333.3333333335</v>
      </c>
      <c r="E171" s="50">
        <f t="shared" si="20"/>
        <v>0</v>
      </c>
      <c r="F171" s="49">
        <f t="shared" si="21"/>
        <v>0</v>
      </c>
      <c r="G171" s="47">
        <f t="shared" si="22"/>
        <v>3333333.3333333335</v>
      </c>
      <c r="H171" s="49">
        <f t="shared" si="26"/>
        <v>0</v>
      </c>
      <c r="I171" s="49">
        <f t="shared" si="23"/>
        <v>0</v>
      </c>
      <c r="J171" s="34"/>
      <c r="K171" s="34"/>
    </row>
    <row r="172" spans="1:11" s="37" customFormat="1" ht="11.25">
      <c r="A172" s="32">
        <f t="shared" si="24"/>
        <v>155</v>
      </c>
      <c r="B172" s="46">
        <f t="shared" si="18"/>
        <v>59702</v>
      </c>
      <c r="C172" s="49">
        <f t="shared" si="25"/>
        <v>0</v>
      </c>
      <c r="D172" s="47">
        <f t="shared" si="19"/>
        <v>3333333.3333333335</v>
      </c>
      <c r="E172" s="50">
        <f t="shared" si="20"/>
        <v>0</v>
      </c>
      <c r="F172" s="49">
        <f t="shared" si="21"/>
        <v>0</v>
      </c>
      <c r="G172" s="47">
        <f t="shared" si="22"/>
        <v>3333333.3333333335</v>
      </c>
      <c r="H172" s="49">
        <f t="shared" si="26"/>
        <v>0</v>
      </c>
      <c r="I172" s="49">
        <f t="shared" si="23"/>
        <v>0</v>
      </c>
      <c r="J172" s="34"/>
      <c r="K172" s="34"/>
    </row>
    <row r="173" spans="1:11" s="37" customFormat="1" ht="11.25">
      <c r="A173" s="32">
        <f t="shared" si="24"/>
        <v>156</v>
      </c>
      <c r="B173" s="46">
        <f t="shared" si="18"/>
        <v>59824</v>
      </c>
      <c r="C173" s="49">
        <f t="shared" si="25"/>
        <v>0</v>
      </c>
      <c r="D173" s="47">
        <f t="shared" si="19"/>
        <v>3333333.3333333335</v>
      </c>
      <c r="E173" s="50">
        <f t="shared" si="20"/>
        <v>0</v>
      </c>
      <c r="F173" s="49">
        <f t="shared" si="21"/>
        <v>0</v>
      </c>
      <c r="G173" s="47">
        <f t="shared" si="22"/>
        <v>3333333.3333333335</v>
      </c>
      <c r="H173" s="49">
        <f t="shared" si="26"/>
        <v>0</v>
      </c>
      <c r="I173" s="49">
        <f t="shared" si="23"/>
        <v>0</v>
      </c>
      <c r="J173" s="34"/>
      <c r="K173" s="34"/>
    </row>
    <row r="174" spans="1:11" s="37" customFormat="1" ht="11.25">
      <c r="A174" s="32">
        <f t="shared" si="24"/>
        <v>157</v>
      </c>
      <c r="B174" s="46">
        <f t="shared" si="18"/>
        <v>59947</v>
      </c>
      <c r="C174" s="49">
        <f t="shared" si="25"/>
        <v>0</v>
      </c>
      <c r="D174" s="47">
        <f t="shared" si="19"/>
        <v>3333333.3333333335</v>
      </c>
      <c r="E174" s="50">
        <f t="shared" si="20"/>
        <v>0</v>
      </c>
      <c r="F174" s="49">
        <f t="shared" si="21"/>
        <v>0</v>
      </c>
      <c r="G174" s="47">
        <f t="shared" si="22"/>
        <v>3333333.3333333335</v>
      </c>
      <c r="H174" s="49">
        <f t="shared" si="26"/>
        <v>0</v>
      </c>
      <c r="I174" s="49">
        <f t="shared" si="23"/>
        <v>0</v>
      </c>
      <c r="J174" s="34"/>
      <c r="K174" s="34"/>
    </row>
    <row r="175" spans="1:11" s="37" customFormat="1" ht="11.25">
      <c r="A175" s="32">
        <f t="shared" si="24"/>
        <v>158</v>
      </c>
      <c r="B175" s="46">
        <f t="shared" si="18"/>
        <v>60068</v>
      </c>
      <c r="C175" s="49">
        <f t="shared" si="25"/>
        <v>0</v>
      </c>
      <c r="D175" s="47">
        <f t="shared" si="19"/>
        <v>3333333.3333333335</v>
      </c>
      <c r="E175" s="50">
        <f t="shared" si="20"/>
        <v>0</v>
      </c>
      <c r="F175" s="49">
        <f t="shared" si="21"/>
        <v>0</v>
      </c>
      <c r="G175" s="47">
        <f t="shared" si="22"/>
        <v>3333333.3333333335</v>
      </c>
      <c r="H175" s="49">
        <f t="shared" si="26"/>
        <v>0</v>
      </c>
      <c r="I175" s="49">
        <f t="shared" si="23"/>
        <v>0</v>
      </c>
      <c r="J175" s="34"/>
      <c r="K175" s="34"/>
    </row>
    <row r="176" spans="1:11" s="37" customFormat="1" ht="11.25">
      <c r="A176" s="32">
        <f t="shared" si="24"/>
        <v>159</v>
      </c>
      <c r="B176" s="46">
        <f t="shared" si="18"/>
        <v>60190</v>
      </c>
      <c r="C176" s="49">
        <f t="shared" si="25"/>
        <v>0</v>
      </c>
      <c r="D176" s="47">
        <f t="shared" si="19"/>
        <v>3333333.3333333335</v>
      </c>
      <c r="E176" s="50">
        <f t="shared" si="20"/>
        <v>0</v>
      </c>
      <c r="F176" s="49">
        <f t="shared" si="21"/>
        <v>0</v>
      </c>
      <c r="G176" s="47">
        <f t="shared" si="22"/>
        <v>3333333.3333333335</v>
      </c>
      <c r="H176" s="49">
        <f t="shared" si="26"/>
        <v>0</v>
      </c>
      <c r="I176" s="49">
        <f t="shared" si="23"/>
        <v>0</v>
      </c>
      <c r="J176" s="34"/>
      <c r="K176" s="34"/>
    </row>
    <row r="177" spans="1:11" s="37" customFormat="1" ht="11.25">
      <c r="A177" s="32">
        <f t="shared" si="24"/>
        <v>160</v>
      </c>
      <c r="B177" s="46">
        <f t="shared" si="18"/>
        <v>60313</v>
      </c>
      <c r="C177" s="49">
        <f t="shared" si="25"/>
        <v>0</v>
      </c>
      <c r="D177" s="47">
        <f t="shared" si="19"/>
        <v>3333333.3333333335</v>
      </c>
      <c r="E177" s="50">
        <f t="shared" si="20"/>
        <v>0</v>
      </c>
      <c r="F177" s="49">
        <f t="shared" si="21"/>
        <v>0</v>
      </c>
      <c r="G177" s="47">
        <f t="shared" si="22"/>
        <v>3333333.3333333335</v>
      </c>
      <c r="H177" s="49">
        <f t="shared" si="26"/>
        <v>0</v>
      </c>
      <c r="I177" s="49">
        <f t="shared" si="23"/>
        <v>0</v>
      </c>
      <c r="J177" s="34"/>
      <c r="K177" s="34"/>
    </row>
    <row r="178" spans="1:11" s="37" customFormat="1" ht="11.25">
      <c r="A178" s="32">
        <f t="shared" si="24"/>
        <v>161</v>
      </c>
      <c r="B178" s="46">
        <f t="shared" si="18"/>
        <v>60433</v>
      </c>
      <c r="C178" s="49">
        <f t="shared" si="25"/>
        <v>0</v>
      </c>
      <c r="D178" s="47">
        <f t="shared" si="19"/>
        <v>3333333.3333333335</v>
      </c>
      <c r="E178" s="50">
        <f t="shared" si="20"/>
        <v>0</v>
      </c>
      <c r="F178" s="49">
        <f t="shared" si="21"/>
        <v>0</v>
      </c>
      <c r="G178" s="47">
        <f t="shared" si="22"/>
        <v>3333333.3333333335</v>
      </c>
      <c r="H178" s="49">
        <f t="shared" si="26"/>
        <v>0</v>
      </c>
      <c r="I178" s="49">
        <f t="shared" si="23"/>
        <v>0</v>
      </c>
      <c r="J178" s="34"/>
      <c r="K178" s="34"/>
    </row>
    <row r="179" spans="1:11" s="37" customFormat="1" ht="11.25">
      <c r="A179" s="32">
        <f t="shared" si="24"/>
        <v>162</v>
      </c>
      <c r="B179" s="46">
        <f t="shared" si="18"/>
        <v>60555</v>
      </c>
      <c r="C179" s="49">
        <f t="shared" si="25"/>
        <v>0</v>
      </c>
      <c r="D179" s="47">
        <f t="shared" si="19"/>
        <v>3333333.3333333335</v>
      </c>
      <c r="E179" s="50">
        <f t="shared" si="20"/>
        <v>0</v>
      </c>
      <c r="F179" s="49">
        <f t="shared" si="21"/>
        <v>0</v>
      </c>
      <c r="G179" s="47">
        <f t="shared" si="22"/>
        <v>3333333.3333333335</v>
      </c>
      <c r="H179" s="49">
        <f t="shared" si="26"/>
        <v>0</v>
      </c>
      <c r="I179" s="49">
        <f t="shared" si="23"/>
        <v>0</v>
      </c>
      <c r="J179" s="34"/>
      <c r="K179" s="34"/>
    </row>
    <row r="180" spans="1:11" s="37" customFormat="1" ht="11.25">
      <c r="A180" s="32">
        <f t="shared" si="24"/>
        <v>163</v>
      </c>
      <c r="B180" s="46">
        <f t="shared" si="18"/>
        <v>60678</v>
      </c>
      <c r="C180" s="49">
        <f t="shared" si="25"/>
        <v>0</v>
      </c>
      <c r="D180" s="47">
        <f t="shared" si="19"/>
        <v>3333333.3333333335</v>
      </c>
      <c r="E180" s="50">
        <f t="shared" si="20"/>
        <v>0</v>
      </c>
      <c r="F180" s="49">
        <f t="shared" si="21"/>
        <v>0</v>
      </c>
      <c r="G180" s="47">
        <f t="shared" si="22"/>
        <v>3333333.3333333335</v>
      </c>
      <c r="H180" s="49">
        <f t="shared" si="26"/>
        <v>0</v>
      </c>
      <c r="I180" s="49">
        <f t="shared" si="23"/>
        <v>0</v>
      </c>
      <c r="J180" s="34"/>
      <c r="K180" s="34"/>
    </row>
    <row r="181" spans="1:11" s="37" customFormat="1" ht="11.25">
      <c r="A181" s="32">
        <f t="shared" si="24"/>
        <v>164</v>
      </c>
      <c r="B181" s="46">
        <f t="shared" si="18"/>
        <v>60798</v>
      </c>
      <c r="C181" s="49">
        <f t="shared" si="25"/>
        <v>0</v>
      </c>
      <c r="D181" s="47">
        <f t="shared" si="19"/>
        <v>3333333.3333333335</v>
      </c>
      <c r="E181" s="50">
        <f t="shared" si="20"/>
        <v>0</v>
      </c>
      <c r="F181" s="49">
        <f t="shared" si="21"/>
        <v>0</v>
      </c>
      <c r="G181" s="47">
        <f t="shared" si="22"/>
        <v>3333333.3333333335</v>
      </c>
      <c r="H181" s="49">
        <f t="shared" si="26"/>
        <v>0</v>
      </c>
      <c r="I181" s="49">
        <f t="shared" si="23"/>
        <v>0</v>
      </c>
      <c r="J181" s="34"/>
      <c r="K181" s="34"/>
    </row>
    <row r="182" spans="1:11" s="37" customFormat="1" ht="11.25">
      <c r="A182" s="32">
        <f t="shared" si="24"/>
        <v>165</v>
      </c>
      <c r="B182" s="46">
        <f t="shared" si="18"/>
        <v>60920</v>
      </c>
      <c r="C182" s="49">
        <f t="shared" si="25"/>
        <v>0</v>
      </c>
      <c r="D182" s="47">
        <f t="shared" si="19"/>
        <v>3333333.3333333335</v>
      </c>
      <c r="E182" s="50">
        <f t="shared" si="20"/>
        <v>0</v>
      </c>
      <c r="F182" s="49">
        <f t="shared" si="21"/>
        <v>0</v>
      </c>
      <c r="G182" s="47">
        <f t="shared" si="22"/>
        <v>3333333.3333333335</v>
      </c>
      <c r="H182" s="49">
        <f t="shared" si="26"/>
        <v>0</v>
      </c>
      <c r="I182" s="49">
        <f t="shared" si="23"/>
        <v>0</v>
      </c>
      <c r="J182" s="34"/>
      <c r="K182" s="34"/>
    </row>
    <row r="183" spans="1:11" s="37" customFormat="1" ht="11.25">
      <c r="A183" s="32">
        <f t="shared" si="24"/>
        <v>166</v>
      </c>
      <c r="B183" s="46">
        <f t="shared" si="18"/>
        <v>61043</v>
      </c>
      <c r="C183" s="49">
        <f t="shared" si="25"/>
        <v>0</v>
      </c>
      <c r="D183" s="47">
        <f t="shared" si="19"/>
        <v>3333333.3333333335</v>
      </c>
      <c r="E183" s="50">
        <f t="shared" si="20"/>
        <v>0</v>
      </c>
      <c r="F183" s="49">
        <f t="shared" si="21"/>
        <v>0</v>
      </c>
      <c r="G183" s="47">
        <f t="shared" si="22"/>
        <v>3333333.3333333335</v>
      </c>
      <c r="H183" s="49">
        <f t="shared" si="26"/>
        <v>0</v>
      </c>
      <c r="I183" s="49">
        <f t="shared" si="23"/>
        <v>0</v>
      </c>
      <c r="J183" s="34"/>
      <c r="K183" s="34"/>
    </row>
    <row r="184" spans="1:11" s="37" customFormat="1" ht="11.25">
      <c r="A184" s="32">
        <f t="shared" si="24"/>
        <v>167</v>
      </c>
      <c r="B184" s="46">
        <f t="shared" si="18"/>
        <v>61163</v>
      </c>
      <c r="C184" s="49">
        <f t="shared" si="25"/>
        <v>0</v>
      </c>
      <c r="D184" s="47">
        <f t="shared" si="19"/>
        <v>3333333.3333333335</v>
      </c>
      <c r="E184" s="50">
        <f t="shared" si="20"/>
        <v>0</v>
      </c>
      <c r="F184" s="49">
        <f t="shared" si="21"/>
        <v>0</v>
      </c>
      <c r="G184" s="47">
        <f t="shared" si="22"/>
        <v>3333333.3333333335</v>
      </c>
      <c r="H184" s="49">
        <f t="shared" si="26"/>
        <v>0</v>
      </c>
      <c r="I184" s="49">
        <f t="shared" si="23"/>
        <v>0</v>
      </c>
      <c r="J184" s="34"/>
      <c r="K184" s="34"/>
    </row>
    <row r="185" spans="1:11" s="37" customFormat="1" ht="11.25">
      <c r="A185" s="32">
        <f t="shared" si="24"/>
        <v>168</v>
      </c>
      <c r="B185" s="46">
        <f t="shared" si="18"/>
        <v>61285</v>
      </c>
      <c r="C185" s="49">
        <f t="shared" si="25"/>
        <v>0</v>
      </c>
      <c r="D185" s="47">
        <f t="shared" si="19"/>
        <v>3333333.3333333335</v>
      </c>
      <c r="E185" s="50">
        <f t="shared" si="20"/>
        <v>0</v>
      </c>
      <c r="F185" s="49">
        <f t="shared" si="21"/>
        <v>0</v>
      </c>
      <c r="G185" s="47">
        <f t="shared" si="22"/>
        <v>3333333.3333333335</v>
      </c>
      <c r="H185" s="49">
        <f t="shared" si="26"/>
        <v>0</v>
      </c>
      <c r="I185" s="49">
        <f t="shared" si="23"/>
        <v>0</v>
      </c>
      <c r="J185" s="34"/>
      <c r="K185" s="34"/>
    </row>
    <row r="186" spans="1:11" s="37" customFormat="1" ht="11.25">
      <c r="A186" s="32">
        <f t="shared" si="24"/>
        <v>169</v>
      </c>
      <c r="B186" s="46">
        <f t="shared" si="18"/>
        <v>61408</v>
      </c>
      <c r="C186" s="49">
        <f t="shared" si="25"/>
        <v>0</v>
      </c>
      <c r="D186" s="47">
        <f t="shared" si="19"/>
        <v>3333333.3333333335</v>
      </c>
      <c r="E186" s="50">
        <f t="shared" si="20"/>
        <v>0</v>
      </c>
      <c r="F186" s="49">
        <f t="shared" si="21"/>
        <v>0</v>
      </c>
      <c r="G186" s="47">
        <f t="shared" si="22"/>
        <v>3333333.3333333335</v>
      </c>
      <c r="H186" s="49">
        <f t="shared" si="26"/>
        <v>0</v>
      </c>
      <c r="I186" s="49">
        <f t="shared" si="23"/>
        <v>0</v>
      </c>
      <c r="J186" s="34"/>
      <c r="K186" s="34"/>
    </row>
    <row r="187" spans="1:11" s="37" customFormat="1" ht="11.25">
      <c r="A187" s="32">
        <f t="shared" si="24"/>
        <v>170</v>
      </c>
      <c r="B187" s="46">
        <f t="shared" si="18"/>
        <v>61529</v>
      </c>
      <c r="C187" s="49">
        <f t="shared" si="25"/>
        <v>0</v>
      </c>
      <c r="D187" s="47">
        <f t="shared" si="19"/>
        <v>3333333.3333333335</v>
      </c>
      <c r="E187" s="50">
        <f t="shared" si="20"/>
        <v>0</v>
      </c>
      <c r="F187" s="49">
        <f t="shared" si="21"/>
        <v>0</v>
      </c>
      <c r="G187" s="47">
        <f t="shared" si="22"/>
        <v>3333333.3333333335</v>
      </c>
      <c r="H187" s="49">
        <f t="shared" si="26"/>
        <v>0</v>
      </c>
      <c r="I187" s="49">
        <f t="shared" si="23"/>
        <v>0</v>
      </c>
      <c r="J187" s="34"/>
      <c r="K187" s="34"/>
    </row>
    <row r="188" spans="1:11" s="37" customFormat="1" ht="11.25">
      <c r="A188" s="32">
        <f t="shared" si="24"/>
        <v>171</v>
      </c>
      <c r="B188" s="46">
        <f t="shared" si="18"/>
        <v>61651</v>
      </c>
      <c r="C188" s="49">
        <f t="shared" si="25"/>
        <v>0</v>
      </c>
      <c r="D188" s="47">
        <f t="shared" si="19"/>
        <v>3333333.3333333335</v>
      </c>
      <c r="E188" s="50">
        <f t="shared" si="20"/>
        <v>0</v>
      </c>
      <c r="F188" s="49">
        <f t="shared" si="21"/>
        <v>0</v>
      </c>
      <c r="G188" s="47">
        <f t="shared" si="22"/>
        <v>3333333.3333333335</v>
      </c>
      <c r="H188" s="49">
        <f t="shared" si="26"/>
        <v>0</v>
      </c>
      <c r="I188" s="49">
        <f t="shared" si="23"/>
        <v>0</v>
      </c>
      <c r="J188" s="34"/>
      <c r="K188" s="34"/>
    </row>
    <row r="189" spans="1:11" s="37" customFormat="1" ht="11.25">
      <c r="A189" s="32">
        <f t="shared" si="24"/>
        <v>172</v>
      </c>
      <c r="B189" s="46">
        <f t="shared" si="18"/>
        <v>61774</v>
      </c>
      <c r="C189" s="49">
        <f t="shared" si="25"/>
        <v>0</v>
      </c>
      <c r="D189" s="47">
        <f t="shared" si="19"/>
        <v>3333333.3333333335</v>
      </c>
      <c r="E189" s="50">
        <f t="shared" si="20"/>
        <v>0</v>
      </c>
      <c r="F189" s="49">
        <f t="shared" si="21"/>
        <v>0</v>
      </c>
      <c r="G189" s="47">
        <f t="shared" si="22"/>
        <v>3333333.3333333335</v>
      </c>
      <c r="H189" s="49">
        <f t="shared" si="26"/>
        <v>0</v>
      </c>
      <c r="I189" s="49">
        <f t="shared" si="23"/>
        <v>0</v>
      </c>
      <c r="J189" s="34"/>
      <c r="K189" s="34"/>
    </row>
    <row r="190" spans="1:11" s="37" customFormat="1" ht="11.25">
      <c r="A190" s="32">
        <f t="shared" si="24"/>
        <v>173</v>
      </c>
      <c r="B190" s="46">
        <f t="shared" si="18"/>
        <v>61894</v>
      </c>
      <c r="C190" s="49">
        <f t="shared" si="25"/>
        <v>0</v>
      </c>
      <c r="D190" s="47">
        <f t="shared" si="19"/>
        <v>3333333.3333333335</v>
      </c>
      <c r="E190" s="50">
        <f t="shared" si="20"/>
        <v>0</v>
      </c>
      <c r="F190" s="49">
        <f t="shared" si="21"/>
        <v>0</v>
      </c>
      <c r="G190" s="47">
        <f t="shared" si="22"/>
        <v>3333333.3333333335</v>
      </c>
      <c r="H190" s="49">
        <f t="shared" si="26"/>
        <v>0</v>
      </c>
      <c r="I190" s="49">
        <f t="shared" si="23"/>
        <v>0</v>
      </c>
      <c r="J190" s="34"/>
      <c r="K190" s="34"/>
    </row>
    <row r="191" spans="1:11" s="37" customFormat="1" ht="11.25">
      <c r="A191" s="32">
        <f t="shared" si="24"/>
        <v>174</v>
      </c>
      <c r="B191" s="46">
        <f t="shared" si="18"/>
        <v>62016</v>
      </c>
      <c r="C191" s="49">
        <f t="shared" si="25"/>
        <v>0</v>
      </c>
      <c r="D191" s="47">
        <f t="shared" si="19"/>
        <v>3333333.3333333335</v>
      </c>
      <c r="E191" s="50">
        <f t="shared" si="20"/>
        <v>0</v>
      </c>
      <c r="F191" s="49">
        <f t="shared" si="21"/>
        <v>0</v>
      </c>
      <c r="G191" s="47">
        <f t="shared" si="22"/>
        <v>3333333.3333333335</v>
      </c>
      <c r="H191" s="49">
        <f t="shared" si="26"/>
        <v>0</v>
      </c>
      <c r="I191" s="49">
        <f t="shared" si="23"/>
        <v>0</v>
      </c>
      <c r="J191" s="34"/>
      <c r="K191" s="34"/>
    </row>
    <row r="192" spans="1:11" s="37" customFormat="1" ht="11.25">
      <c r="A192" s="32">
        <f t="shared" si="24"/>
        <v>175</v>
      </c>
      <c r="B192" s="46">
        <f t="shared" si="18"/>
        <v>62139</v>
      </c>
      <c r="C192" s="49">
        <f t="shared" si="25"/>
        <v>0</v>
      </c>
      <c r="D192" s="47">
        <f t="shared" si="19"/>
        <v>3333333.3333333335</v>
      </c>
      <c r="E192" s="50">
        <f t="shared" si="20"/>
        <v>0</v>
      </c>
      <c r="F192" s="49">
        <f t="shared" si="21"/>
        <v>0</v>
      </c>
      <c r="G192" s="47">
        <f t="shared" si="22"/>
        <v>3333333.3333333335</v>
      </c>
      <c r="H192" s="49">
        <f t="shared" si="26"/>
        <v>0</v>
      </c>
      <c r="I192" s="49">
        <f t="shared" si="23"/>
        <v>0</v>
      </c>
      <c r="J192" s="34"/>
      <c r="K192" s="34"/>
    </row>
    <row r="193" spans="1:11" s="37" customFormat="1" ht="11.25">
      <c r="A193" s="32">
        <f t="shared" si="24"/>
        <v>176</v>
      </c>
      <c r="B193" s="46">
        <f t="shared" si="18"/>
        <v>62259</v>
      </c>
      <c r="C193" s="49">
        <f t="shared" si="25"/>
        <v>0</v>
      </c>
      <c r="D193" s="47">
        <f t="shared" si="19"/>
        <v>3333333.3333333335</v>
      </c>
      <c r="E193" s="50">
        <f t="shared" si="20"/>
        <v>0</v>
      </c>
      <c r="F193" s="49">
        <f t="shared" si="21"/>
        <v>0</v>
      </c>
      <c r="G193" s="47">
        <f t="shared" si="22"/>
        <v>3333333.3333333335</v>
      </c>
      <c r="H193" s="49">
        <f t="shared" si="26"/>
        <v>0</v>
      </c>
      <c r="I193" s="49">
        <f t="shared" si="23"/>
        <v>0</v>
      </c>
      <c r="J193" s="34"/>
      <c r="K193" s="34"/>
    </row>
    <row r="194" spans="1:11" s="37" customFormat="1" ht="11.25">
      <c r="A194" s="32">
        <f t="shared" si="24"/>
        <v>177</v>
      </c>
      <c r="B194" s="46">
        <f t="shared" si="18"/>
        <v>62381</v>
      </c>
      <c r="C194" s="49">
        <f t="shared" si="25"/>
        <v>0</v>
      </c>
      <c r="D194" s="47">
        <f t="shared" si="19"/>
        <v>3333333.3333333335</v>
      </c>
      <c r="E194" s="50">
        <f t="shared" si="20"/>
        <v>0</v>
      </c>
      <c r="F194" s="49">
        <f t="shared" si="21"/>
        <v>0</v>
      </c>
      <c r="G194" s="47">
        <f t="shared" si="22"/>
        <v>3333333.3333333335</v>
      </c>
      <c r="H194" s="49">
        <f t="shared" si="26"/>
        <v>0</v>
      </c>
      <c r="I194" s="49">
        <f t="shared" si="23"/>
        <v>0</v>
      </c>
      <c r="J194" s="34"/>
      <c r="K194" s="34"/>
    </row>
    <row r="195" spans="1:11" s="37" customFormat="1" ht="11.25">
      <c r="A195" s="32">
        <f t="shared" si="24"/>
        <v>178</v>
      </c>
      <c r="B195" s="46">
        <f t="shared" si="18"/>
        <v>62504</v>
      </c>
      <c r="C195" s="49">
        <f t="shared" si="25"/>
        <v>0</v>
      </c>
      <c r="D195" s="47">
        <f t="shared" si="19"/>
        <v>3333333.3333333335</v>
      </c>
      <c r="E195" s="50">
        <f t="shared" si="20"/>
        <v>0</v>
      </c>
      <c r="F195" s="49">
        <f t="shared" si="21"/>
        <v>0</v>
      </c>
      <c r="G195" s="47">
        <f t="shared" si="22"/>
        <v>3333333.3333333335</v>
      </c>
      <c r="H195" s="49">
        <f t="shared" si="26"/>
        <v>0</v>
      </c>
      <c r="I195" s="49">
        <f t="shared" si="23"/>
        <v>0</v>
      </c>
      <c r="J195" s="34"/>
      <c r="K195" s="34"/>
    </row>
    <row r="196" spans="1:11" s="37" customFormat="1" ht="11.25">
      <c r="A196" s="32">
        <f t="shared" si="24"/>
        <v>179</v>
      </c>
      <c r="B196" s="46">
        <f t="shared" si="18"/>
        <v>62624</v>
      </c>
      <c r="C196" s="49">
        <f t="shared" si="25"/>
        <v>0</v>
      </c>
      <c r="D196" s="47">
        <f t="shared" si="19"/>
        <v>3333333.3333333335</v>
      </c>
      <c r="E196" s="50">
        <f t="shared" si="20"/>
        <v>0</v>
      </c>
      <c r="F196" s="49">
        <f t="shared" si="21"/>
        <v>0</v>
      </c>
      <c r="G196" s="47">
        <f t="shared" si="22"/>
        <v>3333333.3333333335</v>
      </c>
      <c r="H196" s="49">
        <f t="shared" si="26"/>
        <v>0</v>
      </c>
      <c r="I196" s="49">
        <f t="shared" si="23"/>
        <v>0</v>
      </c>
      <c r="J196" s="34"/>
      <c r="K196" s="34"/>
    </row>
    <row r="197" spans="1:11" s="37" customFormat="1" ht="11.25">
      <c r="A197" s="32">
        <f t="shared" si="24"/>
        <v>180</v>
      </c>
      <c r="B197" s="46">
        <f t="shared" si="18"/>
        <v>62746</v>
      </c>
      <c r="C197" s="49">
        <f t="shared" si="25"/>
        <v>0</v>
      </c>
      <c r="D197" s="47">
        <f t="shared" si="19"/>
        <v>3333333.3333333335</v>
      </c>
      <c r="E197" s="50">
        <f t="shared" si="20"/>
        <v>0</v>
      </c>
      <c r="F197" s="49">
        <f t="shared" si="21"/>
        <v>0</v>
      </c>
      <c r="G197" s="47">
        <f t="shared" si="22"/>
        <v>3333333.3333333335</v>
      </c>
      <c r="H197" s="49">
        <f t="shared" si="26"/>
        <v>0</v>
      </c>
      <c r="I197" s="49">
        <f t="shared" si="23"/>
        <v>0</v>
      </c>
      <c r="J197" s="34"/>
      <c r="K197" s="34"/>
    </row>
    <row r="198" spans="1:11" s="37" customFormat="1" ht="11.25">
      <c r="A198" s="32">
        <f t="shared" si="24"/>
        <v>181</v>
      </c>
      <c r="B198" s="46">
        <f t="shared" si="18"/>
        <v>62869</v>
      </c>
      <c r="C198" s="49">
        <f t="shared" si="25"/>
        <v>0</v>
      </c>
      <c r="D198" s="47">
        <f t="shared" si="19"/>
        <v>3333333.3333333335</v>
      </c>
      <c r="E198" s="50">
        <f t="shared" si="20"/>
        <v>0</v>
      </c>
      <c r="F198" s="49">
        <f t="shared" si="21"/>
        <v>0</v>
      </c>
      <c r="G198" s="47">
        <f t="shared" si="22"/>
        <v>3333333.3333333335</v>
      </c>
      <c r="H198" s="49">
        <f t="shared" si="26"/>
        <v>0</v>
      </c>
      <c r="I198" s="49">
        <f t="shared" si="23"/>
        <v>0</v>
      </c>
      <c r="J198" s="34"/>
      <c r="K198" s="34"/>
    </row>
    <row r="199" spans="1:11" s="37" customFormat="1" ht="11.25">
      <c r="A199" s="32">
        <f t="shared" si="24"/>
        <v>182</v>
      </c>
      <c r="B199" s="46">
        <f t="shared" si="18"/>
        <v>62990</v>
      </c>
      <c r="C199" s="49">
        <f t="shared" si="25"/>
        <v>0</v>
      </c>
      <c r="D199" s="47">
        <f t="shared" si="19"/>
        <v>3333333.3333333335</v>
      </c>
      <c r="E199" s="50">
        <f t="shared" si="20"/>
        <v>0</v>
      </c>
      <c r="F199" s="49">
        <f t="shared" si="21"/>
        <v>0</v>
      </c>
      <c r="G199" s="47">
        <f t="shared" si="22"/>
        <v>3333333.3333333335</v>
      </c>
      <c r="H199" s="49">
        <f t="shared" si="26"/>
        <v>0</v>
      </c>
      <c r="I199" s="49">
        <f t="shared" si="23"/>
        <v>0</v>
      </c>
      <c r="J199" s="34"/>
      <c r="K199" s="34"/>
    </row>
    <row r="200" spans="1:11" s="37" customFormat="1" ht="11.25">
      <c r="A200" s="32">
        <f t="shared" si="24"/>
        <v>183</v>
      </c>
      <c r="B200" s="46">
        <f t="shared" si="18"/>
        <v>63112</v>
      </c>
      <c r="C200" s="49">
        <f t="shared" si="25"/>
        <v>0</v>
      </c>
      <c r="D200" s="47">
        <f t="shared" si="19"/>
        <v>3333333.3333333335</v>
      </c>
      <c r="E200" s="50">
        <f t="shared" si="20"/>
        <v>0</v>
      </c>
      <c r="F200" s="49">
        <f t="shared" si="21"/>
        <v>0</v>
      </c>
      <c r="G200" s="47">
        <f t="shared" si="22"/>
        <v>3333333.3333333335</v>
      </c>
      <c r="H200" s="49">
        <f t="shared" si="26"/>
        <v>0</v>
      </c>
      <c r="I200" s="49">
        <f t="shared" si="23"/>
        <v>0</v>
      </c>
      <c r="J200" s="34"/>
      <c r="K200" s="34"/>
    </row>
    <row r="201" spans="1:11" s="37" customFormat="1" ht="11.25">
      <c r="A201" s="32">
        <f t="shared" si="24"/>
        <v>184</v>
      </c>
      <c r="B201" s="46">
        <f t="shared" si="18"/>
        <v>63235</v>
      </c>
      <c r="C201" s="49">
        <f t="shared" si="25"/>
        <v>0</v>
      </c>
      <c r="D201" s="47">
        <f t="shared" si="19"/>
        <v>3333333.3333333335</v>
      </c>
      <c r="E201" s="50">
        <f t="shared" si="20"/>
        <v>0</v>
      </c>
      <c r="F201" s="49">
        <f t="shared" si="21"/>
        <v>0</v>
      </c>
      <c r="G201" s="47">
        <f t="shared" si="22"/>
        <v>3333333.3333333335</v>
      </c>
      <c r="H201" s="49">
        <f t="shared" si="26"/>
        <v>0</v>
      </c>
      <c r="I201" s="49">
        <f t="shared" si="23"/>
        <v>0</v>
      </c>
      <c r="J201" s="34"/>
      <c r="K201" s="34"/>
    </row>
    <row r="202" spans="1:11" s="37" customFormat="1" ht="11.25">
      <c r="A202" s="32">
        <f t="shared" si="24"/>
        <v>185</v>
      </c>
      <c r="B202" s="46">
        <f t="shared" si="18"/>
        <v>63355</v>
      </c>
      <c r="C202" s="49">
        <f t="shared" si="25"/>
        <v>0</v>
      </c>
      <c r="D202" s="47">
        <f t="shared" si="19"/>
        <v>3333333.3333333335</v>
      </c>
      <c r="E202" s="50">
        <f t="shared" si="20"/>
        <v>0</v>
      </c>
      <c r="F202" s="49">
        <f t="shared" si="21"/>
        <v>0</v>
      </c>
      <c r="G202" s="47">
        <f t="shared" si="22"/>
        <v>3333333.3333333335</v>
      </c>
      <c r="H202" s="49">
        <f t="shared" si="26"/>
        <v>0</v>
      </c>
      <c r="I202" s="49">
        <f t="shared" si="23"/>
        <v>0</v>
      </c>
      <c r="J202" s="34"/>
      <c r="K202" s="34"/>
    </row>
    <row r="203" spans="1:11" s="37" customFormat="1" ht="11.25">
      <c r="A203" s="32">
        <f t="shared" si="24"/>
        <v>186</v>
      </c>
      <c r="B203" s="46">
        <f t="shared" si="18"/>
        <v>63477</v>
      </c>
      <c r="C203" s="49">
        <f t="shared" si="25"/>
        <v>0</v>
      </c>
      <c r="D203" s="47">
        <f t="shared" si="19"/>
        <v>3333333.3333333335</v>
      </c>
      <c r="E203" s="50">
        <f t="shared" si="20"/>
        <v>0</v>
      </c>
      <c r="F203" s="49">
        <f t="shared" si="21"/>
        <v>0</v>
      </c>
      <c r="G203" s="47">
        <f t="shared" si="22"/>
        <v>3333333.3333333335</v>
      </c>
      <c r="H203" s="49">
        <f t="shared" si="26"/>
        <v>0</v>
      </c>
      <c r="I203" s="49">
        <f t="shared" si="23"/>
        <v>0</v>
      </c>
      <c r="J203" s="34"/>
      <c r="K203" s="34"/>
    </row>
    <row r="204" spans="1:11" s="37" customFormat="1" ht="11.25">
      <c r="A204" s="32">
        <f t="shared" si="24"/>
        <v>187</v>
      </c>
      <c r="B204" s="46">
        <f t="shared" si="18"/>
        <v>63600</v>
      </c>
      <c r="C204" s="49">
        <f t="shared" si="25"/>
        <v>0</v>
      </c>
      <c r="D204" s="47">
        <f t="shared" si="19"/>
        <v>3333333.3333333335</v>
      </c>
      <c r="E204" s="50">
        <f t="shared" si="20"/>
        <v>0</v>
      </c>
      <c r="F204" s="49">
        <f t="shared" si="21"/>
        <v>0</v>
      </c>
      <c r="G204" s="47">
        <f t="shared" si="22"/>
        <v>3333333.3333333335</v>
      </c>
      <c r="H204" s="49">
        <f t="shared" si="26"/>
        <v>0</v>
      </c>
      <c r="I204" s="49">
        <f t="shared" si="23"/>
        <v>0</v>
      </c>
      <c r="J204" s="34"/>
      <c r="K204" s="34"/>
    </row>
    <row r="205" spans="1:11" s="37" customFormat="1" ht="11.25">
      <c r="A205" s="32">
        <f t="shared" si="24"/>
        <v>188</v>
      </c>
      <c r="B205" s="46">
        <f t="shared" si="18"/>
        <v>63720</v>
      </c>
      <c r="C205" s="49">
        <f t="shared" si="25"/>
        <v>0</v>
      </c>
      <c r="D205" s="47">
        <f t="shared" si="19"/>
        <v>3333333.3333333335</v>
      </c>
      <c r="E205" s="50">
        <f t="shared" si="20"/>
        <v>0</v>
      </c>
      <c r="F205" s="49">
        <f t="shared" si="21"/>
        <v>0</v>
      </c>
      <c r="G205" s="47">
        <f t="shared" si="22"/>
        <v>3333333.3333333335</v>
      </c>
      <c r="H205" s="49">
        <f t="shared" si="26"/>
        <v>0</v>
      </c>
      <c r="I205" s="49">
        <f t="shared" si="23"/>
        <v>0</v>
      </c>
      <c r="J205" s="34"/>
      <c r="K205" s="34"/>
    </row>
    <row r="206" spans="1:11" s="37" customFormat="1" ht="11.25">
      <c r="A206" s="32">
        <f t="shared" si="24"/>
        <v>189</v>
      </c>
      <c r="B206" s="46">
        <f t="shared" si="18"/>
        <v>63842</v>
      </c>
      <c r="C206" s="49">
        <f t="shared" si="25"/>
        <v>0</v>
      </c>
      <c r="D206" s="47">
        <f t="shared" si="19"/>
        <v>3333333.3333333335</v>
      </c>
      <c r="E206" s="50">
        <f t="shared" si="20"/>
        <v>0</v>
      </c>
      <c r="F206" s="49">
        <f t="shared" si="21"/>
        <v>0</v>
      </c>
      <c r="G206" s="47">
        <f t="shared" si="22"/>
        <v>3333333.3333333335</v>
      </c>
      <c r="H206" s="49">
        <f t="shared" si="26"/>
        <v>0</v>
      </c>
      <c r="I206" s="49">
        <f t="shared" si="23"/>
        <v>0</v>
      </c>
      <c r="J206" s="34"/>
      <c r="K206" s="34"/>
    </row>
    <row r="207" spans="1:11" s="37" customFormat="1" ht="11.25">
      <c r="A207" s="32">
        <f t="shared" si="24"/>
        <v>190</v>
      </c>
      <c r="B207" s="46">
        <f t="shared" si="18"/>
        <v>63965</v>
      </c>
      <c r="C207" s="49">
        <f t="shared" si="25"/>
        <v>0</v>
      </c>
      <c r="D207" s="47">
        <f t="shared" si="19"/>
        <v>3333333.3333333335</v>
      </c>
      <c r="E207" s="50">
        <f t="shared" si="20"/>
        <v>0</v>
      </c>
      <c r="F207" s="49">
        <f t="shared" si="21"/>
        <v>0</v>
      </c>
      <c r="G207" s="47">
        <f t="shared" si="22"/>
        <v>3333333.3333333335</v>
      </c>
      <c r="H207" s="49">
        <f t="shared" si="26"/>
        <v>0</v>
      </c>
      <c r="I207" s="49">
        <f t="shared" si="23"/>
        <v>0</v>
      </c>
      <c r="J207" s="34"/>
      <c r="K207" s="34"/>
    </row>
    <row r="208" spans="1:11" s="37" customFormat="1" ht="11.25">
      <c r="A208" s="32">
        <f t="shared" si="24"/>
        <v>191</v>
      </c>
      <c r="B208" s="46">
        <f t="shared" si="18"/>
        <v>64085</v>
      </c>
      <c r="C208" s="49">
        <f t="shared" si="25"/>
        <v>0</v>
      </c>
      <c r="D208" s="47">
        <f t="shared" si="19"/>
        <v>3333333.3333333335</v>
      </c>
      <c r="E208" s="50">
        <f t="shared" si="20"/>
        <v>0</v>
      </c>
      <c r="F208" s="49">
        <f t="shared" si="21"/>
        <v>0</v>
      </c>
      <c r="G208" s="47">
        <f t="shared" si="22"/>
        <v>3333333.3333333335</v>
      </c>
      <c r="H208" s="49">
        <f t="shared" si="26"/>
        <v>0</v>
      </c>
      <c r="I208" s="49">
        <f t="shared" si="23"/>
        <v>0</v>
      </c>
      <c r="J208" s="34"/>
      <c r="K208" s="34"/>
    </row>
    <row r="209" spans="1:11" s="37" customFormat="1" ht="11.25">
      <c r="A209" s="32">
        <f t="shared" si="24"/>
        <v>192</v>
      </c>
      <c r="B209" s="46">
        <f t="shared" si="18"/>
        <v>64207</v>
      </c>
      <c r="C209" s="49">
        <f t="shared" si="25"/>
        <v>0</v>
      </c>
      <c r="D209" s="47">
        <f t="shared" si="19"/>
        <v>3333333.3333333335</v>
      </c>
      <c r="E209" s="50">
        <f t="shared" si="20"/>
        <v>0</v>
      </c>
      <c r="F209" s="49">
        <f t="shared" si="21"/>
        <v>0</v>
      </c>
      <c r="G209" s="47">
        <f t="shared" si="22"/>
        <v>3333333.3333333335</v>
      </c>
      <c r="H209" s="49">
        <f t="shared" si="26"/>
        <v>0</v>
      </c>
      <c r="I209" s="49">
        <f t="shared" si="23"/>
        <v>0</v>
      </c>
      <c r="J209" s="34"/>
      <c r="K209" s="34"/>
    </row>
    <row r="210" spans="1:11" s="37" customFormat="1" ht="11.25">
      <c r="A210" s="32">
        <f t="shared" si="24"/>
        <v>193</v>
      </c>
      <c r="B210" s="46">
        <f aca="true" t="shared" si="27" ref="B210:B273">IF(Pay_Num&lt;&gt;"",DATE(YEAR(Loan_Start),MONTH(Loan_Start)+(Pay_Num)*12/Num_Pmt_Per_Year,DAY(Loan_Start)),"")</f>
        <v>64330</v>
      </c>
      <c r="C210" s="49">
        <f t="shared" si="25"/>
        <v>0</v>
      </c>
      <c r="D210" s="47">
        <f aca="true" t="shared" si="28" ref="D210:D273">IF(A210&gt;$H$11*Num_Pmt_Per_Year,IF(Pay_Num&lt;&gt;"",G210+H210,""),Beg_Bal*(Interest_Rate/Num_Pmt_Per_Year))</f>
        <v>3333333.3333333335</v>
      </c>
      <c r="E210" s="50">
        <f aca="true" t="shared" si="29" ref="E210:E273">IF(AND(Pay_Num&lt;&gt;"",Sched_Pay+Scheduled_Extra_Payments&lt;Beg_Bal),Scheduled_Extra_Payments,IF(AND(Pay_Num&lt;&gt;"",Beg_Bal-Sched_Pay&gt;0),Beg_Bal-Sched_Pay,IF(Pay_Num&lt;&gt;"",0,"")))</f>
        <v>0</v>
      </c>
      <c r="F210" s="49">
        <f aca="true" t="shared" si="30" ref="F210:F273">IF(AND(Pay_Num&lt;&gt;"",Sched_Pay+Extra_Pay&lt;Beg_Bal),Sched_Pay+Extra_Pay,IF(Pay_Num&lt;&gt;"",Beg_Bal,""))</f>
        <v>0</v>
      </c>
      <c r="G210" s="47">
        <f aca="true" t="shared" si="31" ref="G210:G273">IF(A210&gt;$H$11*Num_Pmt_Per_Year,Loan_Amount/$H$7,0)</f>
        <v>3333333.3333333335</v>
      </c>
      <c r="H210" s="49">
        <f t="shared" si="26"/>
        <v>0</v>
      </c>
      <c r="I210" s="49">
        <f aca="true" t="shared" si="32" ref="I210:I273">IF(AND(Pay_Num&lt;&gt;"",Sched_Pay+Extra_Pay&lt;Beg_Bal),Beg_Bal-Princ,IF(Pay_Num&lt;&gt;"",0,""))</f>
        <v>0</v>
      </c>
      <c r="J210" s="34"/>
      <c r="K210" s="34"/>
    </row>
    <row r="211" spans="1:11" s="37" customFormat="1" ht="11.25">
      <c r="A211" s="32">
        <f aca="true" t="shared" si="33" ref="A211:A274">IF(Values_Entered,A210+1,"")</f>
        <v>194</v>
      </c>
      <c r="B211" s="46">
        <f t="shared" si="27"/>
        <v>64451</v>
      </c>
      <c r="C211" s="49">
        <f aca="true" t="shared" si="34" ref="C211:C274">IF(Pay_Num&lt;&gt;"",I210,"")</f>
        <v>0</v>
      </c>
      <c r="D211" s="47">
        <f t="shared" si="28"/>
        <v>3333333.3333333335</v>
      </c>
      <c r="E211" s="50">
        <f t="shared" si="29"/>
        <v>0</v>
      </c>
      <c r="F211" s="49">
        <f t="shared" si="30"/>
        <v>0</v>
      </c>
      <c r="G211" s="47">
        <f t="shared" si="31"/>
        <v>3333333.3333333335</v>
      </c>
      <c r="H211" s="49">
        <f aca="true" t="shared" si="35" ref="H211:H274">IF(Pay_Num&lt;&gt;"",Beg_Bal*Interest_Rate/Num_Pmt_Per_Year,"")</f>
        <v>0</v>
      </c>
      <c r="I211" s="49">
        <f t="shared" si="32"/>
        <v>0</v>
      </c>
      <c r="J211" s="34"/>
      <c r="K211" s="34"/>
    </row>
    <row r="212" spans="1:11" s="37" customFormat="1" ht="11.25">
      <c r="A212" s="32">
        <f t="shared" si="33"/>
        <v>195</v>
      </c>
      <c r="B212" s="46">
        <f t="shared" si="27"/>
        <v>64573</v>
      </c>
      <c r="C212" s="49">
        <f t="shared" si="34"/>
        <v>0</v>
      </c>
      <c r="D212" s="47">
        <f t="shared" si="28"/>
        <v>3333333.3333333335</v>
      </c>
      <c r="E212" s="50">
        <f t="shared" si="29"/>
        <v>0</v>
      </c>
      <c r="F212" s="49">
        <f t="shared" si="30"/>
        <v>0</v>
      </c>
      <c r="G212" s="47">
        <f t="shared" si="31"/>
        <v>3333333.3333333335</v>
      </c>
      <c r="H212" s="49">
        <f t="shared" si="35"/>
        <v>0</v>
      </c>
      <c r="I212" s="49">
        <f t="shared" si="32"/>
        <v>0</v>
      </c>
      <c r="J212" s="34"/>
      <c r="K212" s="34"/>
    </row>
    <row r="213" spans="1:11" s="37" customFormat="1" ht="11.25">
      <c r="A213" s="32">
        <f t="shared" si="33"/>
        <v>196</v>
      </c>
      <c r="B213" s="46">
        <f t="shared" si="27"/>
        <v>64696</v>
      </c>
      <c r="C213" s="49">
        <f t="shared" si="34"/>
        <v>0</v>
      </c>
      <c r="D213" s="47">
        <f t="shared" si="28"/>
        <v>3333333.3333333335</v>
      </c>
      <c r="E213" s="50">
        <f t="shared" si="29"/>
        <v>0</v>
      </c>
      <c r="F213" s="49">
        <f t="shared" si="30"/>
        <v>0</v>
      </c>
      <c r="G213" s="47">
        <f t="shared" si="31"/>
        <v>3333333.3333333335</v>
      </c>
      <c r="H213" s="49">
        <f t="shared" si="35"/>
        <v>0</v>
      </c>
      <c r="I213" s="49">
        <f t="shared" si="32"/>
        <v>0</v>
      </c>
      <c r="J213" s="34"/>
      <c r="K213" s="34"/>
    </row>
    <row r="214" spans="1:11" s="37" customFormat="1" ht="11.25">
      <c r="A214" s="32">
        <f t="shared" si="33"/>
        <v>197</v>
      </c>
      <c r="B214" s="46">
        <f t="shared" si="27"/>
        <v>64816</v>
      </c>
      <c r="C214" s="49">
        <f t="shared" si="34"/>
        <v>0</v>
      </c>
      <c r="D214" s="47">
        <f t="shared" si="28"/>
        <v>3333333.3333333335</v>
      </c>
      <c r="E214" s="50">
        <f t="shared" si="29"/>
        <v>0</v>
      </c>
      <c r="F214" s="49">
        <f t="shared" si="30"/>
        <v>0</v>
      </c>
      <c r="G214" s="47">
        <f t="shared" si="31"/>
        <v>3333333.3333333335</v>
      </c>
      <c r="H214" s="49">
        <f t="shared" si="35"/>
        <v>0</v>
      </c>
      <c r="I214" s="49">
        <f t="shared" si="32"/>
        <v>0</v>
      </c>
      <c r="J214" s="34"/>
      <c r="K214" s="34"/>
    </row>
    <row r="215" spans="1:11" s="37" customFormat="1" ht="11.25">
      <c r="A215" s="32">
        <f t="shared" si="33"/>
        <v>198</v>
      </c>
      <c r="B215" s="46">
        <f t="shared" si="27"/>
        <v>64938</v>
      </c>
      <c r="C215" s="49">
        <f t="shared" si="34"/>
        <v>0</v>
      </c>
      <c r="D215" s="47">
        <f t="shared" si="28"/>
        <v>3333333.3333333335</v>
      </c>
      <c r="E215" s="50">
        <f t="shared" si="29"/>
        <v>0</v>
      </c>
      <c r="F215" s="49">
        <f t="shared" si="30"/>
        <v>0</v>
      </c>
      <c r="G215" s="47">
        <f t="shared" si="31"/>
        <v>3333333.3333333335</v>
      </c>
      <c r="H215" s="49">
        <f t="shared" si="35"/>
        <v>0</v>
      </c>
      <c r="I215" s="49">
        <f t="shared" si="32"/>
        <v>0</v>
      </c>
      <c r="J215" s="34"/>
      <c r="K215" s="34"/>
    </row>
    <row r="216" spans="1:11" s="37" customFormat="1" ht="11.25">
      <c r="A216" s="32">
        <f t="shared" si="33"/>
        <v>199</v>
      </c>
      <c r="B216" s="46">
        <f t="shared" si="27"/>
        <v>65061</v>
      </c>
      <c r="C216" s="49">
        <f t="shared" si="34"/>
        <v>0</v>
      </c>
      <c r="D216" s="47">
        <f t="shared" si="28"/>
        <v>3333333.3333333335</v>
      </c>
      <c r="E216" s="50">
        <f t="shared" si="29"/>
        <v>0</v>
      </c>
      <c r="F216" s="49">
        <f t="shared" si="30"/>
        <v>0</v>
      </c>
      <c r="G216" s="47">
        <f t="shared" si="31"/>
        <v>3333333.3333333335</v>
      </c>
      <c r="H216" s="49">
        <f t="shared" si="35"/>
        <v>0</v>
      </c>
      <c r="I216" s="49">
        <f t="shared" si="32"/>
        <v>0</v>
      </c>
      <c r="J216" s="34"/>
      <c r="K216" s="34"/>
    </row>
    <row r="217" spans="1:11" s="37" customFormat="1" ht="11.25">
      <c r="A217" s="32">
        <f t="shared" si="33"/>
        <v>200</v>
      </c>
      <c r="B217" s="46">
        <f t="shared" si="27"/>
        <v>65181</v>
      </c>
      <c r="C217" s="49">
        <f t="shared" si="34"/>
        <v>0</v>
      </c>
      <c r="D217" s="47">
        <f t="shared" si="28"/>
        <v>3333333.3333333335</v>
      </c>
      <c r="E217" s="50">
        <f t="shared" si="29"/>
        <v>0</v>
      </c>
      <c r="F217" s="49">
        <f t="shared" si="30"/>
        <v>0</v>
      </c>
      <c r="G217" s="47">
        <f t="shared" si="31"/>
        <v>3333333.3333333335</v>
      </c>
      <c r="H217" s="49">
        <f t="shared" si="35"/>
        <v>0</v>
      </c>
      <c r="I217" s="49">
        <f t="shared" si="32"/>
        <v>0</v>
      </c>
      <c r="J217" s="34"/>
      <c r="K217" s="34"/>
    </row>
    <row r="218" spans="1:11" s="37" customFormat="1" ht="11.25">
      <c r="A218" s="32">
        <f t="shared" si="33"/>
        <v>201</v>
      </c>
      <c r="B218" s="46">
        <f t="shared" si="27"/>
        <v>65303</v>
      </c>
      <c r="C218" s="49">
        <f t="shared" si="34"/>
        <v>0</v>
      </c>
      <c r="D218" s="47">
        <f t="shared" si="28"/>
        <v>3333333.3333333335</v>
      </c>
      <c r="E218" s="50">
        <f t="shared" si="29"/>
        <v>0</v>
      </c>
      <c r="F218" s="49">
        <f t="shared" si="30"/>
        <v>0</v>
      </c>
      <c r="G218" s="47">
        <f t="shared" si="31"/>
        <v>3333333.3333333335</v>
      </c>
      <c r="H218" s="49">
        <f t="shared" si="35"/>
        <v>0</v>
      </c>
      <c r="I218" s="49">
        <f t="shared" si="32"/>
        <v>0</v>
      </c>
      <c r="J218" s="34"/>
      <c r="K218" s="34"/>
    </row>
    <row r="219" spans="1:11" s="37" customFormat="1" ht="11.25">
      <c r="A219" s="32">
        <f t="shared" si="33"/>
        <v>202</v>
      </c>
      <c r="B219" s="46">
        <f t="shared" si="27"/>
        <v>65426</v>
      </c>
      <c r="C219" s="49">
        <f t="shared" si="34"/>
        <v>0</v>
      </c>
      <c r="D219" s="47">
        <f t="shared" si="28"/>
        <v>3333333.3333333335</v>
      </c>
      <c r="E219" s="50">
        <f t="shared" si="29"/>
        <v>0</v>
      </c>
      <c r="F219" s="49">
        <f t="shared" si="30"/>
        <v>0</v>
      </c>
      <c r="G219" s="47">
        <f t="shared" si="31"/>
        <v>3333333.3333333335</v>
      </c>
      <c r="H219" s="49">
        <f t="shared" si="35"/>
        <v>0</v>
      </c>
      <c r="I219" s="49">
        <f t="shared" si="32"/>
        <v>0</v>
      </c>
      <c r="J219" s="34"/>
      <c r="K219" s="34"/>
    </row>
    <row r="220" spans="1:11" s="37" customFormat="1" ht="11.25">
      <c r="A220" s="32">
        <f t="shared" si="33"/>
        <v>203</v>
      </c>
      <c r="B220" s="46">
        <f t="shared" si="27"/>
        <v>65546</v>
      </c>
      <c r="C220" s="49">
        <f t="shared" si="34"/>
        <v>0</v>
      </c>
      <c r="D220" s="47">
        <f t="shared" si="28"/>
        <v>3333333.3333333335</v>
      </c>
      <c r="E220" s="50">
        <f t="shared" si="29"/>
        <v>0</v>
      </c>
      <c r="F220" s="49">
        <f t="shared" si="30"/>
        <v>0</v>
      </c>
      <c r="G220" s="47">
        <f t="shared" si="31"/>
        <v>3333333.3333333335</v>
      </c>
      <c r="H220" s="49">
        <f t="shared" si="35"/>
        <v>0</v>
      </c>
      <c r="I220" s="49">
        <f t="shared" si="32"/>
        <v>0</v>
      </c>
      <c r="J220" s="34"/>
      <c r="K220" s="34"/>
    </row>
    <row r="221" spans="1:11" s="37" customFormat="1" ht="11.25">
      <c r="A221" s="32">
        <f t="shared" si="33"/>
        <v>204</v>
      </c>
      <c r="B221" s="46">
        <f t="shared" si="27"/>
        <v>65668</v>
      </c>
      <c r="C221" s="49">
        <f t="shared" si="34"/>
        <v>0</v>
      </c>
      <c r="D221" s="47">
        <f t="shared" si="28"/>
        <v>3333333.3333333335</v>
      </c>
      <c r="E221" s="50">
        <f t="shared" si="29"/>
        <v>0</v>
      </c>
      <c r="F221" s="49">
        <f t="shared" si="30"/>
        <v>0</v>
      </c>
      <c r="G221" s="47">
        <f t="shared" si="31"/>
        <v>3333333.3333333335</v>
      </c>
      <c r="H221" s="49">
        <f t="shared" si="35"/>
        <v>0</v>
      </c>
      <c r="I221" s="49">
        <f t="shared" si="32"/>
        <v>0</v>
      </c>
      <c r="J221" s="34"/>
      <c r="K221" s="34"/>
    </row>
    <row r="222" spans="1:11" s="37" customFormat="1" ht="11.25">
      <c r="A222" s="32">
        <f t="shared" si="33"/>
        <v>205</v>
      </c>
      <c r="B222" s="46">
        <f t="shared" si="27"/>
        <v>65791</v>
      </c>
      <c r="C222" s="49">
        <f t="shared" si="34"/>
        <v>0</v>
      </c>
      <c r="D222" s="47">
        <f t="shared" si="28"/>
        <v>3333333.3333333335</v>
      </c>
      <c r="E222" s="50">
        <f t="shared" si="29"/>
        <v>0</v>
      </c>
      <c r="F222" s="49">
        <f t="shared" si="30"/>
        <v>0</v>
      </c>
      <c r="G222" s="47">
        <f t="shared" si="31"/>
        <v>3333333.3333333335</v>
      </c>
      <c r="H222" s="49">
        <f t="shared" si="35"/>
        <v>0</v>
      </c>
      <c r="I222" s="49">
        <f t="shared" si="32"/>
        <v>0</v>
      </c>
      <c r="J222" s="34"/>
      <c r="K222" s="34"/>
    </row>
    <row r="223" spans="1:11" s="37" customFormat="1" ht="11.25">
      <c r="A223" s="32">
        <f t="shared" si="33"/>
        <v>206</v>
      </c>
      <c r="B223" s="46">
        <f t="shared" si="27"/>
        <v>65912</v>
      </c>
      <c r="C223" s="49">
        <f t="shared" si="34"/>
        <v>0</v>
      </c>
      <c r="D223" s="47">
        <f t="shared" si="28"/>
        <v>3333333.3333333335</v>
      </c>
      <c r="E223" s="50">
        <f t="shared" si="29"/>
        <v>0</v>
      </c>
      <c r="F223" s="49">
        <f t="shared" si="30"/>
        <v>0</v>
      </c>
      <c r="G223" s="47">
        <f t="shared" si="31"/>
        <v>3333333.3333333335</v>
      </c>
      <c r="H223" s="49">
        <f t="shared" si="35"/>
        <v>0</v>
      </c>
      <c r="I223" s="49">
        <f t="shared" si="32"/>
        <v>0</v>
      </c>
      <c r="J223" s="34"/>
      <c r="K223" s="34"/>
    </row>
    <row r="224" spans="1:11" s="37" customFormat="1" ht="11.25">
      <c r="A224" s="32">
        <f t="shared" si="33"/>
        <v>207</v>
      </c>
      <c r="B224" s="46">
        <f t="shared" si="27"/>
        <v>66034</v>
      </c>
      <c r="C224" s="49">
        <f t="shared" si="34"/>
        <v>0</v>
      </c>
      <c r="D224" s="47">
        <f t="shared" si="28"/>
        <v>3333333.3333333335</v>
      </c>
      <c r="E224" s="50">
        <f t="shared" si="29"/>
        <v>0</v>
      </c>
      <c r="F224" s="49">
        <f t="shared" si="30"/>
        <v>0</v>
      </c>
      <c r="G224" s="47">
        <f t="shared" si="31"/>
        <v>3333333.3333333335</v>
      </c>
      <c r="H224" s="49">
        <f t="shared" si="35"/>
        <v>0</v>
      </c>
      <c r="I224" s="49">
        <f t="shared" si="32"/>
        <v>0</v>
      </c>
      <c r="J224" s="34"/>
      <c r="K224" s="34"/>
    </row>
    <row r="225" spans="1:11" s="37" customFormat="1" ht="11.25">
      <c r="A225" s="32">
        <f t="shared" si="33"/>
        <v>208</v>
      </c>
      <c r="B225" s="46">
        <f t="shared" si="27"/>
        <v>66157</v>
      </c>
      <c r="C225" s="49">
        <f t="shared" si="34"/>
        <v>0</v>
      </c>
      <c r="D225" s="47">
        <f t="shared" si="28"/>
        <v>3333333.3333333335</v>
      </c>
      <c r="E225" s="50">
        <f t="shared" si="29"/>
        <v>0</v>
      </c>
      <c r="F225" s="49">
        <f t="shared" si="30"/>
        <v>0</v>
      </c>
      <c r="G225" s="47">
        <f t="shared" si="31"/>
        <v>3333333.3333333335</v>
      </c>
      <c r="H225" s="49">
        <f t="shared" si="35"/>
        <v>0</v>
      </c>
      <c r="I225" s="49">
        <f t="shared" si="32"/>
        <v>0</v>
      </c>
      <c r="J225" s="34"/>
      <c r="K225" s="34"/>
    </row>
    <row r="226" spans="1:11" s="37" customFormat="1" ht="11.25">
      <c r="A226" s="32">
        <f t="shared" si="33"/>
        <v>209</v>
      </c>
      <c r="B226" s="46">
        <f t="shared" si="27"/>
        <v>66277</v>
      </c>
      <c r="C226" s="49">
        <f t="shared" si="34"/>
        <v>0</v>
      </c>
      <c r="D226" s="47">
        <f t="shared" si="28"/>
        <v>3333333.3333333335</v>
      </c>
      <c r="E226" s="50">
        <f t="shared" si="29"/>
        <v>0</v>
      </c>
      <c r="F226" s="49">
        <f t="shared" si="30"/>
        <v>0</v>
      </c>
      <c r="G226" s="47">
        <f t="shared" si="31"/>
        <v>3333333.3333333335</v>
      </c>
      <c r="H226" s="49">
        <f t="shared" si="35"/>
        <v>0</v>
      </c>
      <c r="I226" s="49">
        <f t="shared" si="32"/>
        <v>0</v>
      </c>
      <c r="J226" s="34"/>
      <c r="K226" s="34"/>
    </row>
    <row r="227" spans="1:11" s="37" customFormat="1" ht="11.25">
      <c r="A227" s="32">
        <f t="shared" si="33"/>
        <v>210</v>
      </c>
      <c r="B227" s="46">
        <f t="shared" si="27"/>
        <v>66399</v>
      </c>
      <c r="C227" s="49">
        <f t="shared" si="34"/>
        <v>0</v>
      </c>
      <c r="D227" s="47">
        <f t="shared" si="28"/>
        <v>3333333.3333333335</v>
      </c>
      <c r="E227" s="50">
        <f t="shared" si="29"/>
        <v>0</v>
      </c>
      <c r="F227" s="49">
        <f t="shared" si="30"/>
        <v>0</v>
      </c>
      <c r="G227" s="47">
        <f t="shared" si="31"/>
        <v>3333333.3333333335</v>
      </c>
      <c r="H227" s="49">
        <f t="shared" si="35"/>
        <v>0</v>
      </c>
      <c r="I227" s="49">
        <f t="shared" si="32"/>
        <v>0</v>
      </c>
      <c r="J227" s="34"/>
      <c r="K227" s="34"/>
    </row>
    <row r="228" spans="1:11" s="37" customFormat="1" ht="11.25">
      <c r="A228" s="32">
        <f t="shared" si="33"/>
        <v>211</v>
      </c>
      <c r="B228" s="46">
        <f t="shared" si="27"/>
        <v>66522</v>
      </c>
      <c r="C228" s="49">
        <f t="shared" si="34"/>
        <v>0</v>
      </c>
      <c r="D228" s="47">
        <f t="shared" si="28"/>
        <v>3333333.3333333335</v>
      </c>
      <c r="E228" s="50">
        <f t="shared" si="29"/>
        <v>0</v>
      </c>
      <c r="F228" s="49">
        <f t="shared" si="30"/>
        <v>0</v>
      </c>
      <c r="G228" s="47">
        <f t="shared" si="31"/>
        <v>3333333.3333333335</v>
      </c>
      <c r="H228" s="49">
        <f t="shared" si="35"/>
        <v>0</v>
      </c>
      <c r="I228" s="49">
        <f t="shared" si="32"/>
        <v>0</v>
      </c>
      <c r="J228" s="34"/>
      <c r="K228" s="34"/>
    </row>
    <row r="229" spans="1:11" s="37" customFormat="1" ht="11.25">
      <c r="A229" s="32">
        <f t="shared" si="33"/>
        <v>212</v>
      </c>
      <c r="B229" s="46">
        <f t="shared" si="27"/>
        <v>66642</v>
      </c>
      <c r="C229" s="49">
        <f t="shared" si="34"/>
        <v>0</v>
      </c>
      <c r="D229" s="47">
        <f t="shared" si="28"/>
        <v>3333333.3333333335</v>
      </c>
      <c r="E229" s="50">
        <f t="shared" si="29"/>
        <v>0</v>
      </c>
      <c r="F229" s="49">
        <f t="shared" si="30"/>
        <v>0</v>
      </c>
      <c r="G229" s="47">
        <f t="shared" si="31"/>
        <v>3333333.3333333335</v>
      </c>
      <c r="H229" s="49">
        <f t="shared" si="35"/>
        <v>0</v>
      </c>
      <c r="I229" s="49">
        <f t="shared" si="32"/>
        <v>0</v>
      </c>
      <c r="J229" s="34"/>
      <c r="K229" s="34"/>
    </row>
    <row r="230" spans="1:11" s="37" customFormat="1" ht="11.25">
      <c r="A230" s="32">
        <f t="shared" si="33"/>
        <v>213</v>
      </c>
      <c r="B230" s="46">
        <f t="shared" si="27"/>
        <v>66764</v>
      </c>
      <c r="C230" s="49">
        <f t="shared" si="34"/>
        <v>0</v>
      </c>
      <c r="D230" s="47">
        <f t="shared" si="28"/>
        <v>3333333.3333333335</v>
      </c>
      <c r="E230" s="50">
        <f t="shared" si="29"/>
        <v>0</v>
      </c>
      <c r="F230" s="49">
        <f t="shared" si="30"/>
        <v>0</v>
      </c>
      <c r="G230" s="47">
        <f t="shared" si="31"/>
        <v>3333333.3333333335</v>
      </c>
      <c r="H230" s="49">
        <f t="shared" si="35"/>
        <v>0</v>
      </c>
      <c r="I230" s="49">
        <f t="shared" si="32"/>
        <v>0</v>
      </c>
      <c r="J230" s="34"/>
      <c r="K230" s="34"/>
    </row>
    <row r="231" spans="1:11" s="37" customFormat="1" ht="11.25">
      <c r="A231" s="32">
        <f t="shared" si="33"/>
        <v>214</v>
      </c>
      <c r="B231" s="46">
        <f t="shared" si="27"/>
        <v>66887</v>
      </c>
      <c r="C231" s="49">
        <f t="shared" si="34"/>
        <v>0</v>
      </c>
      <c r="D231" s="47">
        <f t="shared" si="28"/>
        <v>3333333.3333333335</v>
      </c>
      <c r="E231" s="50">
        <f t="shared" si="29"/>
        <v>0</v>
      </c>
      <c r="F231" s="49">
        <f t="shared" si="30"/>
        <v>0</v>
      </c>
      <c r="G231" s="47">
        <f t="shared" si="31"/>
        <v>3333333.3333333335</v>
      </c>
      <c r="H231" s="49">
        <f t="shared" si="35"/>
        <v>0</v>
      </c>
      <c r="I231" s="49">
        <f t="shared" si="32"/>
        <v>0</v>
      </c>
      <c r="J231" s="34"/>
      <c r="K231" s="34"/>
    </row>
    <row r="232" spans="1:11" s="37" customFormat="1" ht="11.25">
      <c r="A232" s="32">
        <f t="shared" si="33"/>
        <v>215</v>
      </c>
      <c r="B232" s="46">
        <f t="shared" si="27"/>
        <v>67007</v>
      </c>
      <c r="C232" s="49">
        <f t="shared" si="34"/>
        <v>0</v>
      </c>
      <c r="D232" s="47">
        <f t="shared" si="28"/>
        <v>3333333.3333333335</v>
      </c>
      <c r="E232" s="50">
        <f t="shared" si="29"/>
        <v>0</v>
      </c>
      <c r="F232" s="49">
        <f t="shared" si="30"/>
        <v>0</v>
      </c>
      <c r="G232" s="47">
        <f t="shared" si="31"/>
        <v>3333333.3333333335</v>
      </c>
      <c r="H232" s="49">
        <f t="shared" si="35"/>
        <v>0</v>
      </c>
      <c r="I232" s="49">
        <f t="shared" si="32"/>
        <v>0</v>
      </c>
      <c r="J232" s="34"/>
      <c r="K232" s="34"/>
    </row>
    <row r="233" spans="1:11" s="37" customFormat="1" ht="11.25">
      <c r="A233" s="32">
        <f t="shared" si="33"/>
        <v>216</v>
      </c>
      <c r="B233" s="46">
        <f t="shared" si="27"/>
        <v>67129</v>
      </c>
      <c r="C233" s="49">
        <f t="shared" si="34"/>
        <v>0</v>
      </c>
      <c r="D233" s="47">
        <f t="shared" si="28"/>
        <v>3333333.3333333335</v>
      </c>
      <c r="E233" s="50">
        <f t="shared" si="29"/>
        <v>0</v>
      </c>
      <c r="F233" s="49">
        <f t="shared" si="30"/>
        <v>0</v>
      </c>
      <c r="G233" s="47">
        <f t="shared" si="31"/>
        <v>3333333.3333333335</v>
      </c>
      <c r="H233" s="49">
        <f t="shared" si="35"/>
        <v>0</v>
      </c>
      <c r="I233" s="49">
        <f t="shared" si="32"/>
        <v>0</v>
      </c>
      <c r="J233" s="34"/>
      <c r="K233" s="34"/>
    </row>
    <row r="234" spans="1:11" s="37" customFormat="1" ht="11.25">
      <c r="A234" s="32">
        <f t="shared" si="33"/>
        <v>217</v>
      </c>
      <c r="B234" s="46">
        <f t="shared" si="27"/>
        <v>67252</v>
      </c>
      <c r="C234" s="49">
        <f t="shared" si="34"/>
        <v>0</v>
      </c>
      <c r="D234" s="47">
        <f t="shared" si="28"/>
        <v>3333333.3333333335</v>
      </c>
      <c r="E234" s="50">
        <f t="shared" si="29"/>
        <v>0</v>
      </c>
      <c r="F234" s="49">
        <f t="shared" si="30"/>
        <v>0</v>
      </c>
      <c r="G234" s="47">
        <f t="shared" si="31"/>
        <v>3333333.3333333335</v>
      </c>
      <c r="H234" s="49">
        <f t="shared" si="35"/>
        <v>0</v>
      </c>
      <c r="I234" s="49">
        <f t="shared" si="32"/>
        <v>0</v>
      </c>
      <c r="J234" s="34"/>
      <c r="K234" s="34"/>
    </row>
    <row r="235" spans="1:11" s="37" customFormat="1" ht="11.25">
      <c r="A235" s="32">
        <f t="shared" si="33"/>
        <v>218</v>
      </c>
      <c r="B235" s="46">
        <f t="shared" si="27"/>
        <v>67373</v>
      </c>
      <c r="C235" s="49">
        <f t="shared" si="34"/>
        <v>0</v>
      </c>
      <c r="D235" s="47">
        <f t="shared" si="28"/>
        <v>3333333.3333333335</v>
      </c>
      <c r="E235" s="50">
        <f t="shared" si="29"/>
        <v>0</v>
      </c>
      <c r="F235" s="49">
        <f t="shared" si="30"/>
        <v>0</v>
      </c>
      <c r="G235" s="47">
        <f t="shared" si="31"/>
        <v>3333333.3333333335</v>
      </c>
      <c r="H235" s="49">
        <f t="shared" si="35"/>
        <v>0</v>
      </c>
      <c r="I235" s="49">
        <f t="shared" si="32"/>
        <v>0</v>
      </c>
      <c r="J235" s="34"/>
      <c r="K235" s="34"/>
    </row>
    <row r="236" spans="1:11" s="37" customFormat="1" ht="11.25">
      <c r="A236" s="32">
        <f t="shared" si="33"/>
        <v>219</v>
      </c>
      <c r="B236" s="46">
        <f t="shared" si="27"/>
        <v>67495</v>
      </c>
      <c r="C236" s="49">
        <f t="shared" si="34"/>
        <v>0</v>
      </c>
      <c r="D236" s="47">
        <f t="shared" si="28"/>
        <v>3333333.3333333335</v>
      </c>
      <c r="E236" s="50">
        <f t="shared" si="29"/>
        <v>0</v>
      </c>
      <c r="F236" s="49">
        <f t="shared" si="30"/>
        <v>0</v>
      </c>
      <c r="G236" s="47">
        <f t="shared" si="31"/>
        <v>3333333.3333333335</v>
      </c>
      <c r="H236" s="49">
        <f t="shared" si="35"/>
        <v>0</v>
      </c>
      <c r="I236" s="49">
        <f t="shared" si="32"/>
        <v>0</v>
      </c>
      <c r="J236" s="34"/>
      <c r="K236" s="34"/>
    </row>
    <row r="237" spans="1:11" s="37" customFormat="1" ht="11.25">
      <c r="A237" s="32">
        <f t="shared" si="33"/>
        <v>220</v>
      </c>
      <c r="B237" s="46">
        <f t="shared" si="27"/>
        <v>67618</v>
      </c>
      <c r="C237" s="49">
        <f t="shared" si="34"/>
        <v>0</v>
      </c>
      <c r="D237" s="47">
        <f t="shared" si="28"/>
        <v>3333333.3333333335</v>
      </c>
      <c r="E237" s="50">
        <f t="shared" si="29"/>
        <v>0</v>
      </c>
      <c r="F237" s="49">
        <f t="shared" si="30"/>
        <v>0</v>
      </c>
      <c r="G237" s="47">
        <f t="shared" si="31"/>
        <v>3333333.3333333335</v>
      </c>
      <c r="H237" s="49">
        <f t="shared" si="35"/>
        <v>0</v>
      </c>
      <c r="I237" s="49">
        <f t="shared" si="32"/>
        <v>0</v>
      </c>
      <c r="J237" s="34"/>
      <c r="K237" s="34"/>
    </row>
    <row r="238" spans="1:11" s="37" customFormat="1" ht="11.25">
      <c r="A238" s="32">
        <f t="shared" si="33"/>
        <v>221</v>
      </c>
      <c r="B238" s="46">
        <f t="shared" si="27"/>
        <v>67738</v>
      </c>
      <c r="C238" s="49">
        <f t="shared" si="34"/>
        <v>0</v>
      </c>
      <c r="D238" s="47">
        <f t="shared" si="28"/>
        <v>3333333.3333333335</v>
      </c>
      <c r="E238" s="50">
        <f t="shared" si="29"/>
        <v>0</v>
      </c>
      <c r="F238" s="49">
        <f t="shared" si="30"/>
        <v>0</v>
      </c>
      <c r="G238" s="47">
        <f t="shared" si="31"/>
        <v>3333333.3333333335</v>
      </c>
      <c r="H238" s="49">
        <f t="shared" si="35"/>
        <v>0</v>
      </c>
      <c r="I238" s="49">
        <f t="shared" si="32"/>
        <v>0</v>
      </c>
      <c r="J238" s="34"/>
      <c r="K238" s="34"/>
    </row>
    <row r="239" spans="1:11" s="37" customFormat="1" ht="11.25">
      <c r="A239" s="32">
        <f t="shared" si="33"/>
        <v>222</v>
      </c>
      <c r="B239" s="46">
        <f t="shared" si="27"/>
        <v>67860</v>
      </c>
      <c r="C239" s="49">
        <f t="shared" si="34"/>
        <v>0</v>
      </c>
      <c r="D239" s="47">
        <f t="shared" si="28"/>
        <v>3333333.3333333335</v>
      </c>
      <c r="E239" s="50">
        <f t="shared" si="29"/>
        <v>0</v>
      </c>
      <c r="F239" s="49">
        <f t="shared" si="30"/>
        <v>0</v>
      </c>
      <c r="G239" s="47">
        <f t="shared" si="31"/>
        <v>3333333.3333333335</v>
      </c>
      <c r="H239" s="49">
        <f t="shared" si="35"/>
        <v>0</v>
      </c>
      <c r="I239" s="49">
        <f t="shared" si="32"/>
        <v>0</v>
      </c>
      <c r="J239" s="34"/>
      <c r="K239" s="34"/>
    </row>
    <row r="240" spans="1:11" s="37" customFormat="1" ht="11.25">
      <c r="A240" s="32">
        <f t="shared" si="33"/>
        <v>223</v>
      </c>
      <c r="B240" s="46">
        <f t="shared" si="27"/>
        <v>67983</v>
      </c>
      <c r="C240" s="49">
        <f t="shared" si="34"/>
        <v>0</v>
      </c>
      <c r="D240" s="47">
        <f t="shared" si="28"/>
        <v>3333333.3333333335</v>
      </c>
      <c r="E240" s="50">
        <f t="shared" si="29"/>
        <v>0</v>
      </c>
      <c r="F240" s="49">
        <f t="shared" si="30"/>
        <v>0</v>
      </c>
      <c r="G240" s="47">
        <f t="shared" si="31"/>
        <v>3333333.3333333335</v>
      </c>
      <c r="H240" s="49">
        <f t="shared" si="35"/>
        <v>0</v>
      </c>
      <c r="I240" s="49">
        <f t="shared" si="32"/>
        <v>0</v>
      </c>
      <c r="J240" s="34"/>
      <c r="K240" s="34"/>
    </row>
    <row r="241" spans="1:11" s="37" customFormat="1" ht="11.25">
      <c r="A241" s="32">
        <f t="shared" si="33"/>
        <v>224</v>
      </c>
      <c r="B241" s="46">
        <f t="shared" si="27"/>
        <v>68103</v>
      </c>
      <c r="C241" s="49">
        <f t="shared" si="34"/>
        <v>0</v>
      </c>
      <c r="D241" s="47">
        <f t="shared" si="28"/>
        <v>3333333.3333333335</v>
      </c>
      <c r="E241" s="50">
        <f t="shared" si="29"/>
        <v>0</v>
      </c>
      <c r="F241" s="49">
        <f t="shared" si="30"/>
        <v>0</v>
      </c>
      <c r="G241" s="47">
        <f t="shared" si="31"/>
        <v>3333333.3333333335</v>
      </c>
      <c r="H241" s="49">
        <f t="shared" si="35"/>
        <v>0</v>
      </c>
      <c r="I241" s="49">
        <f t="shared" si="32"/>
        <v>0</v>
      </c>
      <c r="J241" s="34"/>
      <c r="K241" s="34"/>
    </row>
    <row r="242" spans="1:11" s="37" customFormat="1" ht="11.25">
      <c r="A242" s="32">
        <f t="shared" si="33"/>
        <v>225</v>
      </c>
      <c r="B242" s="46">
        <f t="shared" si="27"/>
        <v>68225</v>
      </c>
      <c r="C242" s="49">
        <f t="shared" si="34"/>
        <v>0</v>
      </c>
      <c r="D242" s="47">
        <f t="shared" si="28"/>
        <v>3333333.3333333335</v>
      </c>
      <c r="E242" s="50">
        <f t="shared" si="29"/>
        <v>0</v>
      </c>
      <c r="F242" s="49">
        <f t="shared" si="30"/>
        <v>0</v>
      </c>
      <c r="G242" s="47">
        <f t="shared" si="31"/>
        <v>3333333.3333333335</v>
      </c>
      <c r="H242" s="49">
        <f t="shared" si="35"/>
        <v>0</v>
      </c>
      <c r="I242" s="49">
        <f t="shared" si="32"/>
        <v>0</v>
      </c>
      <c r="J242" s="34"/>
      <c r="K242" s="34"/>
    </row>
    <row r="243" spans="1:11" s="37" customFormat="1" ht="11.25">
      <c r="A243" s="32">
        <f t="shared" si="33"/>
        <v>226</v>
      </c>
      <c r="B243" s="46">
        <f t="shared" si="27"/>
        <v>68348</v>
      </c>
      <c r="C243" s="49">
        <f t="shared" si="34"/>
        <v>0</v>
      </c>
      <c r="D243" s="47">
        <f t="shared" si="28"/>
        <v>3333333.3333333335</v>
      </c>
      <c r="E243" s="50">
        <f t="shared" si="29"/>
        <v>0</v>
      </c>
      <c r="F243" s="49">
        <f t="shared" si="30"/>
        <v>0</v>
      </c>
      <c r="G243" s="47">
        <f t="shared" si="31"/>
        <v>3333333.3333333335</v>
      </c>
      <c r="H243" s="49">
        <f t="shared" si="35"/>
        <v>0</v>
      </c>
      <c r="I243" s="49">
        <f t="shared" si="32"/>
        <v>0</v>
      </c>
      <c r="J243" s="34"/>
      <c r="K243" s="34"/>
    </row>
    <row r="244" spans="1:11" s="37" customFormat="1" ht="11.25">
      <c r="A244" s="32">
        <f t="shared" si="33"/>
        <v>227</v>
      </c>
      <c r="B244" s="46">
        <f t="shared" si="27"/>
        <v>68468</v>
      </c>
      <c r="C244" s="49">
        <f t="shared" si="34"/>
        <v>0</v>
      </c>
      <c r="D244" s="47">
        <f t="shared" si="28"/>
        <v>3333333.3333333335</v>
      </c>
      <c r="E244" s="50">
        <f t="shared" si="29"/>
        <v>0</v>
      </c>
      <c r="F244" s="49">
        <f t="shared" si="30"/>
        <v>0</v>
      </c>
      <c r="G244" s="47">
        <f t="shared" si="31"/>
        <v>3333333.3333333335</v>
      </c>
      <c r="H244" s="49">
        <f t="shared" si="35"/>
        <v>0</v>
      </c>
      <c r="I244" s="49">
        <f t="shared" si="32"/>
        <v>0</v>
      </c>
      <c r="J244" s="34"/>
      <c r="K244" s="34"/>
    </row>
    <row r="245" spans="1:11" s="37" customFormat="1" ht="11.25">
      <c r="A245" s="32">
        <f t="shared" si="33"/>
        <v>228</v>
      </c>
      <c r="B245" s="46">
        <f t="shared" si="27"/>
        <v>68590</v>
      </c>
      <c r="C245" s="49">
        <f t="shared" si="34"/>
        <v>0</v>
      </c>
      <c r="D245" s="47">
        <f t="shared" si="28"/>
        <v>3333333.3333333335</v>
      </c>
      <c r="E245" s="50">
        <f t="shared" si="29"/>
        <v>0</v>
      </c>
      <c r="F245" s="49">
        <f t="shared" si="30"/>
        <v>0</v>
      </c>
      <c r="G245" s="47">
        <f t="shared" si="31"/>
        <v>3333333.3333333335</v>
      </c>
      <c r="H245" s="49">
        <f t="shared" si="35"/>
        <v>0</v>
      </c>
      <c r="I245" s="49">
        <f t="shared" si="32"/>
        <v>0</v>
      </c>
      <c r="J245" s="34"/>
      <c r="K245" s="34"/>
    </row>
    <row r="246" spans="1:11" s="37" customFormat="1" ht="11.25">
      <c r="A246" s="32">
        <f t="shared" si="33"/>
        <v>229</v>
      </c>
      <c r="B246" s="46">
        <f t="shared" si="27"/>
        <v>68713</v>
      </c>
      <c r="C246" s="49">
        <f t="shared" si="34"/>
        <v>0</v>
      </c>
      <c r="D246" s="47">
        <f t="shared" si="28"/>
        <v>3333333.3333333335</v>
      </c>
      <c r="E246" s="50">
        <f t="shared" si="29"/>
        <v>0</v>
      </c>
      <c r="F246" s="49">
        <f t="shared" si="30"/>
        <v>0</v>
      </c>
      <c r="G246" s="47">
        <f t="shared" si="31"/>
        <v>3333333.3333333335</v>
      </c>
      <c r="H246" s="49">
        <f t="shared" si="35"/>
        <v>0</v>
      </c>
      <c r="I246" s="49">
        <f t="shared" si="32"/>
        <v>0</v>
      </c>
      <c r="J246" s="34"/>
      <c r="K246" s="34"/>
    </row>
    <row r="247" spans="1:11" s="37" customFormat="1" ht="11.25">
      <c r="A247" s="32">
        <f t="shared" si="33"/>
        <v>230</v>
      </c>
      <c r="B247" s="46">
        <f t="shared" si="27"/>
        <v>68834</v>
      </c>
      <c r="C247" s="49">
        <f t="shared" si="34"/>
        <v>0</v>
      </c>
      <c r="D247" s="47">
        <f t="shared" si="28"/>
        <v>3333333.3333333335</v>
      </c>
      <c r="E247" s="50">
        <f t="shared" si="29"/>
        <v>0</v>
      </c>
      <c r="F247" s="49">
        <f t="shared" si="30"/>
        <v>0</v>
      </c>
      <c r="G247" s="47">
        <f t="shared" si="31"/>
        <v>3333333.3333333335</v>
      </c>
      <c r="H247" s="49">
        <f t="shared" si="35"/>
        <v>0</v>
      </c>
      <c r="I247" s="49">
        <f t="shared" si="32"/>
        <v>0</v>
      </c>
      <c r="J247" s="34"/>
      <c r="K247" s="34"/>
    </row>
    <row r="248" spans="1:11" s="37" customFormat="1" ht="11.25">
      <c r="A248" s="32">
        <f t="shared" si="33"/>
        <v>231</v>
      </c>
      <c r="B248" s="46">
        <f t="shared" si="27"/>
        <v>68956</v>
      </c>
      <c r="C248" s="49">
        <f t="shared" si="34"/>
        <v>0</v>
      </c>
      <c r="D248" s="47">
        <f t="shared" si="28"/>
        <v>3333333.3333333335</v>
      </c>
      <c r="E248" s="50">
        <f t="shared" si="29"/>
        <v>0</v>
      </c>
      <c r="F248" s="49">
        <f t="shared" si="30"/>
        <v>0</v>
      </c>
      <c r="G248" s="47">
        <f t="shared" si="31"/>
        <v>3333333.3333333335</v>
      </c>
      <c r="H248" s="49">
        <f t="shared" si="35"/>
        <v>0</v>
      </c>
      <c r="I248" s="49">
        <f t="shared" si="32"/>
        <v>0</v>
      </c>
      <c r="J248" s="34"/>
      <c r="K248" s="34"/>
    </row>
    <row r="249" spans="1:11" s="37" customFormat="1" ht="11.25">
      <c r="A249" s="32">
        <f t="shared" si="33"/>
        <v>232</v>
      </c>
      <c r="B249" s="46">
        <f t="shared" si="27"/>
        <v>69079</v>
      </c>
      <c r="C249" s="49">
        <f t="shared" si="34"/>
        <v>0</v>
      </c>
      <c r="D249" s="47">
        <f t="shared" si="28"/>
        <v>3333333.3333333335</v>
      </c>
      <c r="E249" s="50">
        <f t="shared" si="29"/>
        <v>0</v>
      </c>
      <c r="F249" s="49">
        <f t="shared" si="30"/>
        <v>0</v>
      </c>
      <c r="G249" s="47">
        <f t="shared" si="31"/>
        <v>3333333.3333333335</v>
      </c>
      <c r="H249" s="49">
        <f t="shared" si="35"/>
        <v>0</v>
      </c>
      <c r="I249" s="49">
        <f t="shared" si="32"/>
        <v>0</v>
      </c>
      <c r="J249" s="34"/>
      <c r="K249" s="34"/>
    </row>
    <row r="250" spans="1:11" s="37" customFormat="1" ht="11.25">
      <c r="A250" s="32">
        <f t="shared" si="33"/>
        <v>233</v>
      </c>
      <c r="B250" s="46">
        <f t="shared" si="27"/>
        <v>69199</v>
      </c>
      <c r="C250" s="49">
        <f t="shared" si="34"/>
        <v>0</v>
      </c>
      <c r="D250" s="47">
        <f t="shared" si="28"/>
        <v>3333333.3333333335</v>
      </c>
      <c r="E250" s="50">
        <f t="shared" si="29"/>
        <v>0</v>
      </c>
      <c r="F250" s="49">
        <f t="shared" si="30"/>
        <v>0</v>
      </c>
      <c r="G250" s="47">
        <f t="shared" si="31"/>
        <v>3333333.3333333335</v>
      </c>
      <c r="H250" s="49">
        <f t="shared" si="35"/>
        <v>0</v>
      </c>
      <c r="I250" s="49">
        <f t="shared" si="32"/>
        <v>0</v>
      </c>
      <c r="J250" s="34"/>
      <c r="K250" s="34"/>
    </row>
    <row r="251" spans="1:11" s="37" customFormat="1" ht="11.25">
      <c r="A251" s="32">
        <f t="shared" si="33"/>
        <v>234</v>
      </c>
      <c r="B251" s="46">
        <f t="shared" si="27"/>
        <v>69321</v>
      </c>
      <c r="C251" s="49">
        <f t="shared" si="34"/>
        <v>0</v>
      </c>
      <c r="D251" s="47">
        <f t="shared" si="28"/>
        <v>3333333.3333333335</v>
      </c>
      <c r="E251" s="50">
        <f t="shared" si="29"/>
        <v>0</v>
      </c>
      <c r="F251" s="49">
        <f t="shared" si="30"/>
        <v>0</v>
      </c>
      <c r="G251" s="47">
        <f t="shared" si="31"/>
        <v>3333333.3333333335</v>
      </c>
      <c r="H251" s="49">
        <f t="shared" si="35"/>
        <v>0</v>
      </c>
      <c r="I251" s="49">
        <f t="shared" si="32"/>
        <v>0</v>
      </c>
      <c r="J251" s="34"/>
      <c r="K251" s="34"/>
    </row>
    <row r="252" spans="1:11" s="37" customFormat="1" ht="11.25">
      <c r="A252" s="32">
        <f t="shared" si="33"/>
        <v>235</v>
      </c>
      <c r="B252" s="46">
        <f t="shared" si="27"/>
        <v>69444</v>
      </c>
      <c r="C252" s="49">
        <f t="shared" si="34"/>
        <v>0</v>
      </c>
      <c r="D252" s="47">
        <f t="shared" si="28"/>
        <v>3333333.3333333335</v>
      </c>
      <c r="E252" s="50">
        <f t="shared" si="29"/>
        <v>0</v>
      </c>
      <c r="F252" s="49">
        <f t="shared" si="30"/>
        <v>0</v>
      </c>
      <c r="G252" s="47">
        <f t="shared" si="31"/>
        <v>3333333.3333333335</v>
      </c>
      <c r="H252" s="49">
        <f t="shared" si="35"/>
        <v>0</v>
      </c>
      <c r="I252" s="49">
        <f t="shared" si="32"/>
        <v>0</v>
      </c>
      <c r="J252" s="34"/>
      <c r="K252" s="34"/>
    </row>
    <row r="253" spans="1:11" s="37" customFormat="1" ht="11.25">
      <c r="A253" s="32">
        <f t="shared" si="33"/>
        <v>236</v>
      </c>
      <c r="B253" s="46">
        <f t="shared" si="27"/>
        <v>69564</v>
      </c>
      <c r="C253" s="49">
        <f t="shared" si="34"/>
        <v>0</v>
      </c>
      <c r="D253" s="47">
        <f t="shared" si="28"/>
        <v>3333333.3333333335</v>
      </c>
      <c r="E253" s="50">
        <f t="shared" si="29"/>
        <v>0</v>
      </c>
      <c r="F253" s="49">
        <f t="shared" si="30"/>
        <v>0</v>
      </c>
      <c r="G253" s="47">
        <f t="shared" si="31"/>
        <v>3333333.3333333335</v>
      </c>
      <c r="H253" s="49">
        <f t="shared" si="35"/>
        <v>0</v>
      </c>
      <c r="I253" s="49">
        <f t="shared" si="32"/>
        <v>0</v>
      </c>
      <c r="J253" s="34"/>
      <c r="K253" s="34"/>
    </row>
    <row r="254" spans="1:11" s="37" customFormat="1" ht="11.25">
      <c r="A254" s="32">
        <f t="shared" si="33"/>
        <v>237</v>
      </c>
      <c r="B254" s="46">
        <f t="shared" si="27"/>
        <v>69686</v>
      </c>
      <c r="C254" s="49">
        <f t="shared" si="34"/>
        <v>0</v>
      </c>
      <c r="D254" s="47">
        <f t="shared" si="28"/>
        <v>3333333.3333333335</v>
      </c>
      <c r="E254" s="50">
        <f t="shared" si="29"/>
        <v>0</v>
      </c>
      <c r="F254" s="49">
        <f t="shared" si="30"/>
        <v>0</v>
      </c>
      <c r="G254" s="47">
        <f t="shared" si="31"/>
        <v>3333333.3333333335</v>
      </c>
      <c r="H254" s="49">
        <f t="shared" si="35"/>
        <v>0</v>
      </c>
      <c r="I254" s="49">
        <f t="shared" si="32"/>
        <v>0</v>
      </c>
      <c r="J254" s="34"/>
      <c r="K254" s="34"/>
    </row>
    <row r="255" spans="1:11" s="37" customFormat="1" ht="11.25">
      <c r="A255" s="32">
        <f t="shared" si="33"/>
        <v>238</v>
      </c>
      <c r="B255" s="46">
        <f t="shared" si="27"/>
        <v>69809</v>
      </c>
      <c r="C255" s="49">
        <f t="shared" si="34"/>
        <v>0</v>
      </c>
      <c r="D255" s="47">
        <f t="shared" si="28"/>
        <v>3333333.3333333335</v>
      </c>
      <c r="E255" s="50">
        <f t="shared" si="29"/>
        <v>0</v>
      </c>
      <c r="F255" s="49">
        <f t="shared" si="30"/>
        <v>0</v>
      </c>
      <c r="G255" s="47">
        <f t="shared" si="31"/>
        <v>3333333.3333333335</v>
      </c>
      <c r="H255" s="49">
        <f t="shared" si="35"/>
        <v>0</v>
      </c>
      <c r="I255" s="49">
        <f t="shared" si="32"/>
        <v>0</v>
      </c>
      <c r="J255" s="34"/>
      <c r="K255" s="34"/>
    </row>
    <row r="256" spans="1:11" s="37" customFormat="1" ht="11.25">
      <c r="A256" s="32">
        <f t="shared" si="33"/>
        <v>239</v>
      </c>
      <c r="B256" s="46">
        <f t="shared" si="27"/>
        <v>69929</v>
      </c>
      <c r="C256" s="49">
        <f t="shared" si="34"/>
        <v>0</v>
      </c>
      <c r="D256" s="47">
        <f t="shared" si="28"/>
        <v>3333333.3333333335</v>
      </c>
      <c r="E256" s="50">
        <f t="shared" si="29"/>
        <v>0</v>
      </c>
      <c r="F256" s="49">
        <f t="shared" si="30"/>
        <v>0</v>
      </c>
      <c r="G256" s="47">
        <f t="shared" si="31"/>
        <v>3333333.3333333335</v>
      </c>
      <c r="H256" s="49">
        <f t="shared" si="35"/>
        <v>0</v>
      </c>
      <c r="I256" s="49">
        <f t="shared" si="32"/>
        <v>0</v>
      </c>
      <c r="J256" s="34"/>
      <c r="K256" s="34"/>
    </row>
    <row r="257" spans="1:11" s="37" customFormat="1" ht="11.25">
      <c r="A257" s="32">
        <f t="shared" si="33"/>
        <v>240</v>
      </c>
      <c r="B257" s="46">
        <f t="shared" si="27"/>
        <v>70051</v>
      </c>
      <c r="C257" s="49">
        <f t="shared" si="34"/>
        <v>0</v>
      </c>
      <c r="D257" s="47">
        <f t="shared" si="28"/>
        <v>3333333.3333333335</v>
      </c>
      <c r="E257" s="50">
        <f t="shared" si="29"/>
        <v>0</v>
      </c>
      <c r="F257" s="49">
        <f t="shared" si="30"/>
        <v>0</v>
      </c>
      <c r="G257" s="47">
        <f t="shared" si="31"/>
        <v>3333333.3333333335</v>
      </c>
      <c r="H257" s="49">
        <f t="shared" si="35"/>
        <v>0</v>
      </c>
      <c r="I257" s="49">
        <f t="shared" si="32"/>
        <v>0</v>
      </c>
      <c r="J257" s="34"/>
      <c r="K257" s="34"/>
    </row>
    <row r="258" spans="1:11" s="37" customFormat="1" ht="11.25">
      <c r="A258" s="32">
        <f t="shared" si="33"/>
        <v>241</v>
      </c>
      <c r="B258" s="46">
        <f t="shared" si="27"/>
        <v>70174</v>
      </c>
      <c r="C258" s="49">
        <f t="shared" si="34"/>
        <v>0</v>
      </c>
      <c r="D258" s="47">
        <f t="shared" si="28"/>
        <v>3333333.3333333335</v>
      </c>
      <c r="E258" s="50">
        <f t="shared" si="29"/>
        <v>0</v>
      </c>
      <c r="F258" s="49">
        <f t="shared" si="30"/>
        <v>0</v>
      </c>
      <c r="G258" s="47">
        <f t="shared" si="31"/>
        <v>3333333.3333333335</v>
      </c>
      <c r="H258" s="49">
        <f t="shared" si="35"/>
        <v>0</v>
      </c>
      <c r="I258" s="49">
        <f t="shared" si="32"/>
        <v>0</v>
      </c>
      <c r="J258" s="34"/>
      <c r="K258" s="34"/>
    </row>
    <row r="259" spans="1:11" s="37" customFormat="1" ht="11.25">
      <c r="A259" s="32">
        <f t="shared" si="33"/>
        <v>242</v>
      </c>
      <c r="B259" s="46">
        <f t="shared" si="27"/>
        <v>70295</v>
      </c>
      <c r="C259" s="49">
        <f t="shared" si="34"/>
        <v>0</v>
      </c>
      <c r="D259" s="47">
        <f t="shared" si="28"/>
        <v>3333333.3333333335</v>
      </c>
      <c r="E259" s="50">
        <f t="shared" si="29"/>
        <v>0</v>
      </c>
      <c r="F259" s="49">
        <f t="shared" si="30"/>
        <v>0</v>
      </c>
      <c r="G259" s="47">
        <f t="shared" si="31"/>
        <v>3333333.3333333335</v>
      </c>
      <c r="H259" s="49">
        <f t="shared" si="35"/>
        <v>0</v>
      </c>
      <c r="I259" s="49">
        <f t="shared" si="32"/>
        <v>0</v>
      </c>
      <c r="J259" s="34"/>
      <c r="K259" s="34"/>
    </row>
    <row r="260" spans="1:11" s="37" customFormat="1" ht="11.25">
      <c r="A260" s="32">
        <f t="shared" si="33"/>
        <v>243</v>
      </c>
      <c r="B260" s="46">
        <f t="shared" si="27"/>
        <v>70417</v>
      </c>
      <c r="C260" s="49">
        <f t="shared" si="34"/>
        <v>0</v>
      </c>
      <c r="D260" s="47">
        <f t="shared" si="28"/>
        <v>3333333.3333333335</v>
      </c>
      <c r="E260" s="50">
        <f t="shared" si="29"/>
        <v>0</v>
      </c>
      <c r="F260" s="49">
        <f t="shared" si="30"/>
        <v>0</v>
      </c>
      <c r="G260" s="47">
        <f t="shared" si="31"/>
        <v>3333333.3333333335</v>
      </c>
      <c r="H260" s="49">
        <f t="shared" si="35"/>
        <v>0</v>
      </c>
      <c r="I260" s="49">
        <f t="shared" si="32"/>
        <v>0</v>
      </c>
      <c r="J260" s="34"/>
      <c r="K260" s="34"/>
    </row>
    <row r="261" spans="1:11" s="37" customFormat="1" ht="11.25">
      <c r="A261" s="32">
        <f t="shared" si="33"/>
        <v>244</v>
      </c>
      <c r="B261" s="46">
        <f t="shared" si="27"/>
        <v>70540</v>
      </c>
      <c r="C261" s="49">
        <f t="shared" si="34"/>
        <v>0</v>
      </c>
      <c r="D261" s="47">
        <f t="shared" si="28"/>
        <v>3333333.3333333335</v>
      </c>
      <c r="E261" s="50">
        <f t="shared" si="29"/>
        <v>0</v>
      </c>
      <c r="F261" s="49">
        <f t="shared" si="30"/>
        <v>0</v>
      </c>
      <c r="G261" s="47">
        <f t="shared" si="31"/>
        <v>3333333.3333333335</v>
      </c>
      <c r="H261" s="49">
        <f t="shared" si="35"/>
        <v>0</v>
      </c>
      <c r="I261" s="49">
        <f t="shared" si="32"/>
        <v>0</v>
      </c>
      <c r="J261" s="34"/>
      <c r="K261" s="34"/>
    </row>
    <row r="262" spans="1:11" s="37" customFormat="1" ht="11.25">
      <c r="A262" s="32">
        <f t="shared" si="33"/>
        <v>245</v>
      </c>
      <c r="B262" s="46">
        <f t="shared" si="27"/>
        <v>70660</v>
      </c>
      <c r="C262" s="49">
        <f t="shared" si="34"/>
        <v>0</v>
      </c>
      <c r="D262" s="47">
        <f t="shared" si="28"/>
        <v>3333333.3333333335</v>
      </c>
      <c r="E262" s="50">
        <f t="shared" si="29"/>
        <v>0</v>
      </c>
      <c r="F262" s="49">
        <f t="shared" si="30"/>
        <v>0</v>
      </c>
      <c r="G262" s="47">
        <f t="shared" si="31"/>
        <v>3333333.3333333335</v>
      </c>
      <c r="H262" s="49">
        <f t="shared" si="35"/>
        <v>0</v>
      </c>
      <c r="I262" s="49">
        <f t="shared" si="32"/>
        <v>0</v>
      </c>
      <c r="J262" s="34"/>
      <c r="K262" s="34"/>
    </row>
    <row r="263" spans="1:11" s="37" customFormat="1" ht="11.25">
      <c r="A263" s="32">
        <f t="shared" si="33"/>
        <v>246</v>
      </c>
      <c r="B263" s="46">
        <f t="shared" si="27"/>
        <v>70782</v>
      </c>
      <c r="C263" s="49">
        <f t="shared" si="34"/>
        <v>0</v>
      </c>
      <c r="D263" s="47">
        <f t="shared" si="28"/>
        <v>3333333.3333333335</v>
      </c>
      <c r="E263" s="50">
        <f t="shared" si="29"/>
        <v>0</v>
      </c>
      <c r="F263" s="49">
        <f t="shared" si="30"/>
        <v>0</v>
      </c>
      <c r="G263" s="47">
        <f t="shared" si="31"/>
        <v>3333333.3333333335</v>
      </c>
      <c r="H263" s="49">
        <f t="shared" si="35"/>
        <v>0</v>
      </c>
      <c r="I263" s="49">
        <f t="shared" si="32"/>
        <v>0</v>
      </c>
      <c r="J263" s="34"/>
      <c r="K263" s="34"/>
    </row>
    <row r="264" spans="1:11" s="37" customFormat="1" ht="11.25">
      <c r="A264" s="32">
        <f t="shared" si="33"/>
        <v>247</v>
      </c>
      <c r="B264" s="46">
        <f t="shared" si="27"/>
        <v>70905</v>
      </c>
      <c r="C264" s="49">
        <f t="shared" si="34"/>
        <v>0</v>
      </c>
      <c r="D264" s="47">
        <f t="shared" si="28"/>
        <v>3333333.3333333335</v>
      </c>
      <c r="E264" s="50">
        <f t="shared" si="29"/>
        <v>0</v>
      </c>
      <c r="F264" s="49">
        <f t="shared" si="30"/>
        <v>0</v>
      </c>
      <c r="G264" s="47">
        <f t="shared" si="31"/>
        <v>3333333.3333333335</v>
      </c>
      <c r="H264" s="49">
        <f t="shared" si="35"/>
        <v>0</v>
      </c>
      <c r="I264" s="49">
        <f t="shared" si="32"/>
        <v>0</v>
      </c>
      <c r="J264" s="34"/>
      <c r="K264" s="34"/>
    </row>
    <row r="265" spans="1:11" s="37" customFormat="1" ht="11.25">
      <c r="A265" s="32">
        <f t="shared" si="33"/>
        <v>248</v>
      </c>
      <c r="B265" s="46">
        <f t="shared" si="27"/>
        <v>71025</v>
      </c>
      <c r="C265" s="49">
        <f t="shared" si="34"/>
        <v>0</v>
      </c>
      <c r="D265" s="47">
        <f t="shared" si="28"/>
        <v>3333333.3333333335</v>
      </c>
      <c r="E265" s="50">
        <f t="shared" si="29"/>
        <v>0</v>
      </c>
      <c r="F265" s="49">
        <f t="shared" si="30"/>
        <v>0</v>
      </c>
      <c r="G265" s="47">
        <f t="shared" si="31"/>
        <v>3333333.3333333335</v>
      </c>
      <c r="H265" s="49">
        <f t="shared" si="35"/>
        <v>0</v>
      </c>
      <c r="I265" s="49">
        <f t="shared" si="32"/>
        <v>0</v>
      </c>
      <c r="J265" s="34"/>
      <c r="K265" s="34"/>
    </row>
    <row r="266" spans="1:11" s="37" customFormat="1" ht="11.25">
      <c r="A266" s="32">
        <f t="shared" si="33"/>
        <v>249</v>
      </c>
      <c r="B266" s="46">
        <f t="shared" si="27"/>
        <v>71147</v>
      </c>
      <c r="C266" s="49">
        <f t="shared" si="34"/>
        <v>0</v>
      </c>
      <c r="D266" s="47">
        <f t="shared" si="28"/>
        <v>3333333.3333333335</v>
      </c>
      <c r="E266" s="50">
        <f t="shared" si="29"/>
        <v>0</v>
      </c>
      <c r="F266" s="49">
        <f t="shared" si="30"/>
        <v>0</v>
      </c>
      <c r="G266" s="47">
        <f t="shared" si="31"/>
        <v>3333333.3333333335</v>
      </c>
      <c r="H266" s="49">
        <f t="shared" si="35"/>
        <v>0</v>
      </c>
      <c r="I266" s="49">
        <f t="shared" si="32"/>
        <v>0</v>
      </c>
      <c r="J266" s="34"/>
      <c r="K266" s="34"/>
    </row>
    <row r="267" spans="1:11" s="37" customFormat="1" ht="11.25">
      <c r="A267" s="32">
        <f t="shared" si="33"/>
        <v>250</v>
      </c>
      <c r="B267" s="46">
        <f t="shared" si="27"/>
        <v>71270</v>
      </c>
      <c r="C267" s="49">
        <f t="shared" si="34"/>
        <v>0</v>
      </c>
      <c r="D267" s="47">
        <f t="shared" si="28"/>
        <v>3333333.3333333335</v>
      </c>
      <c r="E267" s="50">
        <f t="shared" si="29"/>
        <v>0</v>
      </c>
      <c r="F267" s="49">
        <f t="shared" si="30"/>
        <v>0</v>
      </c>
      <c r="G267" s="47">
        <f t="shared" si="31"/>
        <v>3333333.3333333335</v>
      </c>
      <c r="H267" s="49">
        <f t="shared" si="35"/>
        <v>0</v>
      </c>
      <c r="I267" s="49">
        <f t="shared" si="32"/>
        <v>0</v>
      </c>
      <c r="J267" s="34"/>
      <c r="K267" s="34"/>
    </row>
    <row r="268" spans="1:11" s="37" customFormat="1" ht="11.25">
      <c r="A268" s="32">
        <f t="shared" si="33"/>
        <v>251</v>
      </c>
      <c r="B268" s="46">
        <f t="shared" si="27"/>
        <v>71390</v>
      </c>
      <c r="C268" s="49">
        <f t="shared" si="34"/>
        <v>0</v>
      </c>
      <c r="D268" s="47">
        <f t="shared" si="28"/>
        <v>3333333.3333333335</v>
      </c>
      <c r="E268" s="50">
        <f t="shared" si="29"/>
        <v>0</v>
      </c>
      <c r="F268" s="49">
        <f t="shared" si="30"/>
        <v>0</v>
      </c>
      <c r="G268" s="47">
        <f t="shared" si="31"/>
        <v>3333333.3333333335</v>
      </c>
      <c r="H268" s="49">
        <f t="shared" si="35"/>
        <v>0</v>
      </c>
      <c r="I268" s="49">
        <f t="shared" si="32"/>
        <v>0</v>
      </c>
      <c r="J268" s="34"/>
      <c r="K268" s="34"/>
    </row>
    <row r="269" spans="1:11" s="37" customFormat="1" ht="11.25">
      <c r="A269" s="32">
        <f t="shared" si="33"/>
        <v>252</v>
      </c>
      <c r="B269" s="46">
        <f t="shared" si="27"/>
        <v>71512</v>
      </c>
      <c r="C269" s="49">
        <f t="shared" si="34"/>
        <v>0</v>
      </c>
      <c r="D269" s="47">
        <f t="shared" si="28"/>
        <v>3333333.3333333335</v>
      </c>
      <c r="E269" s="50">
        <f t="shared" si="29"/>
        <v>0</v>
      </c>
      <c r="F269" s="49">
        <f t="shared" si="30"/>
        <v>0</v>
      </c>
      <c r="G269" s="47">
        <f t="shared" si="31"/>
        <v>3333333.3333333335</v>
      </c>
      <c r="H269" s="49">
        <f t="shared" si="35"/>
        <v>0</v>
      </c>
      <c r="I269" s="49">
        <f t="shared" si="32"/>
        <v>0</v>
      </c>
      <c r="J269" s="34"/>
      <c r="K269" s="34"/>
    </row>
    <row r="270" spans="1:11" s="37" customFormat="1" ht="11.25">
      <c r="A270" s="32">
        <f t="shared" si="33"/>
        <v>253</v>
      </c>
      <c r="B270" s="46">
        <f t="shared" si="27"/>
        <v>71635</v>
      </c>
      <c r="C270" s="49">
        <f t="shared" si="34"/>
        <v>0</v>
      </c>
      <c r="D270" s="47">
        <f t="shared" si="28"/>
        <v>3333333.3333333335</v>
      </c>
      <c r="E270" s="50">
        <f t="shared" si="29"/>
        <v>0</v>
      </c>
      <c r="F270" s="49">
        <f t="shared" si="30"/>
        <v>0</v>
      </c>
      <c r="G270" s="47">
        <f t="shared" si="31"/>
        <v>3333333.3333333335</v>
      </c>
      <c r="H270" s="49">
        <f t="shared" si="35"/>
        <v>0</v>
      </c>
      <c r="I270" s="49">
        <f t="shared" si="32"/>
        <v>0</v>
      </c>
      <c r="J270" s="34"/>
      <c r="K270" s="34"/>
    </row>
    <row r="271" spans="1:11" s="37" customFormat="1" ht="11.25">
      <c r="A271" s="32">
        <f t="shared" si="33"/>
        <v>254</v>
      </c>
      <c r="B271" s="46">
        <f t="shared" si="27"/>
        <v>71756</v>
      </c>
      <c r="C271" s="49">
        <f t="shared" si="34"/>
        <v>0</v>
      </c>
      <c r="D271" s="47">
        <f t="shared" si="28"/>
        <v>3333333.3333333335</v>
      </c>
      <c r="E271" s="50">
        <f t="shared" si="29"/>
        <v>0</v>
      </c>
      <c r="F271" s="49">
        <f t="shared" si="30"/>
        <v>0</v>
      </c>
      <c r="G271" s="47">
        <f t="shared" si="31"/>
        <v>3333333.3333333335</v>
      </c>
      <c r="H271" s="49">
        <f t="shared" si="35"/>
        <v>0</v>
      </c>
      <c r="I271" s="49">
        <f t="shared" si="32"/>
        <v>0</v>
      </c>
      <c r="J271" s="34"/>
      <c r="K271" s="34"/>
    </row>
    <row r="272" spans="1:11" s="37" customFormat="1" ht="11.25">
      <c r="A272" s="32">
        <f t="shared" si="33"/>
        <v>255</v>
      </c>
      <c r="B272" s="46">
        <f t="shared" si="27"/>
        <v>71878</v>
      </c>
      <c r="C272" s="49">
        <f t="shared" si="34"/>
        <v>0</v>
      </c>
      <c r="D272" s="47">
        <f t="shared" si="28"/>
        <v>3333333.3333333335</v>
      </c>
      <c r="E272" s="50">
        <f t="shared" si="29"/>
        <v>0</v>
      </c>
      <c r="F272" s="49">
        <f t="shared" si="30"/>
        <v>0</v>
      </c>
      <c r="G272" s="47">
        <f t="shared" si="31"/>
        <v>3333333.3333333335</v>
      </c>
      <c r="H272" s="49">
        <f t="shared" si="35"/>
        <v>0</v>
      </c>
      <c r="I272" s="49">
        <f t="shared" si="32"/>
        <v>0</v>
      </c>
      <c r="J272" s="34"/>
      <c r="K272" s="34"/>
    </row>
    <row r="273" spans="1:11" s="37" customFormat="1" ht="11.25">
      <c r="A273" s="32">
        <f t="shared" si="33"/>
        <v>256</v>
      </c>
      <c r="B273" s="46">
        <f t="shared" si="27"/>
        <v>72001</v>
      </c>
      <c r="C273" s="49">
        <f t="shared" si="34"/>
        <v>0</v>
      </c>
      <c r="D273" s="47">
        <f t="shared" si="28"/>
        <v>3333333.3333333335</v>
      </c>
      <c r="E273" s="50">
        <f t="shared" si="29"/>
        <v>0</v>
      </c>
      <c r="F273" s="49">
        <f t="shared" si="30"/>
        <v>0</v>
      </c>
      <c r="G273" s="47">
        <f t="shared" si="31"/>
        <v>3333333.3333333335</v>
      </c>
      <c r="H273" s="49">
        <f t="shared" si="35"/>
        <v>0</v>
      </c>
      <c r="I273" s="49">
        <f t="shared" si="32"/>
        <v>0</v>
      </c>
      <c r="J273" s="34"/>
      <c r="K273" s="34"/>
    </row>
    <row r="274" spans="1:11" s="37" customFormat="1" ht="11.25">
      <c r="A274" s="32">
        <f t="shared" si="33"/>
        <v>257</v>
      </c>
      <c r="B274" s="46">
        <f aca="true" t="shared" si="36" ref="B274:B337">IF(Pay_Num&lt;&gt;"",DATE(YEAR(Loan_Start),MONTH(Loan_Start)+(Pay_Num)*12/Num_Pmt_Per_Year,DAY(Loan_Start)),"")</f>
        <v>72121</v>
      </c>
      <c r="C274" s="49">
        <f t="shared" si="34"/>
        <v>0</v>
      </c>
      <c r="D274" s="47">
        <f aca="true" t="shared" si="37" ref="D274:D337">IF(A274&gt;$H$11*Num_Pmt_Per_Year,IF(Pay_Num&lt;&gt;"",G274+H274,""),Beg_Bal*(Interest_Rate/Num_Pmt_Per_Year))</f>
        <v>3333333.3333333335</v>
      </c>
      <c r="E274" s="50">
        <f aca="true" t="shared" si="38" ref="E274:E337">IF(AND(Pay_Num&lt;&gt;"",Sched_Pay+Scheduled_Extra_Payments&lt;Beg_Bal),Scheduled_Extra_Payments,IF(AND(Pay_Num&lt;&gt;"",Beg_Bal-Sched_Pay&gt;0),Beg_Bal-Sched_Pay,IF(Pay_Num&lt;&gt;"",0,"")))</f>
        <v>0</v>
      </c>
      <c r="F274" s="49">
        <f aca="true" t="shared" si="39" ref="F274:F337">IF(AND(Pay_Num&lt;&gt;"",Sched_Pay+Extra_Pay&lt;Beg_Bal),Sched_Pay+Extra_Pay,IF(Pay_Num&lt;&gt;"",Beg_Bal,""))</f>
        <v>0</v>
      </c>
      <c r="G274" s="47">
        <f aca="true" t="shared" si="40" ref="G274:G337">IF(A274&gt;$H$11*Num_Pmt_Per_Year,Loan_Amount/$H$7,0)</f>
        <v>3333333.3333333335</v>
      </c>
      <c r="H274" s="49">
        <f t="shared" si="35"/>
        <v>0</v>
      </c>
      <c r="I274" s="49">
        <f aca="true" t="shared" si="41" ref="I274:I337">IF(AND(Pay_Num&lt;&gt;"",Sched_Pay+Extra_Pay&lt;Beg_Bal),Beg_Bal-Princ,IF(Pay_Num&lt;&gt;"",0,""))</f>
        <v>0</v>
      </c>
      <c r="J274" s="34"/>
      <c r="K274" s="34"/>
    </row>
    <row r="275" spans="1:11" s="37" customFormat="1" ht="11.25">
      <c r="A275" s="32">
        <f aca="true" t="shared" si="42" ref="A275:A338">IF(Values_Entered,A274+1,"")</f>
        <v>258</v>
      </c>
      <c r="B275" s="46">
        <f t="shared" si="36"/>
        <v>72243</v>
      </c>
      <c r="C275" s="49">
        <f aca="true" t="shared" si="43" ref="C275:C338">IF(Pay_Num&lt;&gt;"",I274,"")</f>
        <v>0</v>
      </c>
      <c r="D275" s="47">
        <f t="shared" si="37"/>
        <v>3333333.3333333335</v>
      </c>
      <c r="E275" s="50">
        <f t="shared" si="38"/>
        <v>0</v>
      </c>
      <c r="F275" s="49">
        <f t="shared" si="39"/>
        <v>0</v>
      </c>
      <c r="G275" s="47">
        <f t="shared" si="40"/>
        <v>3333333.3333333335</v>
      </c>
      <c r="H275" s="49">
        <f aca="true" t="shared" si="44" ref="H275:H338">IF(Pay_Num&lt;&gt;"",Beg_Bal*Interest_Rate/Num_Pmt_Per_Year,"")</f>
        <v>0</v>
      </c>
      <c r="I275" s="49">
        <f t="shared" si="41"/>
        <v>0</v>
      </c>
      <c r="J275" s="34"/>
      <c r="K275" s="34"/>
    </row>
    <row r="276" spans="1:11" s="37" customFormat="1" ht="11.25">
      <c r="A276" s="32">
        <f t="shared" si="42"/>
        <v>259</v>
      </c>
      <c r="B276" s="46">
        <f t="shared" si="36"/>
        <v>72366</v>
      </c>
      <c r="C276" s="49">
        <f t="shared" si="43"/>
        <v>0</v>
      </c>
      <c r="D276" s="47">
        <f t="shared" si="37"/>
        <v>3333333.3333333335</v>
      </c>
      <c r="E276" s="50">
        <f t="shared" si="38"/>
        <v>0</v>
      </c>
      <c r="F276" s="49">
        <f t="shared" si="39"/>
        <v>0</v>
      </c>
      <c r="G276" s="47">
        <f t="shared" si="40"/>
        <v>3333333.3333333335</v>
      </c>
      <c r="H276" s="49">
        <f t="shared" si="44"/>
        <v>0</v>
      </c>
      <c r="I276" s="49">
        <f t="shared" si="41"/>
        <v>0</v>
      </c>
      <c r="J276" s="34"/>
      <c r="K276" s="34"/>
    </row>
    <row r="277" spans="1:11" s="37" customFormat="1" ht="11.25">
      <c r="A277" s="32">
        <f t="shared" si="42"/>
        <v>260</v>
      </c>
      <c r="B277" s="46">
        <f t="shared" si="36"/>
        <v>72486</v>
      </c>
      <c r="C277" s="49">
        <f t="shared" si="43"/>
        <v>0</v>
      </c>
      <c r="D277" s="47">
        <f t="shared" si="37"/>
        <v>3333333.3333333335</v>
      </c>
      <c r="E277" s="50">
        <f t="shared" si="38"/>
        <v>0</v>
      </c>
      <c r="F277" s="49">
        <f t="shared" si="39"/>
        <v>0</v>
      </c>
      <c r="G277" s="47">
        <f t="shared" si="40"/>
        <v>3333333.3333333335</v>
      </c>
      <c r="H277" s="49">
        <f t="shared" si="44"/>
        <v>0</v>
      </c>
      <c r="I277" s="49">
        <f t="shared" si="41"/>
        <v>0</v>
      </c>
      <c r="J277" s="34"/>
      <c r="K277" s="34"/>
    </row>
    <row r="278" spans="1:11" s="37" customFormat="1" ht="11.25">
      <c r="A278" s="32">
        <f t="shared" si="42"/>
        <v>261</v>
      </c>
      <c r="B278" s="46">
        <f t="shared" si="36"/>
        <v>72608</v>
      </c>
      <c r="C278" s="49">
        <f t="shared" si="43"/>
        <v>0</v>
      </c>
      <c r="D278" s="47">
        <f t="shared" si="37"/>
        <v>3333333.3333333335</v>
      </c>
      <c r="E278" s="50">
        <f t="shared" si="38"/>
        <v>0</v>
      </c>
      <c r="F278" s="49">
        <f t="shared" si="39"/>
        <v>0</v>
      </c>
      <c r="G278" s="47">
        <f t="shared" si="40"/>
        <v>3333333.3333333335</v>
      </c>
      <c r="H278" s="49">
        <f t="shared" si="44"/>
        <v>0</v>
      </c>
      <c r="I278" s="49">
        <f t="shared" si="41"/>
        <v>0</v>
      </c>
      <c r="J278" s="34"/>
      <c r="K278" s="34"/>
    </row>
    <row r="279" spans="1:11" s="37" customFormat="1" ht="11.25">
      <c r="A279" s="32">
        <f t="shared" si="42"/>
        <v>262</v>
      </c>
      <c r="B279" s="46">
        <f t="shared" si="36"/>
        <v>72731</v>
      </c>
      <c r="C279" s="49">
        <f t="shared" si="43"/>
        <v>0</v>
      </c>
      <c r="D279" s="47">
        <f t="shared" si="37"/>
        <v>3333333.3333333335</v>
      </c>
      <c r="E279" s="50">
        <f t="shared" si="38"/>
        <v>0</v>
      </c>
      <c r="F279" s="49">
        <f t="shared" si="39"/>
        <v>0</v>
      </c>
      <c r="G279" s="47">
        <f t="shared" si="40"/>
        <v>3333333.3333333335</v>
      </c>
      <c r="H279" s="49">
        <f t="shared" si="44"/>
        <v>0</v>
      </c>
      <c r="I279" s="49">
        <f t="shared" si="41"/>
        <v>0</v>
      </c>
      <c r="J279" s="34"/>
      <c r="K279" s="34"/>
    </row>
    <row r="280" spans="1:11" s="37" customFormat="1" ht="11.25">
      <c r="A280" s="32">
        <f t="shared" si="42"/>
        <v>263</v>
      </c>
      <c r="B280" s="46">
        <f t="shared" si="36"/>
        <v>72851</v>
      </c>
      <c r="C280" s="49">
        <f t="shared" si="43"/>
        <v>0</v>
      </c>
      <c r="D280" s="47">
        <f t="shared" si="37"/>
        <v>3333333.3333333335</v>
      </c>
      <c r="E280" s="50">
        <f t="shared" si="38"/>
        <v>0</v>
      </c>
      <c r="F280" s="49">
        <f t="shared" si="39"/>
        <v>0</v>
      </c>
      <c r="G280" s="47">
        <f t="shared" si="40"/>
        <v>3333333.3333333335</v>
      </c>
      <c r="H280" s="49">
        <f t="shared" si="44"/>
        <v>0</v>
      </c>
      <c r="I280" s="49">
        <f t="shared" si="41"/>
        <v>0</v>
      </c>
      <c r="J280" s="34"/>
      <c r="K280" s="34"/>
    </row>
    <row r="281" spans="1:11" s="37" customFormat="1" ht="11.25">
      <c r="A281" s="32">
        <f t="shared" si="42"/>
        <v>264</v>
      </c>
      <c r="B281" s="46">
        <f t="shared" si="36"/>
        <v>72973</v>
      </c>
      <c r="C281" s="49">
        <f t="shared" si="43"/>
        <v>0</v>
      </c>
      <c r="D281" s="47">
        <f t="shared" si="37"/>
        <v>3333333.3333333335</v>
      </c>
      <c r="E281" s="50">
        <f t="shared" si="38"/>
        <v>0</v>
      </c>
      <c r="F281" s="49">
        <f t="shared" si="39"/>
        <v>0</v>
      </c>
      <c r="G281" s="47">
        <f t="shared" si="40"/>
        <v>3333333.3333333335</v>
      </c>
      <c r="H281" s="49">
        <f t="shared" si="44"/>
        <v>0</v>
      </c>
      <c r="I281" s="49">
        <f t="shared" si="41"/>
        <v>0</v>
      </c>
      <c r="J281" s="34"/>
      <c r="K281" s="34"/>
    </row>
    <row r="282" spans="1:11" s="37" customFormat="1" ht="11.25">
      <c r="A282" s="32">
        <f t="shared" si="42"/>
        <v>265</v>
      </c>
      <c r="B282" s="46">
        <f t="shared" si="36"/>
        <v>73096</v>
      </c>
      <c r="C282" s="49">
        <f t="shared" si="43"/>
        <v>0</v>
      </c>
      <c r="D282" s="47">
        <f t="shared" si="37"/>
        <v>3333333.3333333335</v>
      </c>
      <c r="E282" s="50">
        <f t="shared" si="38"/>
        <v>0</v>
      </c>
      <c r="F282" s="49">
        <f t="shared" si="39"/>
        <v>0</v>
      </c>
      <c r="G282" s="47">
        <f t="shared" si="40"/>
        <v>3333333.3333333335</v>
      </c>
      <c r="H282" s="49">
        <f t="shared" si="44"/>
        <v>0</v>
      </c>
      <c r="I282" s="49">
        <f t="shared" si="41"/>
        <v>0</v>
      </c>
      <c r="J282" s="34"/>
      <c r="K282" s="34"/>
    </row>
    <row r="283" spans="1:11" s="37" customFormat="1" ht="11.25">
      <c r="A283" s="32">
        <f t="shared" si="42"/>
        <v>266</v>
      </c>
      <c r="B283" s="46">
        <f t="shared" si="36"/>
        <v>73216</v>
      </c>
      <c r="C283" s="49">
        <f t="shared" si="43"/>
        <v>0</v>
      </c>
      <c r="D283" s="47">
        <f t="shared" si="37"/>
        <v>3333333.3333333335</v>
      </c>
      <c r="E283" s="50">
        <f t="shared" si="38"/>
        <v>0</v>
      </c>
      <c r="F283" s="49">
        <f t="shared" si="39"/>
        <v>0</v>
      </c>
      <c r="G283" s="47">
        <f t="shared" si="40"/>
        <v>3333333.3333333335</v>
      </c>
      <c r="H283" s="49">
        <f t="shared" si="44"/>
        <v>0</v>
      </c>
      <c r="I283" s="49">
        <f t="shared" si="41"/>
        <v>0</v>
      </c>
      <c r="J283" s="34"/>
      <c r="K283" s="34"/>
    </row>
    <row r="284" spans="1:11" s="37" customFormat="1" ht="11.25">
      <c r="A284" s="32">
        <f t="shared" si="42"/>
        <v>267</v>
      </c>
      <c r="B284" s="46">
        <f t="shared" si="36"/>
        <v>73338</v>
      </c>
      <c r="C284" s="49">
        <f t="shared" si="43"/>
        <v>0</v>
      </c>
      <c r="D284" s="47">
        <f t="shared" si="37"/>
        <v>3333333.3333333335</v>
      </c>
      <c r="E284" s="50">
        <f t="shared" si="38"/>
        <v>0</v>
      </c>
      <c r="F284" s="49">
        <f t="shared" si="39"/>
        <v>0</v>
      </c>
      <c r="G284" s="47">
        <f t="shared" si="40"/>
        <v>3333333.3333333335</v>
      </c>
      <c r="H284" s="49">
        <f t="shared" si="44"/>
        <v>0</v>
      </c>
      <c r="I284" s="49">
        <f t="shared" si="41"/>
        <v>0</v>
      </c>
      <c r="J284" s="34"/>
      <c r="K284" s="34"/>
    </row>
    <row r="285" spans="1:11" s="37" customFormat="1" ht="11.25">
      <c r="A285" s="32">
        <f t="shared" si="42"/>
        <v>268</v>
      </c>
      <c r="B285" s="46">
        <f t="shared" si="36"/>
        <v>73461</v>
      </c>
      <c r="C285" s="49">
        <f t="shared" si="43"/>
        <v>0</v>
      </c>
      <c r="D285" s="47">
        <f t="shared" si="37"/>
        <v>3333333.3333333335</v>
      </c>
      <c r="E285" s="50">
        <f t="shared" si="38"/>
        <v>0</v>
      </c>
      <c r="F285" s="49">
        <f t="shared" si="39"/>
        <v>0</v>
      </c>
      <c r="G285" s="47">
        <f t="shared" si="40"/>
        <v>3333333.3333333335</v>
      </c>
      <c r="H285" s="49">
        <f t="shared" si="44"/>
        <v>0</v>
      </c>
      <c r="I285" s="49">
        <f t="shared" si="41"/>
        <v>0</v>
      </c>
      <c r="J285" s="34"/>
      <c r="K285" s="34"/>
    </row>
    <row r="286" spans="1:11" s="37" customFormat="1" ht="11.25">
      <c r="A286" s="32">
        <f t="shared" si="42"/>
        <v>269</v>
      </c>
      <c r="B286" s="46">
        <f t="shared" si="36"/>
        <v>73581</v>
      </c>
      <c r="C286" s="49">
        <f t="shared" si="43"/>
        <v>0</v>
      </c>
      <c r="D286" s="47">
        <f t="shared" si="37"/>
        <v>3333333.3333333335</v>
      </c>
      <c r="E286" s="50">
        <f t="shared" si="38"/>
        <v>0</v>
      </c>
      <c r="F286" s="49">
        <f t="shared" si="39"/>
        <v>0</v>
      </c>
      <c r="G286" s="47">
        <f t="shared" si="40"/>
        <v>3333333.3333333335</v>
      </c>
      <c r="H286" s="49">
        <f t="shared" si="44"/>
        <v>0</v>
      </c>
      <c r="I286" s="49">
        <f t="shared" si="41"/>
        <v>0</v>
      </c>
      <c r="J286" s="34"/>
      <c r="K286" s="34"/>
    </row>
    <row r="287" spans="1:11" s="37" customFormat="1" ht="11.25">
      <c r="A287" s="32">
        <f t="shared" si="42"/>
        <v>270</v>
      </c>
      <c r="B287" s="46">
        <f t="shared" si="36"/>
        <v>73703</v>
      </c>
      <c r="C287" s="49">
        <f t="shared" si="43"/>
        <v>0</v>
      </c>
      <c r="D287" s="47">
        <f t="shared" si="37"/>
        <v>3333333.3333333335</v>
      </c>
      <c r="E287" s="50">
        <f t="shared" si="38"/>
        <v>0</v>
      </c>
      <c r="F287" s="49">
        <f t="shared" si="39"/>
        <v>0</v>
      </c>
      <c r="G287" s="47">
        <f t="shared" si="40"/>
        <v>3333333.3333333335</v>
      </c>
      <c r="H287" s="49">
        <f t="shared" si="44"/>
        <v>0</v>
      </c>
      <c r="I287" s="49">
        <f t="shared" si="41"/>
        <v>0</v>
      </c>
      <c r="J287" s="34"/>
      <c r="K287" s="34"/>
    </row>
    <row r="288" spans="1:11" s="37" customFormat="1" ht="11.25">
      <c r="A288" s="32">
        <f t="shared" si="42"/>
        <v>271</v>
      </c>
      <c r="B288" s="46">
        <f t="shared" si="36"/>
        <v>73826</v>
      </c>
      <c r="C288" s="49">
        <f t="shared" si="43"/>
        <v>0</v>
      </c>
      <c r="D288" s="47">
        <f t="shared" si="37"/>
        <v>3333333.3333333335</v>
      </c>
      <c r="E288" s="50">
        <f t="shared" si="38"/>
        <v>0</v>
      </c>
      <c r="F288" s="49">
        <f t="shared" si="39"/>
        <v>0</v>
      </c>
      <c r="G288" s="47">
        <f t="shared" si="40"/>
        <v>3333333.3333333335</v>
      </c>
      <c r="H288" s="49">
        <f t="shared" si="44"/>
        <v>0</v>
      </c>
      <c r="I288" s="49">
        <f t="shared" si="41"/>
        <v>0</v>
      </c>
      <c r="J288" s="34"/>
      <c r="K288" s="34"/>
    </row>
    <row r="289" spans="1:11" s="37" customFormat="1" ht="11.25">
      <c r="A289" s="32">
        <f t="shared" si="42"/>
        <v>272</v>
      </c>
      <c r="B289" s="46">
        <f t="shared" si="36"/>
        <v>73946</v>
      </c>
      <c r="C289" s="49">
        <f t="shared" si="43"/>
        <v>0</v>
      </c>
      <c r="D289" s="47">
        <f t="shared" si="37"/>
        <v>3333333.3333333335</v>
      </c>
      <c r="E289" s="50">
        <f t="shared" si="38"/>
        <v>0</v>
      </c>
      <c r="F289" s="49">
        <f t="shared" si="39"/>
        <v>0</v>
      </c>
      <c r="G289" s="47">
        <f t="shared" si="40"/>
        <v>3333333.3333333335</v>
      </c>
      <c r="H289" s="49">
        <f t="shared" si="44"/>
        <v>0</v>
      </c>
      <c r="I289" s="49">
        <f t="shared" si="41"/>
        <v>0</v>
      </c>
      <c r="J289" s="34"/>
      <c r="K289" s="34"/>
    </row>
    <row r="290" spans="1:11" s="37" customFormat="1" ht="11.25">
      <c r="A290" s="32">
        <f t="shared" si="42"/>
        <v>273</v>
      </c>
      <c r="B290" s="46">
        <f t="shared" si="36"/>
        <v>74068</v>
      </c>
      <c r="C290" s="49">
        <f t="shared" si="43"/>
        <v>0</v>
      </c>
      <c r="D290" s="47">
        <f t="shared" si="37"/>
        <v>3333333.3333333335</v>
      </c>
      <c r="E290" s="50">
        <f t="shared" si="38"/>
        <v>0</v>
      </c>
      <c r="F290" s="49">
        <f t="shared" si="39"/>
        <v>0</v>
      </c>
      <c r="G290" s="47">
        <f t="shared" si="40"/>
        <v>3333333.3333333335</v>
      </c>
      <c r="H290" s="49">
        <f t="shared" si="44"/>
        <v>0</v>
      </c>
      <c r="I290" s="49">
        <f t="shared" si="41"/>
        <v>0</v>
      </c>
      <c r="J290" s="34"/>
      <c r="K290" s="34"/>
    </row>
    <row r="291" spans="1:11" s="37" customFormat="1" ht="11.25">
      <c r="A291" s="32">
        <f t="shared" si="42"/>
        <v>274</v>
      </c>
      <c r="B291" s="46">
        <f t="shared" si="36"/>
        <v>74191</v>
      </c>
      <c r="C291" s="49">
        <f t="shared" si="43"/>
        <v>0</v>
      </c>
      <c r="D291" s="47">
        <f t="shared" si="37"/>
        <v>3333333.3333333335</v>
      </c>
      <c r="E291" s="50">
        <f t="shared" si="38"/>
        <v>0</v>
      </c>
      <c r="F291" s="49">
        <f t="shared" si="39"/>
        <v>0</v>
      </c>
      <c r="G291" s="47">
        <f t="shared" si="40"/>
        <v>3333333.3333333335</v>
      </c>
      <c r="H291" s="49">
        <f t="shared" si="44"/>
        <v>0</v>
      </c>
      <c r="I291" s="49">
        <f t="shared" si="41"/>
        <v>0</v>
      </c>
      <c r="J291" s="34"/>
      <c r="K291" s="34"/>
    </row>
    <row r="292" spans="1:11" s="37" customFormat="1" ht="11.25">
      <c r="A292" s="32">
        <f t="shared" si="42"/>
        <v>275</v>
      </c>
      <c r="B292" s="46">
        <f t="shared" si="36"/>
        <v>74311</v>
      </c>
      <c r="C292" s="49">
        <f t="shared" si="43"/>
        <v>0</v>
      </c>
      <c r="D292" s="47">
        <f t="shared" si="37"/>
        <v>3333333.3333333335</v>
      </c>
      <c r="E292" s="50">
        <f t="shared" si="38"/>
        <v>0</v>
      </c>
      <c r="F292" s="49">
        <f t="shared" si="39"/>
        <v>0</v>
      </c>
      <c r="G292" s="47">
        <f t="shared" si="40"/>
        <v>3333333.3333333335</v>
      </c>
      <c r="H292" s="49">
        <f t="shared" si="44"/>
        <v>0</v>
      </c>
      <c r="I292" s="49">
        <f t="shared" si="41"/>
        <v>0</v>
      </c>
      <c r="J292" s="34"/>
      <c r="K292" s="34"/>
    </row>
    <row r="293" spans="1:11" s="37" customFormat="1" ht="11.25">
      <c r="A293" s="32">
        <f t="shared" si="42"/>
        <v>276</v>
      </c>
      <c r="B293" s="46">
        <f t="shared" si="36"/>
        <v>74433</v>
      </c>
      <c r="C293" s="49">
        <f t="shared" si="43"/>
        <v>0</v>
      </c>
      <c r="D293" s="47">
        <f t="shared" si="37"/>
        <v>3333333.3333333335</v>
      </c>
      <c r="E293" s="50">
        <f t="shared" si="38"/>
        <v>0</v>
      </c>
      <c r="F293" s="49">
        <f t="shared" si="39"/>
        <v>0</v>
      </c>
      <c r="G293" s="47">
        <f t="shared" si="40"/>
        <v>3333333.3333333335</v>
      </c>
      <c r="H293" s="49">
        <f t="shared" si="44"/>
        <v>0</v>
      </c>
      <c r="I293" s="49">
        <f t="shared" si="41"/>
        <v>0</v>
      </c>
      <c r="J293" s="34"/>
      <c r="K293" s="34"/>
    </row>
    <row r="294" spans="1:11" s="37" customFormat="1" ht="11.25">
      <c r="A294" s="32">
        <f t="shared" si="42"/>
        <v>277</v>
      </c>
      <c r="B294" s="46">
        <f t="shared" si="36"/>
        <v>74556</v>
      </c>
      <c r="C294" s="49">
        <f t="shared" si="43"/>
        <v>0</v>
      </c>
      <c r="D294" s="47">
        <f t="shared" si="37"/>
        <v>3333333.3333333335</v>
      </c>
      <c r="E294" s="50">
        <f t="shared" si="38"/>
        <v>0</v>
      </c>
      <c r="F294" s="49">
        <f t="shared" si="39"/>
        <v>0</v>
      </c>
      <c r="G294" s="47">
        <f t="shared" si="40"/>
        <v>3333333.3333333335</v>
      </c>
      <c r="H294" s="49">
        <f t="shared" si="44"/>
        <v>0</v>
      </c>
      <c r="I294" s="49">
        <f t="shared" si="41"/>
        <v>0</v>
      </c>
      <c r="J294" s="34"/>
      <c r="K294" s="34"/>
    </row>
    <row r="295" spans="1:11" s="37" customFormat="1" ht="11.25">
      <c r="A295" s="32">
        <f t="shared" si="42"/>
        <v>278</v>
      </c>
      <c r="B295" s="46">
        <f t="shared" si="36"/>
        <v>74677</v>
      </c>
      <c r="C295" s="49">
        <f t="shared" si="43"/>
        <v>0</v>
      </c>
      <c r="D295" s="47">
        <f t="shared" si="37"/>
        <v>3333333.3333333335</v>
      </c>
      <c r="E295" s="50">
        <f t="shared" si="38"/>
        <v>0</v>
      </c>
      <c r="F295" s="49">
        <f t="shared" si="39"/>
        <v>0</v>
      </c>
      <c r="G295" s="47">
        <f t="shared" si="40"/>
        <v>3333333.3333333335</v>
      </c>
      <c r="H295" s="49">
        <f t="shared" si="44"/>
        <v>0</v>
      </c>
      <c r="I295" s="49">
        <f t="shared" si="41"/>
        <v>0</v>
      </c>
      <c r="J295" s="34"/>
      <c r="K295" s="34"/>
    </row>
    <row r="296" spans="1:11" s="37" customFormat="1" ht="11.25">
      <c r="A296" s="32">
        <f t="shared" si="42"/>
        <v>279</v>
      </c>
      <c r="B296" s="46">
        <f t="shared" si="36"/>
        <v>74799</v>
      </c>
      <c r="C296" s="49">
        <f t="shared" si="43"/>
        <v>0</v>
      </c>
      <c r="D296" s="47">
        <f t="shared" si="37"/>
        <v>3333333.3333333335</v>
      </c>
      <c r="E296" s="50">
        <f t="shared" si="38"/>
        <v>0</v>
      </c>
      <c r="F296" s="49">
        <f t="shared" si="39"/>
        <v>0</v>
      </c>
      <c r="G296" s="47">
        <f t="shared" si="40"/>
        <v>3333333.3333333335</v>
      </c>
      <c r="H296" s="49">
        <f t="shared" si="44"/>
        <v>0</v>
      </c>
      <c r="I296" s="49">
        <f t="shared" si="41"/>
        <v>0</v>
      </c>
      <c r="J296" s="34"/>
      <c r="K296" s="34"/>
    </row>
    <row r="297" spans="1:11" s="37" customFormat="1" ht="11.25">
      <c r="A297" s="32">
        <f t="shared" si="42"/>
        <v>280</v>
      </c>
      <c r="B297" s="46">
        <f t="shared" si="36"/>
        <v>74922</v>
      </c>
      <c r="C297" s="49">
        <f t="shared" si="43"/>
        <v>0</v>
      </c>
      <c r="D297" s="47">
        <f t="shared" si="37"/>
        <v>3333333.3333333335</v>
      </c>
      <c r="E297" s="50">
        <f t="shared" si="38"/>
        <v>0</v>
      </c>
      <c r="F297" s="49">
        <f t="shared" si="39"/>
        <v>0</v>
      </c>
      <c r="G297" s="47">
        <f t="shared" si="40"/>
        <v>3333333.3333333335</v>
      </c>
      <c r="H297" s="49">
        <f t="shared" si="44"/>
        <v>0</v>
      </c>
      <c r="I297" s="49">
        <f t="shared" si="41"/>
        <v>0</v>
      </c>
      <c r="J297" s="34"/>
      <c r="K297" s="34"/>
    </row>
    <row r="298" spans="1:11" s="37" customFormat="1" ht="11.25">
      <c r="A298" s="32">
        <f t="shared" si="42"/>
        <v>281</v>
      </c>
      <c r="B298" s="46">
        <f t="shared" si="36"/>
        <v>75042</v>
      </c>
      <c r="C298" s="49">
        <f t="shared" si="43"/>
        <v>0</v>
      </c>
      <c r="D298" s="47">
        <f t="shared" si="37"/>
        <v>3333333.3333333335</v>
      </c>
      <c r="E298" s="50">
        <f t="shared" si="38"/>
        <v>0</v>
      </c>
      <c r="F298" s="49">
        <f t="shared" si="39"/>
        <v>0</v>
      </c>
      <c r="G298" s="47">
        <f t="shared" si="40"/>
        <v>3333333.3333333335</v>
      </c>
      <c r="H298" s="49">
        <f t="shared" si="44"/>
        <v>0</v>
      </c>
      <c r="I298" s="49">
        <f t="shared" si="41"/>
        <v>0</v>
      </c>
      <c r="J298" s="34"/>
      <c r="K298" s="34"/>
    </row>
    <row r="299" spans="1:11" s="37" customFormat="1" ht="11.25">
      <c r="A299" s="32">
        <f t="shared" si="42"/>
        <v>282</v>
      </c>
      <c r="B299" s="46">
        <f t="shared" si="36"/>
        <v>75164</v>
      </c>
      <c r="C299" s="49">
        <f t="shared" si="43"/>
        <v>0</v>
      </c>
      <c r="D299" s="47">
        <f t="shared" si="37"/>
        <v>3333333.3333333335</v>
      </c>
      <c r="E299" s="50">
        <f t="shared" si="38"/>
        <v>0</v>
      </c>
      <c r="F299" s="49">
        <f t="shared" si="39"/>
        <v>0</v>
      </c>
      <c r="G299" s="47">
        <f t="shared" si="40"/>
        <v>3333333.3333333335</v>
      </c>
      <c r="H299" s="49">
        <f t="shared" si="44"/>
        <v>0</v>
      </c>
      <c r="I299" s="49">
        <f t="shared" si="41"/>
        <v>0</v>
      </c>
      <c r="J299" s="34"/>
      <c r="K299" s="34"/>
    </row>
    <row r="300" spans="1:11" s="37" customFormat="1" ht="11.25">
      <c r="A300" s="32">
        <f t="shared" si="42"/>
        <v>283</v>
      </c>
      <c r="B300" s="46">
        <f t="shared" si="36"/>
        <v>75287</v>
      </c>
      <c r="C300" s="49">
        <f t="shared" si="43"/>
        <v>0</v>
      </c>
      <c r="D300" s="47">
        <f t="shared" si="37"/>
        <v>3333333.3333333335</v>
      </c>
      <c r="E300" s="50">
        <f t="shared" si="38"/>
        <v>0</v>
      </c>
      <c r="F300" s="49">
        <f t="shared" si="39"/>
        <v>0</v>
      </c>
      <c r="G300" s="47">
        <f t="shared" si="40"/>
        <v>3333333.3333333335</v>
      </c>
      <c r="H300" s="49">
        <f t="shared" si="44"/>
        <v>0</v>
      </c>
      <c r="I300" s="49">
        <f t="shared" si="41"/>
        <v>0</v>
      </c>
      <c r="J300" s="34"/>
      <c r="K300" s="34"/>
    </row>
    <row r="301" spans="1:11" s="37" customFormat="1" ht="11.25">
      <c r="A301" s="32">
        <f t="shared" si="42"/>
        <v>284</v>
      </c>
      <c r="B301" s="46">
        <f t="shared" si="36"/>
        <v>75407</v>
      </c>
      <c r="C301" s="49">
        <f t="shared" si="43"/>
        <v>0</v>
      </c>
      <c r="D301" s="47">
        <f t="shared" si="37"/>
        <v>3333333.3333333335</v>
      </c>
      <c r="E301" s="50">
        <f t="shared" si="38"/>
        <v>0</v>
      </c>
      <c r="F301" s="49">
        <f t="shared" si="39"/>
        <v>0</v>
      </c>
      <c r="G301" s="47">
        <f t="shared" si="40"/>
        <v>3333333.3333333335</v>
      </c>
      <c r="H301" s="49">
        <f t="shared" si="44"/>
        <v>0</v>
      </c>
      <c r="I301" s="49">
        <f t="shared" si="41"/>
        <v>0</v>
      </c>
      <c r="J301" s="34"/>
      <c r="K301" s="34"/>
    </row>
    <row r="302" spans="1:11" s="37" customFormat="1" ht="11.25">
      <c r="A302" s="32">
        <f t="shared" si="42"/>
        <v>285</v>
      </c>
      <c r="B302" s="46">
        <f t="shared" si="36"/>
        <v>75529</v>
      </c>
      <c r="C302" s="49">
        <f t="shared" si="43"/>
        <v>0</v>
      </c>
      <c r="D302" s="47">
        <f t="shared" si="37"/>
        <v>3333333.3333333335</v>
      </c>
      <c r="E302" s="50">
        <f t="shared" si="38"/>
        <v>0</v>
      </c>
      <c r="F302" s="49">
        <f t="shared" si="39"/>
        <v>0</v>
      </c>
      <c r="G302" s="47">
        <f t="shared" si="40"/>
        <v>3333333.3333333335</v>
      </c>
      <c r="H302" s="49">
        <f t="shared" si="44"/>
        <v>0</v>
      </c>
      <c r="I302" s="49">
        <f t="shared" si="41"/>
        <v>0</v>
      </c>
      <c r="J302" s="34"/>
      <c r="K302" s="34"/>
    </row>
    <row r="303" spans="1:11" s="37" customFormat="1" ht="11.25">
      <c r="A303" s="32">
        <f t="shared" si="42"/>
        <v>286</v>
      </c>
      <c r="B303" s="46">
        <f t="shared" si="36"/>
        <v>75652</v>
      </c>
      <c r="C303" s="49">
        <f t="shared" si="43"/>
        <v>0</v>
      </c>
      <c r="D303" s="47">
        <f t="shared" si="37"/>
        <v>3333333.3333333335</v>
      </c>
      <c r="E303" s="50">
        <f t="shared" si="38"/>
        <v>0</v>
      </c>
      <c r="F303" s="49">
        <f t="shared" si="39"/>
        <v>0</v>
      </c>
      <c r="G303" s="47">
        <f t="shared" si="40"/>
        <v>3333333.3333333335</v>
      </c>
      <c r="H303" s="49">
        <f t="shared" si="44"/>
        <v>0</v>
      </c>
      <c r="I303" s="49">
        <f t="shared" si="41"/>
        <v>0</v>
      </c>
      <c r="J303" s="34"/>
      <c r="K303" s="34"/>
    </row>
    <row r="304" spans="1:11" s="37" customFormat="1" ht="11.25">
      <c r="A304" s="32">
        <f t="shared" si="42"/>
        <v>287</v>
      </c>
      <c r="B304" s="46">
        <f t="shared" si="36"/>
        <v>75772</v>
      </c>
      <c r="C304" s="49">
        <f t="shared" si="43"/>
        <v>0</v>
      </c>
      <c r="D304" s="47">
        <f t="shared" si="37"/>
        <v>3333333.3333333335</v>
      </c>
      <c r="E304" s="50">
        <f t="shared" si="38"/>
        <v>0</v>
      </c>
      <c r="F304" s="49">
        <f t="shared" si="39"/>
        <v>0</v>
      </c>
      <c r="G304" s="47">
        <f t="shared" si="40"/>
        <v>3333333.3333333335</v>
      </c>
      <c r="H304" s="49">
        <f t="shared" si="44"/>
        <v>0</v>
      </c>
      <c r="I304" s="49">
        <f t="shared" si="41"/>
        <v>0</v>
      </c>
      <c r="J304" s="34"/>
      <c r="K304" s="34"/>
    </row>
    <row r="305" spans="1:11" s="37" customFormat="1" ht="11.25">
      <c r="A305" s="32">
        <f t="shared" si="42"/>
        <v>288</v>
      </c>
      <c r="B305" s="46">
        <f t="shared" si="36"/>
        <v>75894</v>
      </c>
      <c r="C305" s="49">
        <f t="shared" si="43"/>
        <v>0</v>
      </c>
      <c r="D305" s="47">
        <f t="shared" si="37"/>
        <v>3333333.3333333335</v>
      </c>
      <c r="E305" s="50">
        <f t="shared" si="38"/>
        <v>0</v>
      </c>
      <c r="F305" s="49">
        <f t="shared" si="39"/>
        <v>0</v>
      </c>
      <c r="G305" s="47">
        <f t="shared" si="40"/>
        <v>3333333.3333333335</v>
      </c>
      <c r="H305" s="49">
        <f t="shared" si="44"/>
        <v>0</v>
      </c>
      <c r="I305" s="49">
        <f t="shared" si="41"/>
        <v>0</v>
      </c>
      <c r="J305" s="34"/>
      <c r="K305" s="34"/>
    </row>
    <row r="306" spans="1:11" s="37" customFormat="1" ht="11.25">
      <c r="A306" s="32">
        <f t="shared" si="42"/>
        <v>289</v>
      </c>
      <c r="B306" s="46">
        <f t="shared" si="36"/>
        <v>76017</v>
      </c>
      <c r="C306" s="49">
        <f t="shared" si="43"/>
        <v>0</v>
      </c>
      <c r="D306" s="47">
        <f t="shared" si="37"/>
        <v>3333333.3333333335</v>
      </c>
      <c r="E306" s="50">
        <f t="shared" si="38"/>
        <v>0</v>
      </c>
      <c r="F306" s="49">
        <f t="shared" si="39"/>
        <v>0</v>
      </c>
      <c r="G306" s="47">
        <f t="shared" si="40"/>
        <v>3333333.3333333335</v>
      </c>
      <c r="H306" s="49">
        <f t="shared" si="44"/>
        <v>0</v>
      </c>
      <c r="I306" s="49">
        <f t="shared" si="41"/>
        <v>0</v>
      </c>
      <c r="J306" s="34"/>
      <c r="K306" s="34"/>
    </row>
    <row r="307" spans="1:11" s="37" customFormat="1" ht="11.25">
      <c r="A307" s="32">
        <f t="shared" si="42"/>
        <v>290</v>
      </c>
      <c r="B307" s="46">
        <f t="shared" si="36"/>
        <v>76138</v>
      </c>
      <c r="C307" s="49">
        <f t="shared" si="43"/>
        <v>0</v>
      </c>
      <c r="D307" s="47">
        <f t="shared" si="37"/>
        <v>3333333.3333333335</v>
      </c>
      <c r="E307" s="50">
        <f t="shared" si="38"/>
        <v>0</v>
      </c>
      <c r="F307" s="49">
        <f t="shared" si="39"/>
        <v>0</v>
      </c>
      <c r="G307" s="47">
        <f t="shared" si="40"/>
        <v>3333333.3333333335</v>
      </c>
      <c r="H307" s="49">
        <f t="shared" si="44"/>
        <v>0</v>
      </c>
      <c r="I307" s="49">
        <f t="shared" si="41"/>
        <v>0</v>
      </c>
      <c r="J307" s="34"/>
      <c r="K307" s="34"/>
    </row>
    <row r="308" spans="1:11" s="37" customFormat="1" ht="11.25">
      <c r="A308" s="32">
        <f t="shared" si="42"/>
        <v>291</v>
      </c>
      <c r="B308" s="46">
        <f t="shared" si="36"/>
        <v>76260</v>
      </c>
      <c r="C308" s="49">
        <f t="shared" si="43"/>
        <v>0</v>
      </c>
      <c r="D308" s="47">
        <f t="shared" si="37"/>
        <v>3333333.3333333335</v>
      </c>
      <c r="E308" s="50">
        <f t="shared" si="38"/>
        <v>0</v>
      </c>
      <c r="F308" s="49">
        <f t="shared" si="39"/>
        <v>0</v>
      </c>
      <c r="G308" s="47">
        <f t="shared" si="40"/>
        <v>3333333.3333333335</v>
      </c>
      <c r="H308" s="49">
        <f t="shared" si="44"/>
        <v>0</v>
      </c>
      <c r="I308" s="49">
        <f t="shared" si="41"/>
        <v>0</v>
      </c>
      <c r="J308" s="34"/>
      <c r="K308" s="34"/>
    </row>
    <row r="309" spans="1:11" s="37" customFormat="1" ht="11.25">
      <c r="A309" s="32">
        <f t="shared" si="42"/>
        <v>292</v>
      </c>
      <c r="B309" s="46">
        <f t="shared" si="36"/>
        <v>76383</v>
      </c>
      <c r="C309" s="49">
        <f t="shared" si="43"/>
        <v>0</v>
      </c>
      <c r="D309" s="47">
        <f t="shared" si="37"/>
        <v>3333333.3333333335</v>
      </c>
      <c r="E309" s="50">
        <f t="shared" si="38"/>
        <v>0</v>
      </c>
      <c r="F309" s="49">
        <f t="shared" si="39"/>
        <v>0</v>
      </c>
      <c r="G309" s="47">
        <f t="shared" si="40"/>
        <v>3333333.3333333335</v>
      </c>
      <c r="H309" s="49">
        <f t="shared" si="44"/>
        <v>0</v>
      </c>
      <c r="I309" s="49">
        <f t="shared" si="41"/>
        <v>0</v>
      </c>
      <c r="J309" s="34"/>
      <c r="K309" s="34"/>
    </row>
    <row r="310" spans="1:11" s="37" customFormat="1" ht="11.25">
      <c r="A310" s="32">
        <f t="shared" si="42"/>
        <v>293</v>
      </c>
      <c r="B310" s="46">
        <f t="shared" si="36"/>
        <v>76503</v>
      </c>
      <c r="C310" s="49">
        <f t="shared" si="43"/>
        <v>0</v>
      </c>
      <c r="D310" s="47">
        <f t="shared" si="37"/>
        <v>3333333.3333333335</v>
      </c>
      <c r="E310" s="50">
        <f t="shared" si="38"/>
        <v>0</v>
      </c>
      <c r="F310" s="49">
        <f t="shared" si="39"/>
        <v>0</v>
      </c>
      <c r="G310" s="47">
        <f t="shared" si="40"/>
        <v>3333333.3333333335</v>
      </c>
      <c r="H310" s="49">
        <f t="shared" si="44"/>
        <v>0</v>
      </c>
      <c r="I310" s="49">
        <f t="shared" si="41"/>
        <v>0</v>
      </c>
      <c r="J310" s="34"/>
      <c r="K310" s="34"/>
    </row>
    <row r="311" spans="1:11" s="37" customFormat="1" ht="11.25">
      <c r="A311" s="32">
        <f t="shared" si="42"/>
        <v>294</v>
      </c>
      <c r="B311" s="46">
        <f t="shared" si="36"/>
        <v>76625</v>
      </c>
      <c r="C311" s="49">
        <f t="shared" si="43"/>
        <v>0</v>
      </c>
      <c r="D311" s="47">
        <f t="shared" si="37"/>
        <v>3333333.3333333335</v>
      </c>
      <c r="E311" s="50">
        <f t="shared" si="38"/>
        <v>0</v>
      </c>
      <c r="F311" s="49">
        <f t="shared" si="39"/>
        <v>0</v>
      </c>
      <c r="G311" s="47">
        <f t="shared" si="40"/>
        <v>3333333.3333333335</v>
      </c>
      <c r="H311" s="49">
        <f t="shared" si="44"/>
        <v>0</v>
      </c>
      <c r="I311" s="49">
        <f t="shared" si="41"/>
        <v>0</v>
      </c>
      <c r="J311" s="34"/>
      <c r="K311" s="34"/>
    </row>
    <row r="312" spans="1:11" s="37" customFormat="1" ht="11.25">
      <c r="A312" s="32">
        <f t="shared" si="42"/>
        <v>295</v>
      </c>
      <c r="B312" s="46">
        <f t="shared" si="36"/>
        <v>76748</v>
      </c>
      <c r="C312" s="49">
        <f t="shared" si="43"/>
        <v>0</v>
      </c>
      <c r="D312" s="47">
        <f t="shared" si="37"/>
        <v>3333333.3333333335</v>
      </c>
      <c r="E312" s="50">
        <f t="shared" si="38"/>
        <v>0</v>
      </c>
      <c r="F312" s="49">
        <f t="shared" si="39"/>
        <v>0</v>
      </c>
      <c r="G312" s="47">
        <f t="shared" si="40"/>
        <v>3333333.3333333335</v>
      </c>
      <c r="H312" s="49">
        <f t="shared" si="44"/>
        <v>0</v>
      </c>
      <c r="I312" s="49">
        <f t="shared" si="41"/>
        <v>0</v>
      </c>
      <c r="J312" s="34"/>
      <c r="K312" s="34"/>
    </row>
    <row r="313" spans="1:11" s="37" customFormat="1" ht="11.25">
      <c r="A313" s="32">
        <f t="shared" si="42"/>
        <v>296</v>
      </c>
      <c r="B313" s="46">
        <f t="shared" si="36"/>
        <v>76868</v>
      </c>
      <c r="C313" s="49">
        <f t="shared" si="43"/>
        <v>0</v>
      </c>
      <c r="D313" s="47">
        <f t="shared" si="37"/>
        <v>3333333.3333333335</v>
      </c>
      <c r="E313" s="50">
        <f t="shared" si="38"/>
        <v>0</v>
      </c>
      <c r="F313" s="49">
        <f t="shared" si="39"/>
        <v>0</v>
      </c>
      <c r="G313" s="47">
        <f t="shared" si="40"/>
        <v>3333333.3333333335</v>
      </c>
      <c r="H313" s="49">
        <f t="shared" si="44"/>
        <v>0</v>
      </c>
      <c r="I313" s="49">
        <f t="shared" si="41"/>
        <v>0</v>
      </c>
      <c r="J313" s="34"/>
      <c r="K313" s="34"/>
    </row>
    <row r="314" spans="1:11" s="37" customFormat="1" ht="11.25">
      <c r="A314" s="32">
        <f t="shared" si="42"/>
        <v>297</v>
      </c>
      <c r="B314" s="46">
        <f t="shared" si="36"/>
        <v>76990</v>
      </c>
      <c r="C314" s="49">
        <f t="shared" si="43"/>
        <v>0</v>
      </c>
      <c r="D314" s="47">
        <f t="shared" si="37"/>
        <v>3333333.3333333335</v>
      </c>
      <c r="E314" s="50">
        <f t="shared" si="38"/>
        <v>0</v>
      </c>
      <c r="F314" s="49">
        <f t="shared" si="39"/>
        <v>0</v>
      </c>
      <c r="G314" s="47">
        <f t="shared" si="40"/>
        <v>3333333.3333333335</v>
      </c>
      <c r="H314" s="49">
        <f t="shared" si="44"/>
        <v>0</v>
      </c>
      <c r="I314" s="49">
        <f t="shared" si="41"/>
        <v>0</v>
      </c>
      <c r="J314" s="34"/>
      <c r="K314" s="34"/>
    </row>
    <row r="315" spans="1:11" s="37" customFormat="1" ht="11.25">
      <c r="A315" s="32">
        <f t="shared" si="42"/>
        <v>298</v>
      </c>
      <c r="B315" s="46">
        <f t="shared" si="36"/>
        <v>77113</v>
      </c>
      <c r="C315" s="49">
        <f t="shared" si="43"/>
        <v>0</v>
      </c>
      <c r="D315" s="47">
        <f t="shared" si="37"/>
        <v>3333333.3333333335</v>
      </c>
      <c r="E315" s="50">
        <f t="shared" si="38"/>
        <v>0</v>
      </c>
      <c r="F315" s="49">
        <f t="shared" si="39"/>
        <v>0</v>
      </c>
      <c r="G315" s="47">
        <f t="shared" si="40"/>
        <v>3333333.3333333335</v>
      </c>
      <c r="H315" s="49">
        <f t="shared" si="44"/>
        <v>0</v>
      </c>
      <c r="I315" s="49">
        <f t="shared" si="41"/>
        <v>0</v>
      </c>
      <c r="J315" s="34"/>
      <c r="K315" s="34"/>
    </row>
    <row r="316" spans="1:11" s="37" customFormat="1" ht="11.25">
      <c r="A316" s="32">
        <f t="shared" si="42"/>
        <v>299</v>
      </c>
      <c r="B316" s="46">
        <f t="shared" si="36"/>
        <v>77233</v>
      </c>
      <c r="C316" s="49">
        <f t="shared" si="43"/>
        <v>0</v>
      </c>
      <c r="D316" s="47">
        <f t="shared" si="37"/>
        <v>3333333.3333333335</v>
      </c>
      <c r="E316" s="50">
        <f t="shared" si="38"/>
        <v>0</v>
      </c>
      <c r="F316" s="49">
        <f t="shared" si="39"/>
        <v>0</v>
      </c>
      <c r="G316" s="47">
        <f t="shared" si="40"/>
        <v>3333333.3333333335</v>
      </c>
      <c r="H316" s="49">
        <f t="shared" si="44"/>
        <v>0</v>
      </c>
      <c r="I316" s="49">
        <f t="shared" si="41"/>
        <v>0</v>
      </c>
      <c r="J316" s="34"/>
      <c r="K316" s="34"/>
    </row>
    <row r="317" spans="1:11" s="37" customFormat="1" ht="11.25">
      <c r="A317" s="32">
        <f t="shared" si="42"/>
        <v>300</v>
      </c>
      <c r="B317" s="46">
        <f t="shared" si="36"/>
        <v>77355</v>
      </c>
      <c r="C317" s="49">
        <f t="shared" si="43"/>
        <v>0</v>
      </c>
      <c r="D317" s="47">
        <f t="shared" si="37"/>
        <v>3333333.3333333335</v>
      </c>
      <c r="E317" s="50">
        <f t="shared" si="38"/>
        <v>0</v>
      </c>
      <c r="F317" s="49">
        <f t="shared" si="39"/>
        <v>0</v>
      </c>
      <c r="G317" s="47">
        <f t="shared" si="40"/>
        <v>3333333.3333333335</v>
      </c>
      <c r="H317" s="49">
        <f t="shared" si="44"/>
        <v>0</v>
      </c>
      <c r="I317" s="49">
        <f t="shared" si="41"/>
        <v>0</v>
      </c>
      <c r="J317" s="34"/>
      <c r="K317" s="34"/>
    </row>
    <row r="318" spans="1:11" s="37" customFormat="1" ht="11.25">
      <c r="A318" s="32">
        <f t="shared" si="42"/>
        <v>301</v>
      </c>
      <c r="B318" s="46">
        <f t="shared" si="36"/>
        <v>77478</v>
      </c>
      <c r="C318" s="49">
        <f t="shared" si="43"/>
        <v>0</v>
      </c>
      <c r="D318" s="47">
        <f t="shared" si="37"/>
        <v>3333333.3333333335</v>
      </c>
      <c r="E318" s="50">
        <f t="shared" si="38"/>
        <v>0</v>
      </c>
      <c r="F318" s="49">
        <f t="shared" si="39"/>
        <v>0</v>
      </c>
      <c r="G318" s="47">
        <f t="shared" si="40"/>
        <v>3333333.3333333335</v>
      </c>
      <c r="H318" s="49">
        <f t="shared" si="44"/>
        <v>0</v>
      </c>
      <c r="I318" s="49">
        <f t="shared" si="41"/>
        <v>0</v>
      </c>
      <c r="J318" s="34"/>
      <c r="K318" s="34"/>
    </row>
    <row r="319" spans="1:11" s="37" customFormat="1" ht="11.25">
      <c r="A319" s="32">
        <f t="shared" si="42"/>
        <v>302</v>
      </c>
      <c r="B319" s="46">
        <f t="shared" si="36"/>
        <v>77599</v>
      </c>
      <c r="C319" s="49">
        <f t="shared" si="43"/>
        <v>0</v>
      </c>
      <c r="D319" s="47">
        <f t="shared" si="37"/>
        <v>3333333.3333333335</v>
      </c>
      <c r="E319" s="50">
        <f t="shared" si="38"/>
        <v>0</v>
      </c>
      <c r="F319" s="49">
        <f t="shared" si="39"/>
        <v>0</v>
      </c>
      <c r="G319" s="47">
        <f t="shared" si="40"/>
        <v>3333333.3333333335</v>
      </c>
      <c r="H319" s="49">
        <f t="shared" si="44"/>
        <v>0</v>
      </c>
      <c r="I319" s="49">
        <f t="shared" si="41"/>
        <v>0</v>
      </c>
      <c r="J319" s="34"/>
      <c r="K319" s="34"/>
    </row>
    <row r="320" spans="1:11" s="37" customFormat="1" ht="11.25">
      <c r="A320" s="32">
        <f t="shared" si="42"/>
        <v>303</v>
      </c>
      <c r="B320" s="46">
        <f t="shared" si="36"/>
        <v>77721</v>
      </c>
      <c r="C320" s="49">
        <f t="shared" si="43"/>
        <v>0</v>
      </c>
      <c r="D320" s="47">
        <f t="shared" si="37"/>
        <v>3333333.3333333335</v>
      </c>
      <c r="E320" s="50">
        <f t="shared" si="38"/>
        <v>0</v>
      </c>
      <c r="F320" s="49">
        <f t="shared" si="39"/>
        <v>0</v>
      </c>
      <c r="G320" s="47">
        <f t="shared" si="40"/>
        <v>3333333.3333333335</v>
      </c>
      <c r="H320" s="49">
        <f t="shared" si="44"/>
        <v>0</v>
      </c>
      <c r="I320" s="49">
        <f t="shared" si="41"/>
        <v>0</v>
      </c>
      <c r="J320" s="34"/>
      <c r="K320" s="34"/>
    </row>
    <row r="321" spans="1:11" s="37" customFormat="1" ht="11.25">
      <c r="A321" s="32">
        <f t="shared" si="42"/>
        <v>304</v>
      </c>
      <c r="B321" s="46">
        <f t="shared" si="36"/>
        <v>77844</v>
      </c>
      <c r="C321" s="49">
        <f t="shared" si="43"/>
        <v>0</v>
      </c>
      <c r="D321" s="47">
        <f t="shared" si="37"/>
        <v>3333333.3333333335</v>
      </c>
      <c r="E321" s="50">
        <f t="shared" si="38"/>
        <v>0</v>
      </c>
      <c r="F321" s="49">
        <f t="shared" si="39"/>
        <v>0</v>
      </c>
      <c r="G321" s="47">
        <f t="shared" si="40"/>
        <v>3333333.3333333335</v>
      </c>
      <c r="H321" s="49">
        <f t="shared" si="44"/>
        <v>0</v>
      </c>
      <c r="I321" s="49">
        <f t="shared" si="41"/>
        <v>0</v>
      </c>
      <c r="J321" s="34"/>
      <c r="K321" s="34"/>
    </row>
    <row r="322" spans="1:11" s="37" customFormat="1" ht="11.25">
      <c r="A322" s="32">
        <f t="shared" si="42"/>
        <v>305</v>
      </c>
      <c r="B322" s="46">
        <f t="shared" si="36"/>
        <v>77964</v>
      </c>
      <c r="C322" s="49">
        <f t="shared" si="43"/>
        <v>0</v>
      </c>
      <c r="D322" s="47">
        <f t="shared" si="37"/>
        <v>3333333.3333333335</v>
      </c>
      <c r="E322" s="50">
        <f t="shared" si="38"/>
        <v>0</v>
      </c>
      <c r="F322" s="49">
        <f t="shared" si="39"/>
        <v>0</v>
      </c>
      <c r="G322" s="47">
        <f t="shared" si="40"/>
        <v>3333333.3333333335</v>
      </c>
      <c r="H322" s="49">
        <f t="shared" si="44"/>
        <v>0</v>
      </c>
      <c r="I322" s="49">
        <f t="shared" si="41"/>
        <v>0</v>
      </c>
      <c r="J322" s="34"/>
      <c r="K322" s="34"/>
    </row>
    <row r="323" spans="1:11" s="37" customFormat="1" ht="11.25">
      <c r="A323" s="32">
        <f t="shared" si="42"/>
        <v>306</v>
      </c>
      <c r="B323" s="46">
        <f t="shared" si="36"/>
        <v>78086</v>
      </c>
      <c r="C323" s="49">
        <f t="shared" si="43"/>
        <v>0</v>
      </c>
      <c r="D323" s="47">
        <f t="shared" si="37"/>
        <v>3333333.3333333335</v>
      </c>
      <c r="E323" s="50">
        <f t="shared" si="38"/>
        <v>0</v>
      </c>
      <c r="F323" s="49">
        <f t="shared" si="39"/>
        <v>0</v>
      </c>
      <c r="G323" s="47">
        <f t="shared" si="40"/>
        <v>3333333.3333333335</v>
      </c>
      <c r="H323" s="49">
        <f t="shared" si="44"/>
        <v>0</v>
      </c>
      <c r="I323" s="49">
        <f t="shared" si="41"/>
        <v>0</v>
      </c>
      <c r="J323" s="34"/>
      <c r="K323" s="34"/>
    </row>
    <row r="324" spans="1:11" s="37" customFormat="1" ht="11.25">
      <c r="A324" s="32">
        <f t="shared" si="42"/>
        <v>307</v>
      </c>
      <c r="B324" s="46">
        <f t="shared" si="36"/>
        <v>78209</v>
      </c>
      <c r="C324" s="49">
        <f t="shared" si="43"/>
        <v>0</v>
      </c>
      <c r="D324" s="47">
        <f t="shared" si="37"/>
        <v>3333333.3333333335</v>
      </c>
      <c r="E324" s="50">
        <f t="shared" si="38"/>
        <v>0</v>
      </c>
      <c r="F324" s="49">
        <f t="shared" si="39"/>
        <v>0</v>
      </c>
      <c r="G324" s="47">
        <f t="shared" si="40"/>
        <v>3333333.3333333335</v>
      </c>
      <c r="H324" s="49">
        <f t="shared" si="44"/>
        <v>0</v>
      </c>
      <c r="I324" s="49">
        <f t="shared" si="41"/>
        <v>0</v>
      </c>
      <c r="J324" s="34"/>
      <c r="K324" s="34"/>
    </row>
    <row r="325" spans="1:11" s="37" customFormat="1" ht="11.25">
      <c r="A325" s="32">
        <f t="shared" si="42"/>
        <v>308</v>
      </c>
      <c r="B325" s="46">
        <f t="shared" si="36"/>
        <v>78329</v>
      </c>
      <c r="C325" s="49">
        <f t="shared" si="43"/>
        <v>0</v>
      </c>
      <c r="D325" s="47">
        <f t="shared" si="37"/>
        <v>3333333.3333333335</v>
      </c>
      <c r="E325" s="50">
        <f t="shared" si="38"/>
        <v>0</v>
      </c>
      <c r="F325" s="49">
        <f t="shared" si="39"/>
        <v>0</v>
      </c>
      <c r="G325" s="47">
        <f t="shared" si="40"/>
        <v>3333333.3333333335</v>
      </c>
      <c r="H325" s="49">
        <f t="shared" si="44"/>
        <v>0</v>
      </c>
      <c r="I325" s="49">
        <f t="shared" si="41"/>
        <v>0</v>
      </c>
      <c r="J325" s="34"/>
      <c r="K325" s="34"/>
    </row>
    <row r="326" spans="1:11" s="37" customFormat="1" ht="11.25">
      <c r="A326" s="32">
        <f t="shared" si="42"/>
        <v>309</v>
      </c>
      <c r="B326" s="46">
        <f t="shared" si="36"/>
        <v>78451</v>
      </c>
      <c r="C326" s="49">
        <f t="shared" si="43"/>
        <v>0</v>
      </c>
      <c r="D326" s="47">
        <f t="shared" si="37"/>
        <v>3333333.3333333335</v>
      </c>
      <c r="E326" s="50">
        <f t="shared" si="38"/>
        <v>0</v>
      </c>
      <c r="F326" s="49">
        <f t="shared" si="39"/>
        <v>0</v>
      </c>
      <c r="G326" s="47">
        <f t="shared" si="40"/>
        <v>3333333.3333333335</v>
      </c>
      <c r="H326" s="49">
        <f t="shared" si="44"/>
        <v>0</v>
      </c>
      <c r="I326" s="49">
        <f t="shared" si="41"/>
        <v>0</v>
      </c>
      <c r="J326" s="34"/>
      <c r="K326" s="34"/>
    </row>
    <row r="327" spans="1:11" s="37" customFormat="1" ht="11.25">
      <c r="A327" s="32">
        <f t="shared" si="42"/>
        <v>310</v>
      </c>
      <c r="B327" s="46">
        <f t="shared" si="36"/>
        <v>78574</v>
      </c>
      <c r="C327" s="49">
        <f t="shared" si="43"/>
        <v>0</v>
      </c>
      <c r="D327" s="47">
        <f t="shared" si="37"/>
        <v>3333333.3333333335</v>
      </c>
      <c r="E327" s="50">
        <f t="shared" si="38"/>
        <v>0</v>
      </c>
      <c r="F327" s="49">
        <f t="shared" si="39"/>
        <v>0</v>
      </c>
      <c r="G327" s="47">
        <f t="shared" si="40"/>
        <v>3333333.3333333335</v>
      </c>
      <c r="H327" s="49">
        <f t="shared" si="44"/>
        <v>0</v>
      </c>
      <c r="I327" s="49">
        <f t="shared" si="41"/>
        <v>0</v>
      </c>
      <c r="J327" s="34"/>
      <c r="K327" s="34"/>
    </row>
    <row r="328" spans="1:11" s="37" customFormat="1" ht="11.25">
      <c r="A328" s="32">
        <f t="shared" si="42"/>
        <v>311</v>
      </c>
      <c r="B328" s="46">
        <f t="shared" si="36"/>
        <v>78694</v>
      </c>
      <c r="C328" s="49">
        <f t="shared" si="43"/>
        <v>0</v>
      </c>
      <c r="D328" s="47">
        <f t="shared" si="37"/>
        <v>3333333.3333333335</v>
      </c>
      <c r="E328" s="50">
        <f t="shared" si="38"/>
        <v>0</v>
      </c>
      <c r="F328" s="49">
        <f t="shared" si="39"/>
        <v>0</v>
      </c>
      <c r="G328" s="47">
        <f t="shared" si="40"/>
        <v>3333333.3333333335</v>
      </c>
      <c r="H328" s="49">
        <f t="shared" si="44"/>
        <v>0</v>
      </c>
      <c r="I328" s="49">
        <f t="shared" si="41"/>
        <v>0</v>
      </c>
      <c r="J328" s="34"/>
      <c r="K328" s="34"/>
    </row>
    <row r="329" spans="1:11" s="37" customFormat="1" ht="11.25">
      <c r="A329" s="32">
        <f t="shared" si="42"/>
        <v>312</v>
      </c>
      <c r="B329" s="46">
        <f t="shared" si="36"/>
        <v>78816</v>
      </c>
      <c r="C329" s="49">
        <f t="shared" si="43"/>
        <v>0</v>
      </c>
      <c r="D329" s="47">
        <f t="shared" si="37"/>
        <v>3333333.3333333335</v>
      </c>
      <c r="E329" s="50">
        <f t="shared" si="38"/>
        <v>0</v>
      </c>
      <c r="F329" s="49">
        <f t="shared" si="39"/>
        <v>0</v>
      </c>
      <c r="G329" s="47">
        <f t="shared" si="40"/>
        <v>3333333.3333333335</v>
      </c>
      <c r="H329" s="49">
        <f t="shared" si="44"/>
        <v>0</v>
      </c>
      <c r="I329" s="49">
        <f t="shared" si="41"/>
        <v>0</v>
      </c>
      <c r="J329" s="34"/>
      <c r="K329" s="34"/>
    </row>
    <row r="330" spans="1:11" s="37" customFormat="1" ht="11.25">
      <c r="A330" s="32">
        <f t="shared" si="42"/>
        <v>313</v>
      </c>
      <c r="B330" s="46">
        <f t="shared" si="36"/>
        <v>78939</v>
      </c>
      <c r="C330" s="49">
        <f t="shared" si="43"/>
        <v>0</v>
      </c>
      <c r="D330" s="47">
        <f t="shared" si="37"/>
        <v>3333333.3333333335</v>
      </c>
      <c r="E330" s="50">
        <f t="shared" si="38"/>
        <v>0</v>
      </c>
      <c r="F330" s="49">
        <f t="shared" si="39"/>
        <v>0</v>
      </c>
      <c r="G330" s="47">
        <f t="shared" si="40"/>
        <v>3333333.3333333335</v>
      </c>
      <c r="H330" s="49">
        <f t="shared" si="44"/>
        <v>0</v>
      </c>
      <c r="I330" s="49">
        <f t="shared" si="41"/>
        <v>0</v>
      </c>
      <c r="J330" s="34"/>
      <c r="K330" s="34"/>
    </row>
    <row r="331" spans="1:11" s="37" customFormat="1" ht="11.25">
      <c r="A331" s="32">
        <f t="shared" si="42"/>
        <v>314</v>
      </c>
      <c r="B331" s="46">
        <f t="shared" si="36"/>
        <v>79060</v>
      </c>
      <c r="C331" s="49">
        <f t="shared" si="43"/>
        <v>0</v>
      </c>
      <c r="D331" s="47">
        <f t="shared" si="37"/>
        <v>3333333.3333333335</v>
      </c>
      <c r="E331" s="50">
        <f t="shared" si="38"/>
        <v>0</v>
      </c>
      <c r="F331" s="49">
        <f t="shared" si="39"/>
        <v>0</v>
      </c>
      <c r="G331" s="47">
        <f t="shared" si="40"/>
        <v>3333333.3333333335</v>
      </c>
      <c r="H331" s="49">
        <f t="shared" si="44"/>
        <v>0</v>
      </c>
      <c r="I331" s="49">
        <f t="shared" si="41"/>
        <v>0</v>
      </c>
      <c r="J331" s="34"/>
      <c r="K331" s="34"/>
    </row>
    <row r="332" spans="1:11" s="37" customFormat="1" ht="11.25">
      <c r="A332" s="32">
        <f t="shared" si="42"/>
        <v>315</v>
      </c>
      <c r="B332" s="46">
        <f t="shared" si="36"/>
        <v>79182</v>
      </c>
      <c r="C332" s="49">
        <f t="shared" si="43"/>
        <v>0</v>
      </c>
      <c r="D332" s="47">
        <f t="shared" si="37"/>
        <v>3333333.3333333335</v>
      </c>
      <c r="E332" s="50">
        <f t="shared" si="38"/>
        <v>0</v>
      </c>
      <c r="F332" s="49">
        <f t="shared" si="39"/>
        <v>0</v>
      </c>
      <c r="G332" s="47">
        <f t="shared" si="40"/>
        <v>3333333.3333333335</v>
      </c>
      <c r="H332" s="49">
        <f t="shared" si="44"/>
        <v>0</v>
      </c>
      <c r="I332" s="49">
        <f t="shared" si="41"/>
        <v>0</v>
      </c>
      <c r="J332" s="34"/>
      <c r="K332" s="34"/>
    </row>
    <row r="333" spans="1:11" s="37" customFormat="1" ht="11.25">
      <c r="A333" s="32">
        <f t="shared" si="42"/>
        <v>316</v>
      </c>
      <c r="B333" s="46">
        <f t="shared" si="36"/>
        <v>79305</v>
      </c>
      <c r="C333" s="49">
        <f t="shared" si="43"/>
        <v>0</v>
      </c>
      <c r="D333" s="47">
        <f t="shared" si="37"/>
        <v>3333333.3333333335</v>
      </c>
      <c r="E333" s="50">
        <f t="shared" si="38"/>
        <v>0</v>
      </c>
      <c r="F333" s="49">
        <f t="shared" si="39"/>
        <v>0</v>
      </c>
      <c r="G333" s="47">
        <f t="shared" si="40"/>
        <v>3333333.3333333335</v>
      </c>
      <c r="H333" s="49">
        <f t="shared" si="44"/>
        <v>0</v>
      </c>
      <c r="I333" s="49">
        <f t="shared" si="41"/>
        <v>0</v>
      </c>
      <c r="J333" s="34"/>
      <c r="K333" s="34"/>
    </row>
    <row r="334" spans="1:11" s="37" customFormat="1" ht="11.25">
      <c r="A334" s="32">
        <f t="shared" si="42"/>
        <v>317</v>
      </c>
      <c r="B334" s="46">
        <f t="shared" si="36"/>
        <v>79425</v>
      </c>
      <c r="C334" s="49">
        <f t="shared" si="43"/>
        <v>0</v>
      </c>
      <c r="D334" s="47">
        <f t="shared" si="37"/>
        <v>3333333.3333333335</v>
      </c>
      <c r="E334" s="50">
        <f t="shared" si="38"/>
        <v>0</v>
      </c>
      <c r="F334" s="49">
        <f t="shared" si="39"/>
        <v>0</v>
      </c>
      <c r="G334" s="47">
        <f t="shared" si="40"/>
        <v>3333333.3333333335</v>
      </c>
      <c r="H334" s="49">
        <f t="shared" si="44"/>
        <v>0</v>
      </c>
      <c r="I334" s="49">
        <f t="shared" si="41"/>
        <v>0</v>
      </c>
      <c r="J334" s="34"/>
      <c r="K334" s="34"/>
    </row>
    <row r="335" spans="1:11" s="37" customFormat="1" ht="11.25">
      <c r="A335" s="32">
        <f t="shared" si="42"/>
        <v>318</v>
      </c>
      <c r="B335" s="46">
        <f t="shared" si="36"/>
        <v>79547</v>
      </c>
      <c r="C335" s="49">
        <f t="shared" si="43"/>
        <v>0</v>
      </c>
      <c r="D335" s="47">
        <f t="shared" si="37"/>
        <v>3333333.3333333335</v>
      </c>
      <c r="E335" s="50">
        <f t="shared" si="38"/>
        <v>0</v>
      </c>
      <c r="F335" s="49">
        <f t="shared" si="39"/>
        <v>0</v>
      </c>
      <c r="G335" s="47">
        <f t="shared" si="40"/>
        <v>3333333.3333333335</v>
      </c>
      <c r="H335" s="49">
        <f t="shared" si="44"/>
        <v>0</v>
      </c>
      <c r="I335" s="49">
        <f t="shared" si="41"/>
        <v>0</v>
      </c>
      <c r="J335" s="34"/>
      <c r="K335" s="34"/>
    </row>
    <row r="336" spans="1:11" s="37" customFormat="1" ht="11.25">
      <c r="A336" s="32">
        <f t="shared" si="42"/>
        <v>319</v>
      </c>
      <c r="B336" s="46">
        <f t="shared" si="36"/>
        <v>79670</v>
      </c>
      <c r="C336" s="49">
        <f t="shared" si="43"/>
        <v>0</v>
      </c>
      <c r="D336" s="47">
        <f t="shared" si="37"/>
        <v>3333333.3333333335</v>
      </c>
      <c r="E336" s="50">
        <f t="shared" si="38"/>
        <v>0</v>
      </c>
      <c r="F336" s="49">
        <f t="shared" si="39"/>
        <v>0</v>
      </c>
      <c r="G336" s="47">
        <f t="shared" si="40"/>
        <v>3333333.3333333335</v>
      </c>
      <c r="H336" s="49">
        <f t="shared" si="44"/>
        <v>0</v>
      </c>
      <c r="I336" s="49">
        <f t="shared" si="41"/>
        <v>0</v>
      </c>
      <c r="J336" s="34"/>
      <c r="K336" s="34"/>
    </row>
    <row r="337" spans="1:11" s="37" customFormat="1" ht="11.25">
      <c r="A337" s="32">
        <f t="shared" si="42"/>
        <v>320</v>
      </c>
      <c r="B337" s="46">
        <f t="shared" si="36"/>
        <v>79790</v>
      </c>
      <c r="C337" s="49">
        <f t="shared" si="43"/>
        <v>0</v>
      </c>
      <c r="D337" s="47">
        <f t="shared" si="37"/>
        <v>3333333.3333333335</v>
      </c>
      <c r="E337" s="50">
        <f t="shared" si="38"/>
        <v>0</v>
      </c>
      <c r="F337" s="49">
        <f t="shared" si="39"/>
        <v>0</v>
      </c>
      <c r="G337" s="47">
        <f t="shared" si="40"/>
        <v>3333333.3333333335</v>
      </c>
      <c r="H337" s="49">
        <f t="shared" si="44"/>
        <v>0</v>
      </c>
      <c r="I337" s="49">
        <f t="shared" si="41"/>
        <v>0</v>
      </c>
      <c r="J337" s="34"/>
      <c r="K337" s="34"/>
    </row>
    <row r="338" spans="1:11" s="37" customFormat="1" ht="11.25">
      <c r="A338" s="32">
        <f t="shared" si="42"/>
        <v>321</v>
      </c>
      <c r="B338" s="46">
        <f aca="true" t="shared" si="45" ref="B338:B377">IF(Pay_Num&lt;&gt;"",DATE(YEAR(Loan_Start),MONTH(Loan_Start)+(Pay_Num)*12/Num_Pmt_Per_Year,DAY(Loan_Start)),"")</f>
        <v>79912</v>
      </c>
      <c r="C338" s="49">
        <f t="shared" si="43"/>
        <v>0</v>
      </c>
      <c r="D338" s="47">
        <f aca="true" t="shared" si="46" ref="D338:D377">IF(A338&gt;$H$11*Num_Pmt_Per_Year,IF(Pay_Num&lt;&gt;"",G338+H338,""),Beg_Bal*(Interest_Rate/Num_Pmt_Per_Year))</f>
        <v>3333333.3333333335</v>
      </c>
      <c r="E338" s="50">
        <f aca="true" t="shared" si="47" ref="E338:E377">IF(AND(Pay_Num&lt;&gt;"",Sched_Pay+Scheduled_Extra_Payments&lt;Beg_Bal),Scheduled_Extra_Payments,IF(AND(Pay_Num&lt;&gt;"",Beg_Bal-Sched_Pay&gt;0),Beg_Bal-Sched_Pay,IF(Pay_Num&lt;&gt;"",0,"")))</f>
        <v>0</v>
      </c>
      <c r="F338" s="49">
        <f aca="true" t="shared" si="48" ref="F338:F377">IF(AND(Pay_Num&lt;&gt;"",Sched_Pay+Extra_Pay&lt;Beg_Bal),Sched_Pay+Extra_Pay,IF(Pay_Num&lt;&gt;"",Beg_Bal,""))</f>
        <v>0</v>
      </c>
      <c r="G338" s="47">
        <f aca="true" t="shared" si="49" ref="G338:G377">IF(A338&gt;$H$11*Num_Pmt_Per_Year,Loan_Amount/$H$7,0)</f>
        <v>3333333.3333333335</v>
      </c>
      <c r="H338" s="49">
        <f t="shared" si="44"/>
        <v>0</v>
      </c>
      <c r="I338" s="49">
        <f aca="true" t="shared" si="50" ref="I338:I377">IF(AND(Pay_Num&lt;&gt;"",Sched_Pay+Extra_Pay&lt;Beg_Bal),Beg_Bal-Princ,IF(Pay_Num&lt;&gt;"",0,""))</f>
        <v>0</v>
      </c>
      <c r="J338" s="34"/>
      <c r="K338" s="34"/>
    </row>
    <row r="339" spans="1:11" s="37" customFormat="1" ht="11.25">
      <c r="A339" s="32">
        <f aca="true" t="shared" si="51" ref="A339:A377">IF(Values_Entered,A338+1,"")</f>
        <v>322</v>
      </c>
      <c r="B339" s="46">
        <f t="shared" si="45"/>
        <v>80035</v>
      </c>
      <c r="C339" s="49">
        <f aca="true" t="shared" si="52" ref="C339:C377">IF(Pay_Num&lt;&gt;"",I338,"")</f>
        <v>0</v>
      </c>
      <c r="D339" s="47">
        <f t="shared" si="46"/>
        <v>3333333.3333333335</v>
      </c>
      <c r="E339" s="50">
        <f t="shared" si="47"/>
        <v>0</v>
      </c>
      <c r="F339" s="49">
        <f t="shared" si="48"/>
        <v>0</v>
      </c>
      <c r="G339" s="47">
        <f t="shared" si="49"/>
        <v>3333333.3333333335</v>
      </c>
      <c r="H339" s="49">
        <f aca="true" t="shared" si="53" ref="H339:H377">IF(Pay_Num&lt;&gt;"",Beg_Bal*Interest_Rate/Num_Pmt_Per_Year,"")</f>
        <v>0</v>
      </c>
      <c r="I339" s="49">
        <f t="shared" si="50"/>
        <v>0</v>
      </c>
      <c r="J339" s="34"/>
      <c r="K339" s="34"/>
    </row>
    <row r="340" spans="1:11" s="37" customFormat="1" ht="11.25">
      <c r="A340" s="32">
        <f t="shared" si="51"/>
        <v>323</v>
      </c>
      <c r="B340" s="46">
        <f t="shared" si="45"/>
        <v>80155</v>
      </c>
      <c r="C340" s="49">
        <f t="shared" si="52"/>
        <v>0</v>
      </c>
      <c r="D340" s="47">
        <f t="shared" si="46"/>
        <v>3333333.3333333335</v>
      </c>
      <c r="E340" s="50">
        <f t="shared" si="47"/>
        <v>0</v>
      </c>
      <c r="F340" s="49">
        <f t="shared" si="48"/>
        <v>0</v>
      </c>
      <c r="G340" s="47">
        <f t="shared" si="49"/>
        <v>3333333.3333333335</v>
      </c>
      <c r="H340" s="49">
        <f t="shared" si="53"/>
        <v>0</v>
      </c>
      <c r="I340" s="49">
        <f t="shared" si="50"/>
        <v>0</v>
      </c>
      <c r="J340" s="34"/>
      <c r="K340" s="34"/>
    </row>
    <row r="341" spans="1:11" s="37" customFormat="1" ht="11.25">
      <c r="A341" s="32">
        <f t="shared" si="51"/>
        <v>324</v>
      </c>
      <c r="B341" s="46">
        <f t="shared" si="45"/>
        <v>80277</v>
      </c>
      <c r="C341" s="49">
        <f t="shared" si="52"/>
        <v>0</v>
      </c>
      <c r="D341" s="47">
        <f t="shared" si="46"/>
        <v>3333333.3333333335</v>
      </c>
      <c r="E341" s="50">
        <f t="shared" si="47"/>
        <v>0</v>
      </c>
      <c r="F341" s="49">
        <f t="shared" si="48"/>
        <v>0</v>
      </c>
      <c r="G341" s="47">
        <f t="shared" si="49"/>
        <v>3333333.3333333335</v>
      </c>
      <c r="H341" s="49">
        <f t="shared" si="53"/>
        <v>0</v>
      </c>
      <c r="I341" s="49">
        <f t="shared" si="50"/>
        <v>0</v>
      </c>
      <c r="J341" s="34"/>
      <c r="K341" s="34"/>
    </row>
    <row r="342" spans="1:11" s="37" customFormat="1" ht="11.25">
      <c r="A342" s="32">
        <f t="shared" si="51"/>
        <v>325</v>
      </c>
      <c r="B342" s="46">
        <f t="shared" si="45"/>
        <v>80400</v>
      </c>
      <c r="C342" s="49">
        <f t="shared" si="52"/>
        <v>0</v>
      </c>
      <c r="D342" s="47">
        <f t="shared" si="46"/>
        <v>3333333.3333333335</v>
      </c>
      <c r="E342" s="50">
        <f t="shared" si="47"/>
        <v>0</v>
      </c>
      <c r="F342" s="49">
        <f t="shared" si="48"/>
        <v>0</v>
      </c>
      <c r="G342" s="47">
        <f t="shared" si="49"/>
        <v>3333333.3333333335</v>
      </c>
      <c r="H342" s="49">
        <f t="shared" si="53"/>
        <v>0</v>
      </c>
      <c r="I342" s="49">
        <f t="shared" si="50"/>
        <v>0</v>
      </c>
      <c r="J342" s="34"/>
      <c r="K342" s="34"/>
    </row>
    <row r="343" spans="1:11" s="37" customFormat="1" ht="11.25">
      <c r="A343" s="32">
        <f t="shared" si="51"/>
        <v>326</v>
      </c>
      <c r="B343" s="46">
        <f t="shared" si="45"/>
        <v>80521</v>
      </c>
      <c r="C343" s="49">
        <f t="shared" si="52"/>
        <v>0</v>
      </c>
      <c r="D343" s="47">
        <f t="shared" si="46"/>
        <v>3333333.3333333335</v>
      </c>
      <c r="E343" s="50">
        <f t="shared" si="47"/>
        <v>0</v>
      </c>
      <c r="F343" s="49">
        <f t="shared" si="48"/>
        <v>0</v>
      </c>
      <c r="G343" s="47">
        <f t="shared" si="49"/>
        <v>3333333.3333333335</v>
      </c>
      <c r="H343" s="49">
        <f t="shared" si="53"/>
        <v>0</v>
      </c>
      <c r="I343" s="49">
        <f t="shared" si="50"/>
        <v>0</v>
      </c>
      <c r="J343" s="34"/>
      <c r="K343" s="34"/>
    </row>
    <row r="344" spans="1:11" s="37" customFormat="1" ht="11.25">
      <c r="A344" s="32">
        <f t="shared" si="51"/>
        <v>327</v>
      </c>
      <c r="B344" s="46">
        <f t="shared" si="45"/>
        <v>80643</v>
      </c>
      <c r="C344" s="49">
        <f t="shared" si="52"/>
        <v>0</v>
      </c>
      <c r="D344" s="47">
        <f t="shared" si="46"/>
        <v>3333333.3333333335</v>
      </c>
      <c r="E344" s="50">
        <f t="shared" si="47"/>
        <v>0</v>
      </c>
      <c r="F344" s="49">
        <f t="shared" si="48"/>
        <v>0</v>
      </c>
      <c r="G344" s="47">
        <f t="shared" si="49"/>
        <v>3333333.3333333335</v>
      </c>
      <c r="H344" s="49">
        <f t="shared" si="53"/>
        <v>0</v>
      </c>
      <c r="I344" s="49">
        <f t="shared" si="50"/>
        <v>0</v>
      </c>
      <c r="J344" s="34"/>
      <c r="K344" s="34"/>
    </row>
    <row r="345" spans="1:11" s="37" customFormat="1" ht="11.25">
      <c r="A345" s="32">
        <f t="shared" si="51"/>
        <v>328</v>
      </c>
      <c r="B345" s="46">
        <f t="shared" si="45"/>
        <v>80766</v>
      </c>
      <c r="C345" s="49">
        <f t="shared" si="52"/>
        <v>0</v>
      </c>
      <c r="D345" s="47">
        <f t="shared" si="46"/>
        <v>3333333.3333333335</v>
      </c>
      <c r="E345" s="50">
        <f t="shared" si="47"/>
        <v>0</v>
      </c>
      <c r="F345" s="49">
        <f t="shared" si="48"/>
        <v>0</v>
      </c>
      <c r="G345" s="47">
        <f t="shared" si="49"/>
        <v>3333333.3333333335</v>
      </c>
      <c r="H345" s="49">
        <f t="shared" si="53"/>
        <v>0</v>
      </c>
      <c r="I345" s="49">
        <f t="shared" si="50"/>
        <v>0</v>
      </c>
      <c r="J345" s="34"/>
      <c r="K345" s="34"/>
    </row>
    <row r="346" spans="1:11" s="37" customFormat="1" ht="11.25">
      <c r="A346" s="32">
        <f t="shared" si="51"/>
        <v>329</v>
      </c>
      <c r="B346" s="46">
        <f t="shared" si="45"/>
        <v>80886</v>
      </c>
      <c r="C346" s="49">
        <f t="shared" si="52"/>
        <v>0</v>
      </c>
      <c r="D346" s="47">
        <f t="shared" si="46"/>
        <v>3333333.3333333335</v>
      </c>
      <c r="E346" s="50">
        <f t="shared" si="47"/>
        <v>0</v>
      </c>
      <c r="F346" s="49">
        <f t="shared" si="48"/>
        <v>0</v>
      </c>
      <c r="G346" s="47">
        <f t="shared" si="49"/>
        <v>3333333.3333333335</v>
      </c>
      <c r="H346" s="49">
        <f t="shared" si="53"/>
        <v>0</v>
      </c>
      <c r="I346" s="49">
        <f t="shared" si="50"/>
        <v>0</v>
      </c>
      <c r="J346" s="34"/>
      <c r="K346" s="34"/>
    </row>
    <row r="347" spans="1:11" s="37" customFormat="1" ht="11.25">
      <c r="A347" s="32">
        <f t="shared" si="51"/>
        <v>330</v>
      </c>
      <c r="B347" s="46">
        <f t="shared" si="45"/>
        <v>81008</v>
      </c>
      <c r="C347" s="49">
        <f t="shared" si="52"/>
        <v>0</v>
      </c>
      <c r="D347" s="47">
        <f t="shared" si="46"/>
        <v>3333333.3333333335</v>
      </c>
      <c r="E347" s="50">
        <f t="shared" si="47"/>
        <v>0</v>
      </c>
      <c r="F347" s="49">
        <f t="shared" si="48"/>
        <v>0</v>
      </c>
      <c r="G347" s="47">
        <f t="shared" si="49"/>
        <v>3333333.3333333335</v>
      </c>
      <c r="H347" s="49">
        <f t="shared" si="53"/>
        <v>0</v>
      </c>
      <c r="I347" s="49">
        <f t="shared" si="50"/>
        <v>0</v>
      </c>
      <c r="J347" s="34"/>
      <c r="K347" s="34"/>
    </row>
    <row r="348" spans="1:11" s="37" customFormat="1" ht="11.25">
      <c r="A348" s="32">
        <f t="shared" si="51"/>
        <v>331</v>
      </c>
      <c r="B348" s="46">
        <f t="shared" si="45"/>
        <v>81131</v>
      </c>
      <c r="C348" s="49">
        <f t="shared" si="52"/>
        <v>0</v>
      </c>
      <c r="D348" s="47">
        <f t="shared" si="46"/>
        <v>3333333.3333333335</v>
      </c>
      <c r="E348" s="50">
        <f t="shared" si="47"/>
        <v>0</v>
      </c>
      <c r="F348" s="49">
        <f t="shared" si="48"/>
        <v>0</v>
      </c>
      <c r="G348" s="47">
        <f t="shared" si="49"/>
        <v>3333333.3333333335</v>
      </c>
      <c r="H348" s="49">
        <f t="shared" si="53"/>
        <v>0</v>
      </c>
      <c r="I348" s="49">
        <f t="shared" si="50"/>
        <v>0</v>
      </c>
      <c r="J348" s="34"/>
      <c r="K348" s="34"/>
    </row>
    <row r="349" spans="1:11" s="37" customFormat="1" ht="11.25">
      <c r="A349" s="32">
        <f t="shared" si="51"/>
        <v>332</v>
      </c>
      <c r="B349" s="46">
        <f t="shared" si="45"/>
        <v>81251</v>
      </c>
      <c r="C349" s="49">
        <f t="shared" si="52"/>
        <v>0</v>
      </c>
      <c r="D349" s="47">
        <f t="shared" si="46"/>
        <v>3333333.3333333335</v>
      </c>
      <c r="E349" s="50">
        <f t="shared" si="47"/>
        <v>0</v>
      </c>
      <c r="F349" s="49">
        <f t="shared" si="48"/>
        <v>0</v>
      </c>
      <c r="G349" s="47">
        <f t="shared" si="49"/>
        <v>3333333.3333333335</v>
      </c>
      <c r="H349" s="49">
        <f t="shared" si="53"/>
        <v>0</v>
      </c>
      <c r="I349" s="49">
        <f t="shared" si="50"/>
        <v>0</v>
      </c>
      <c r="J349" s="34"/>
      <c r="K349" s="34"/>
    </row>
    <row r="350" spans="1:11" s="37" customFormat="1" ht="11.25">
      <c r="A350" s="32">
        <f t="shared" si="51"/>
        <v>333</v>
      </c>
      <c r="B350" s="46">
        <f t="shared" si="45"/>
        <v>81373</v>
      </c>
      <c r="C350" s="49">
        <f t="shared" si="52"/>
        <v>0</v>
      </c>
      <c r="D350" s="47">
        <f t="shared" si="46"/>
        <v>3333333.3333333335</v>
      </c>
      <c r="E350" s="50">
        <f t="shared" si="47"/>
        <v>0</v>
      </c>
      <c r="F350" s="49">
        <f t="shared" si="48"/>
        <v>0</v>
      </c>
      <c r="G350" s="47">
        <f t="shared" si="49"/>
        <v>3333333.3333333335</v>
      </c>
      <c r="H350" s="49">
        <f t="shared" si="53"/>
        <v>0</v>
      </c>
      <c r="I350" s="49">
        <f t="shared" si="50"/>
        <v>0</v>
      </c>
      <c r="J350" s="34"/>
      <c r="K350" s="34"/>
    </row>
    <row r="351" spans="1:11" s="37" customFormat="1" ht="11.25">
      <c r="A351" s="32">
        <f t="shared" si="51"/>
        <v>334</v>
      </c>
      <c r="B351" s="46">
        <f t="shared" si="45"/>
        <v>81496</v>
      </c>
      <c r="C351" s="49">
        <f t="shared" si="52"/>
        <v>0</v>
      </c>
      <c r="D351" s="47">
        <f t="shared" si="46"/>
        <v>3333333.3333333335</v>
      </c>
      <c r="E351" s="50">
        <f t="shared" si="47"/>
        <v>0</v>
      </c>
      <c r="F351" s="49">
        <f t="shared" si="48"/>
        <v>0</v>
      </c>
      <c r="G351" s="47">
        <f t="shared" si="49"/>
        <v>3333333.3333333335</v>
      </c>
      <c r="H351" s="49">
        <f t="shared" si="53"/>
        <v>0</v>
      </c>
      <c r="I351" s="49">
        <f t="shared" si="50"/>
        <v>0</v>
      </c>
      <c r="J351" s="34"/>
      <c r="K351" s="34"/>
    </row>
    <row r="352" spans="1:11" s="37" customFormat="1" ht="11.25">
      <c r="A352" s="32">
        <f t="shared" si="51"/>
        <v>335</v>
      </c>
      <c r="B352" s="46">
        <f t="shared" si="45"/>
        <v>81616</v>
      </c>
      <c r="C352" s="49">
        <f t="shared" si="52"/>
        <v>0</v>
      </c>
      <c r="D352" s="47">
        <f t="shared" si="46"/>
        <v>3333333.3333333335</v>
      </c>
      <c r="E352" s="50">
        <f t="shared" si="47"/>
        <v>0</v>
      </c>
      <c r="F352" s="49">
        <f t="shared" si="48"/>
        <v>0</v>
      </c>
      <c r="G352" s="47">
        <f t="shared" si="49"/>
        <v>3333333.3333333335</v>
      </c>
      <c r="H352" s="49">
        <f t="shared" si="53"/>
        <v>0</v>
      </c>
      <c r="I352" s="49">
        <f t="shared" si="50"/>
        <v>0</v>
      </c>
      <c r="J352" s="34"/>
      <c r="K352" s="34"/>
    </row>
    <row r="353" spans="1:11" s="37" customFormat="1" ht="11.25">
      <c r="A353" s="32">
        <f t="shared" si="51"/>
        <v>336</v>
      </c>
      <c r="B353" s="46">
        <f t="shared" si="45"/>
        <v>81738</v>
      </c>
      <c r="C353" s="49">
        <f t="shared" si="52"/>
        <v>0</v>
      </c>
      <c r="D353" s="47">
        <f t="shared" si="46"/>
        <v>3333333.3333333335</v>
      </c>
      <c r="E353" s="50">
        <f t="shared" si="47"/>
        <v>0</v>
      </c>
      <c r="F353" s="49">
        <f t="shared" si="48"/>
        <v>0</v>
      </c>
      <c r="G353" s="47">
        <f t="shared" si="49"/>
        <v>3333333.3333333335</v>
      </c>
      <c r="H353" s="49">
        <f t="shared" si="53"/>
        <v>0</v>
      </c>
      <c r="I353" s="49">
        <f t="shared" si="50"/>
        <v>0</v>
      </c>
      <c r="J353" s="34"/>
      <c r="K353" s="34"/>
    </row>
    <row r="354" spans="1:11" s="37" customFormat="1" ht="11.25">
      <c r="A354" s="32">
        <f t="shared" si="51"/>
        <v>337</v>
      </c>
      <c r="B354" s="46">
        <f t="shared" si="45"/>
        <v>81861</v>
      </c>
      <c r="C354" s="49">
        <f t="shared" si="52"/>
        <v>0</v>
      </c>
      <c r="D354" s="47">
        <f t="shared" si="46"/>
        <v>3333333.3333333335</v>
      </c>
      <c r="E354" s="50">
        <f t="shared" si="47"/>
        <v>0</v>
      </c>
      <c r="F354" s="49">
        <f t="shared" si="48"/>
        <v>0</v>
      </c>
      <c r="G354" s="47">
        <f t="shared" si="49"/>
        <v>3333333.3333333335</v>
      </c>
      <c r="H354" s="49">
        <f t="shared" si="53"/>
        <v>0</v>
      </c>
      <c r="I354" s="49">
        <f t="shared" si="50"/>
        <v>0</v>
      </c>
      <c r="J354" s="34"/>
      <c r="K354" s="34"/>
    </row>
    <row r="355" spans="1:11" s="37" customFormat="1" ht="11.25">
      <c r="A355" s="32">
        <f t="shared" si="51"/>
        <v>338</v>
      </c>
      <c r="B355" s="46">
        <f t="shared" si="45"/>
        <v>81982</v>
      </c>
      <c r="C355" s="49">
        <f t="shared" si="52"/>
        <v>0</v>
      </c>
      <c r="D355" s="47">
        <f t="shared" si="46"/>
        <v>3333333.3333333335</v>
      </c>
      <c r="E355" s="50">
        <f t="shared" si="47"/>
        <v>0</v>
      </c>
      <c r="F355" s="49">
        <f t="shared" si="48"/>
        <v>0</v>
      </c>
      <c r="G355" s="47">
        <f t="shared" si="49"/>
        <v>3333333.3333333335</v>
      </c>
      <c r="H355" s="49">
        <f t="shared" si="53"/>
        <v>0</v>
      </c>
      <c r="I355" s="49">
        <f t="shared" si="50"/>
        <v>0</v>
      </c>
      <c r="J355" s="34"/>
      <c r="K355" s="34"/>
    </row>
    <row r="356" spans="1:11" s="37" customFormat="1" ht="11.25">
      <c r="A356" s="32">
        <f t="shared" si="51"/>
        <v>339</v>
      </c>
      <c r="B356" s="46">
        <f t="shared" si="45"/>
        <v>82104</v>
      </c>
      <c r="C356" s="49">
        <f t="shared" si="52"/>
        <v>0</v>
      </c>
      <c r="D356" s="47">
        <f t="shared" si="46"/>
        <v>3333333.3333333335</v>
      </c>
      <c r="E356" s="50">
        <f t="shared" si="47"/>
        <v>0</v>
      </c>
      <c r="F356" s="49">
        <f t="shared" si="48"/>
        <v>0</v>
      </c>
      <c r="G356" s="47">
        <f t="shared" si="49"/>
        <v>3333333.3333333335</v>
      </c>
      <c r="H356" s="49">
        <f t="shared" si="53"/>
        <v>0</v>
      </c>
      <c r="I356" s="49">
        <f t="shared" si="50"/>
        <v>0</v>
      </c>
      <c r="J356" s="34"/>
      <c r="K356" s="34"/>
    </row>
    <row r="357" spans="1:11" s="37" customFormat="1" ht="11.25">
      <c r="A357" s="32">
        <f t="shared" si="51"/>
        <v>340</v>
      </c>
      <c r="B357" s="46">
        <f t="shared" si="45"/>
        <v>82227</v>
      </c>
      <c r="C357" s="49">
        <f t="shared" si="52"/>
        <v>0</v>
      </c>
      <c r="D357" s="47">
        <f t="shared" si="46"/>
        <v>3333333.3333333335</v>
      </c>
      <c r="E357" s="50">
        <f t="shared" si="47"/>
        <v>0</v>
      </c>
      <c r="F357" s="49">
        <f t="shared" si="48"/>
        <v>0</v>
      </c>
      <c r="G357" s="47">
        <f t="shared" si="49"/>
        <v>3333333.3333333335</v>
      </c>
      <c r="H357" s="49">
        <f t="shared" si="53"/>
        <v>0</v>
      </c>
      <c r="I357" s="49">
        <f t="shared" si="50"/>
        <v>0</v>
      </c>
      <c r="J357" s="34"/>
      <c r="K357" s="34"/>
    </row>
    <row r="358" spans="1:11" s="37" customFormat="1" ht="11.25">
      <c r="A358" s="32">
        <f t="shared" si="51"/>
        <v>341</v>
      </c>
      <c r="B358" s="46">
        <f t="shared" si="45"/>
        <v>82347</v>
      </c>
      <c r="C358" s="49">
        <f t="shared" si="52"/>
        <v>0</v>
      </c>
      <c r="D358" s="47">
        <f t="shared" si="46"/>
        <v>3333333.3333333335</v>
      </c>
      <c r="E358" s="50">
        <f t="shared" si="47"/>
        <v>0</v>
      </c>
      <c r="F358" s="49">
        <f t="shared" si="48"/>
        <v>0</v>
      </c>
      <c r="G358" s="47">
        <f t="shared" si="49"/>
        <v>3333333.3333333335</v>
      </c>
      <c r="H358" s="49">
        <f t="shared" si="53"/>
        <v>0</v>
      </c>
      <c r="I358" s="49">
        <f t="shared" si="50"/>
        <v>0</v>
      </c>
      <c r="J358" s="34"/>
      <c r="K358" s="34"/>
    </row>
    <row r="359" spans="1:11" s="37" customFormat="1" ht="11.25">
      <c r="A359" s="32">
        <f t="shared" si="51"/>
        <v>342</v>
      </c>
      <c r="B359" s="46">
        <f t="shared" si="45"/>
        <v>82469</v>
      </c>
      <c r="C359" s="49">
        <f t="shared" si="52"/>
        <v>0</v>
      </c>
      <c r="D359" s="47">
        <f t="shared" si="46"/>
        <v>3333333.3333333335</v>
      </c>
      <c r="E359" s="50">
        <f t="shared" si="47"/>
        <v>0</v>
      </c>
      <c r="F359" s="49">
        <f t="shared" si="48"/>
        <v>0</v>
      </c>
      <c r="G359" s="47">
        <f t="shared" si="49"/>
        <v>3333333.3333333335</v>
      </c>
      <c r="H359" s="49">
        <f t="shared" si="53"/>
        <v>0</v>
      </c>
      <c r="I359" s="49">
        <f t="shared" si="50"/>
        <v>0</v>
      </c>
      <c r="J359" s="34"/>
      <c r="K359" s="34"/>
    </row>
    <row r="360" spans="1:11" s="37" customFormat="1" ht="11.25">
      <c r="A360" s="32">
        <f t="shared" si="51"/>
        <v>343</v>
      </c>
      <c r="B360" s="46">
        <f t="shared" si="45"/>
        <v>82592</v>
      </c>
      <c r="C360" s="49">
        <f t="shared" si="52"/>
        <v>0</v>
      </c>
      <c r="D360" s="47">
        <f t="shared" si="46"/>
        <v>3333333.3333333335</v>
      </c>
      <c r="E360" s="50">
        <f t="shared" si="47"/>
        <v>0</v>
      </c>
      <c r="F360" s="49">
        <f t="shared" si="48"/>
        <v>0</v>
      </c>
      <c r="G360" s="47">
        <f t="shared" si="49"/>
        <v>3333333.3333333335</v>
      </c>
      <c r="H360" s="49">
        <f t="shared" si="53"/>
        <v>0</v>
      </c>
      <c r="I360" s="49">
        <f t="shared" si="50"/>
        <v>0</v>
      </c>
      <c r="J360" s="34"/>
      <c r="K360" s="34"/>
    </row>
    <row r="361" spans="1:11" s="37" customFormat="1" ht="11.25">
      <c r="A361" s="32">
        <f t="shared" si="51"/>
        <v>344</v>
      </c>
      <c r="B361" s="46">
        <f t="shared" si="45"/>
        <v>82712</v>
      </c>
      <c r="C361" s="49">
        <f t="shared" si="52"/>
        <v>0</v>
      </c>
      <c r="D361" s="47">
        <f t="shared" si="46"/>
        <v>3333333.3333333335</v>
      </c>
      <c r="E361" s="50">
        <f t="shared" si="47"/>
        <v>0</v>
      </c>
      <c r="F361" s="49">
        <f t="shared" si="48"/>
        <v>0</v>
      </c>
      <c r="G361" s="47">
        <f t="shared" si="49"/>
        <v>3333333.3333333335</v>
      </c>
      <c r="H361" s="49">
        <f t="shared" si="53"/>
        <v>0</v>
      </c>
      <c r="I361" s="49">
        <f t="shared" si="50"/>
        <v>0</v>
      </c>
      <c r="J361" s="34"/>
      <c r="K361" s="34"/>
    </row>
    <row r="362" spans="1:11" s="37" customFormat="1" ht="11.25">
      <c r="A362" s="32">
        <f t="shared" si="51"/>
        <v>345</v>
      </c>
      <c r="B362" s="46">
        <f t="shared" si="45"/>
        <v>82834</v>
      </c>
      <c r="C362" s="49">
        <f t="shared" si="52"/>
        <v>0</v>
      </c>
      <c r="D362" s="47">
        <f t="shared" si="46"/>
        <v>3333333.3333333335</v>
      </c>
      <c r="E362" s="50">
        <f t="shared" si="47"/>
        <v>0</v>
      </c>
      <c r="F362" s="49">
        <f t="shared" si="48"/>
        <v>0</v>
      </c>
      <c r="G362" s="47">
        <f t="shared" si="49"/>
        <v>3333333.3333333335</v>
      </c>
      <c r="H362" s="49">
        <f t="shared" si="53"/>
        <v>0</v>
      </c>
      <c r="I362" s="49">
        <f t="shared" si="50"/>
        <v>0</v>
      </c>
      <c r="J362" s="34"/>
      <c r="K362" s="34"/>
    </row>
    <row r="363" spans="1:11" s="37" customFormat="1" ht="11.25">
      <c r="A363" s="32">
        <f t="shared" si="51"/>
        <v>346</v>
      </c>
      <c r="B363" s="46">
        <f t="shared" si="45"/>
        <v>82957</v>
      </c>
      <c r="C363" s="49">
        <f t="shared" si="52"/>
        <v>0</v>
      </c>
      <c r="D363" s="47">
        <f t="shared" si="46"/>
        <v>3333333.3333333335</v>
      </c>
      <c r="E363" s="50">
        <f t="shared" si="47"/>
        <v>0</v>
      </c>
      <c r="F363" s="49">
        <f t="shared" si="48"/>
        <v>0</v>
      </c>
      <c r="G363" s="47">
        <f t="shared" si="49"/>
        <v>3333333.3333333335</v>
      </c>
      <c r="H363" s="49">
        <f t="shared" si="53"/>
        <v>0</v>
      </c>
      <c r="I363" s="49">
        <f t="shared" si="50"/>
        <v>0</v>
      </c>
      <c r="J363" s="34"/>
      <c r="K363" s="34"/>
    </row>
    <row r="364" spans="1:11" s="37" customFormat="1" ht="11.25">
      <c r="A364" s="32">
        <f t="shared" si="51"/>
        <v>347</v>
      </c>
      <c r="B364" s="46">
        <f t="shared" si="45"/>
        <v>83077</v>
      </c>
      <c r="C364" s="49">
        <f t="shared" si="52"/>
        <v>0</v>
      </c>
      <c r="D364" s="47">
        <f t="shared" si="46"/>
        <v>3333333.3333333335</v>
      </c>
      <c r="E364" s="50">
        <f t="shared" si="47"/>
        <v>0</v>
      </c>
      <c r="F364" s="49">
        <f t="shared" si="48"/>
        <v>0</v>
      </c>
      <c r="G364" s="47">
        <f t="shared" si="49"/>
        <v>3333333.3333333335</v>
      </c>
      <c r="H364" s="49">
        <f t="shared" si="53"/>
        <v>0</v>
      </c>
      <c r="I364" s="49">
        <f t="shared" si="50"/>
        <v>0</v>
      </c>
      <c r="J364" s="34"/>
      <c r="K364" s="34"/>
    </row>
    <row r="365" spans="1:11" s="37" customFormat="1" ht="11.25">
      <c r="A365" s="32">
        <f t="shared" si="51"/>
        <v>348</v>
      </c>
      <c r="B365" s="46">
        <f t="shared" si="45"/>
        <v>83199</v>
      </c>
      <c r="C365" s="49">
        <f t="shared" si="52"/>
        <v>0</v>
      </c>
      <c r="D365" s="47">
        <f t="shared" si="46"/>
        <v>3333333.3333333335</v>
      </c>
      <c r="E365" s="50">
        <f t="shared" si="47"/>
        <v>0</v>
      </c>
      <c r="F365" s="49">
        <f t="shared" si="48"/>
        <v>0</v>
      </c>
      <c r="G365" s="47">
        <f t="shared" si="49"/>
        <v>3333333.3333333335</v>
      </c>
      <c r="H365" s="49">
        <f t="shared" si="53"/>
        <v>0</v>
      </c>
      <c r="I365" s="49">
        <f t="shared" si="50"/>
        <v>0</v>
      </c>
      <c r="J365" s="34"/>
      <c r="K365" s="34"/>
    </row>
    <row r="366" spans="1:11" s="37" customFormat="1" ht="11.25">
      <c r="A366" s="32">
        <f t="shared" si="51"/>
        <v>349</v>
      </c>
      <c r="B366" s="46">
        <f t="shared" si="45"/>
        <v>83322</v>
      </c>
      <c r="C366" s="49">
        <f t="shared" si="52"/>
        <v>0</v>
      </c>
      <c r="D366" s="47">
        <f t="shared" si="46"/>
        <v>3333333.3333333335</v>
      </c>
      <c r="E366" s="50">
        <f t="shared" si="47"/>
        <v>0</v>
      </c>
      <c r="F366" s="49">
        <f t="shared" si="48"/>
        <v>0</v>
      </c>
      <c r="G366" s="47">
        <f t="shared" si="49"/>
        <v>3333333.3333333335</v>
      </c>
      <c r="H366" s="49">
        <f t="shared" si="53"/>
        <v>0</v>
      </c>
      <c r="I366" s="49">
        <f t="shared" si="50"/>
        <v>0</v>
      </c>
      <c r="J366" s="34"/>
      <c r="K366" s="34"/>
    </row>
    <row r="367" spans="1:11" s="37" customFormat="1" ht="11.25">
      <c r="A367" s="32">
        <f t="shared" si="51"/>
        <v>350</v>
      </c>
      <c r="B367" s="46">
        <f t="shared" si="45"/>
        <v>83443</v>
      </c>
      <c r="C367" s="49">
        <f t="shared" si="52"/>
        <v>0</v>
      </c>
      <c r="D367" s="47">
        <f t="shared" si="46"/>
        <v>3333333.3333333335</v>
      </c>
      <c r="E367" s="50">
        <f t="shared" si="47"/>
        <v>0</v>
      </c>
      <c r="F367" s="49">
        <f t="shared" si="48"/>
        <v>0</v>
      </c>
      <c r="G367" s="47">
        <f t="shared" si="49"/>
        <v>3333333.3333333335</v>
      </c>
      <c r="H367" s="49">
        <f t="shared" si="53"/>
        <v>0</v>
      </c>
      <c r="I367" s="49">
        <f t="shared" si="50"/>
        <v>0</v>
      </c>
      <c r="J367" s="34"/>
      <c r="K367" s="34"/>
    </row>
    <row r="368" spans="1:11" s="37" customFormat="1" ht="11.25">
      <c r="A368" s="32">
        <f t="shared" si="51"/>
        <v>351</v>
      </c>
      <c r="B368" s="46">
        <f t="shared" si="45"/>
        <v>83565</v>
      </c>
      <c r="C368" s="49">
        <f t="shared" si="52"/>
        <v>0</v>
      </c>
      <c r="D368" s="47">
        <f t="shared" si="46"/>
        <v>3333333.3333333335</v>
      </c>
      <c r="E368" s="50">
        <f t="shared" si="47"/>
        <v>0</v>
      </c>
      <c r="F368" s="49">
        <f t="shared" si="48"/>
        <v>0</v>
      </c>
      <c r="G368" s="47">
        <f t="shared" si="49"/>
        <v>3333333.3333333335</v>
      </c>
      <c r="H368" s="49">
        <f t="shared" si="53"/>
        <v>0</v>
      </c>
      <c r="I368" s="49">
        <f t="shared" si="50"/>
        <v>0</v>
      </c>
      <c r="J368" s="34"/>
      <c r="K368" s="34"/>
    </row>
    <row r="369" spans="1:11" s="37" customFormat="1" ht="11.25">
      <c r="A369" s="32">
        <f t="shared" si="51"/>
        <v>352</v>
      </c>
      <c r="B369" s="46">
        <f t="shared" si="45"/>
        <v>83688</v>
      </c>
      <c r="C369" s="49">
        <f t="shared" si="52"/>
        <v>0</v>
      </c>
      <c r="D369" s="47">
        <f t="shared" si="46"/>
        <v>3333333.3333333335</v>
      </c>
      <c r="E369" s="50">
        <f t="shared" si="47"/>
        <v>0</v>
      </c>
      <c r="F369" s="49">
        <f t="shared" si="48"/>
        <v>0</v>
      </c>
      <c r="G369" s="47">
        <f t="shared" si="49"/>
        <v>3333333.3333333335</v>
      </c>
      <c r="H369" s="49">
        <f t="shared" si="53"/>
        <v>0</v>
      </c>
      <c r="I369" s="49">
        <f t="shared" si="50"/>
        <v>0</v>
      </c>
      <c r="J369" s="34"/>
      <c r="K369" s="34"/>
    </row>
    <row r="370" spans="1:11" s="37" customFormat="1" ht="11.25">
      <c r="A370" s="32">
        <f t="shared" si="51"/>
        <v>353</v>
      </c>
      <c r="B370" s="46">
        <f t="shared" si="45"/>
        <v>83808</v>
      </c>
      <c r="C370" s="49">
        <f t="shared" si="52"/>
        <v>0</v>
      </c>
      <c r="D370" s="47">
        <f t="shared" si="46"/>
        <v>3333333.3333333335</v>
      </c>
      <c r="E370" s="50">
        <f t="shared" si="47"/>
        <v>0</v>
      </c>
      <c r="F370" s="49">
        <f t="shared" si="48"/>
        <v>0</v>
      </c>
      <c r="G370" s="47">
        <f t="shared" si="49"/>
        <v>3333333.3333333335</v>
      </c>
      <c r="H370" s="49">
        <f t="shared" si="53"/>
        <v>0</v>
      </c>
      <c r="I370" s="49">
        <f t="shared" si="50"/>
        <v>0</v>
      </c>
      <c r="J370" s="34"/>
      <c r="K370" s="34"/>
    </row>
    <row r="371" spans="1:11" s="37" customFormat="1" ht="11.25">
      <c r="A371" s="32">
        <f t="shared" si="51"/>
        <v>354</v>
      </c>
      <c r="B371" s="46">
        <f t="shared" si="45"/>
        <v>83930</v>
      </c>
      <c r="C371" s="49">
        <f t="shared" si="52"/>
        <v>0</v>
      </c>
      <c r="D371" s="47">
        <f t="shared" si="46"/>
        <v>3333333.3333333335</v>
      </c>
      <c r="E371" s="50">
        <f t="shared" si="47"/>
        <v>0</v>
      </c>
      <c r="F371" s="49">
        <f t="shared" si="48"/>
        <v>0</v>
      </c>
      <c r="G371" s="47">
        <f t="shared" si="49"/>
        <v>3333333.3333333335</v>
      </c>
      <c r="H371" s="49">
        <f t="shared" si="53"/>
        <v>0</v>
      </c>
      <c r="I371" s="49">
        <f t="shared" si="50"/>
        <v>0</v>
      </c>
      <c r="J371" s="34"/>
      <c r="K371" s="34"/>
    </row>
    <row r="372" spans="1:11" s="37" customFormat="1" ht="11.25">
      <c r="A372" s="32">
        <f t="shared" si="51"/>
        <v>355</v>
      </c>
      <c r="B372" s="46">
        <f t="shared" si="45"/>
        <v>84053</v>
      </c>
      <c r="C372" s="49">
        <f t="shared" si="52"/>
        <v>0</v>
      </c>
      <c r="D372" s="47">
        <f t="shared" si="46"/>
        <v>3333333.3333333335</v>
      </c>
      <c r="E372" s="50">
        <f t="shared" si="47"/>
        <v>0</v>
      </c>
      <c r="F372" s="49">
        <f t="shared" si="48"/>
        <v>0</v>
      </c>
      <c r="G372" s="47">
        <f t="shared" si="49"/>
        <v>3333333.3333333335</v>
      </c>
      <c r="H372" s="49">
        <f t="shared" si="53"/>
        <v>0</v>
      </c>
      <c r="I372" s="49">
        <f t="shared" si="50"/>
        <v>0</v>
      </c>
      <c r="J372" s="34"/>
      <c r="K372" s="34"/>
    </row>
    <row r="373" spans="1:11" s="37" customFormat="1" ht="11.25">
      <c r="A373" s="32">
        <f t="shared" si="51"/>
        <v>356</v>
      </c>
      <c r="B373" s="46">
        <f t="shared" si="45"/>
        <v>84173</v>
      </c>
      <c r="C373" s="49">
        <f t="shared" si="52"/>
        <v>0</v>
      </c>
      <c r="D373" s="47">
        <f t="shared" si="46"/>
        <v>3333333.3333333335</v>
      </c>
      <c r="E373" s="50">
        <f t="shared" si="47"/>
        <v>0</v>
      </c>
      <c r="F373" s="49">
        <f t="shared" si="48"/>
        <v>0</v>
      </c>
      <c r="G373" s="47">
        <f t="shared" si="49"/>
        <v>3333333.3333333335</v>
      </c>
      <c r="H373" s="49">
        <f t="shared" si="53"/>
        <v>0</v>
      </c>
      <c r="I373" s="49">
        <f t="shared" si="50"/>
        <v>0</v>
      </c>
      <c r="J373" s="34"/>
      <c r="K373" s="34"/>
    </row>
    <row r="374" spans="1:11" s="37" customFormat="1" ht="11.25">
      <c r="A374" s="32">
        <f t="shared" si="51"/>
        <v>357</v>
      </c>
      <c r="B374" s="46">
        <f t="shared" si="45"/>
        <v>84295</v>
      </c>
      <c r="C374" s="49">
        <f t="shared" si="52"/>
        <v>0</v>
      </c>
      <c r="D374" s="47">
        <f t="shared" si="46"/>
        <v>3333333.3333333335</v>
      </c>
      <c r="E374" s="50">
        <f t="shared" si="47"/>
        <v>0</v>
      </c>
      <c r="F374" s="49">
        <f t="shared" si="48"/>
        <v>0</v>
      </c>
      <c r="G374" s="47">
        <f t="shared" si="49"/>
        <v>3333333.3333333335</v>
      </c>
      <c r="H374" s="49">
        <f t="shared" si="53"/>
        <v>0</v>
      </c>
      <c r="I374" s="49">
        <f t="shared" si="50"/>
        <v>0</v>
      </c>
      <c r="J374" s="34"/>
      <c r="K374" s="34"/>
    </row>
    <row r="375" spans="1:11" s="37" customFormat="1" ht="11.25">
      <c r="A375" s="32">
        <f t="shared" si="51"/>
        <v>358</v>
      </c>
      <c r="B375" s="46">
        <f t="shared" si="45"/>
        <v>84418</v>
      </c>
      <c r="C375" s="49">
        <f t="shared" si="52"/>
        <v>0</v>
      </c>
      <c r="D375" s="47">
        <f t="shared" si="46"/>
        <v>3333333.3333333335</v>
      </c>
      <c r="E375" s="50">
        <f t="shared" si="47"/>
        <v>0</v>
      </c>
      <c r="F375" s="49">
        <f t="shared" si="48"/>
        <v>0</v>
      </c>
      <c r="G375" s="47">
        <f t="shared" si="49"/>
        <v>3333333.3333333335</v>
      </c>
      <c r="H375" s="49">
        <f t="shared" si="53"/>
        <v>0</v>
      </c>
      <c r="I375" s="49">
        <f t="shared" si="50"/>
        <v>0</v>
      </c>
      <c r="J375" s="34"/>
      <c r="K375" s="34"/>
    </row>
    <row r="376" spans="1:11" s="37" customFormat="1" ht="11.25">
      <c r="A376" s="32">
        <f t="shared" si="51"/>
        <v>359</v>
      </c>
      <c r="B376" s="46">
        <f t="shared" si="45"/>
        <v>84538</v>
      </c>
      <c r="C376" s="49">
        <f t="shared" si="52"/>
        <v>0</v>
      </c>
      <c r="D376" s="47">
        <f t="shared" si="46"/>
        <v>3333333.3333333335</v>
      </c>
      <c r="E376" s="50">
        <f t="shared" si="47"/>
        <v>0</v>
      </c>
      <c r="F376" s="49">
        <f t="shared" si="48"/>
        <v>0</v>
      </c>
      <c r="G376" s="47">
        <f t="shared" si="49"/>
        <v>3333333.3333333335</v>
      </c>
      <c r="H376" s="49">
        <f t="shared" si="53"/>
        <v>0</v>
      </c>
      <c r="I376" s="49">
        <f t="shared" si="50"/>
        <v>0</v>
      </c>
      <c r="J376" s="34"/>
      <c r="K376" s="34"/>
    </row>
    <row r="377" spans="1:11" s="37" customFormat="1" ht="11.25">
      <c r="A377" s="32">
        <f t="shared" si="51"/>
        <v>360</v>
      </c>
      <c r="B377" s="46">
        <f t="shared" si="45"/>
        <v>84660</v>
      </c>
      <c r="C377" s="49">
        <f t="shared" si="52"/>
        <v>0</v>
      </c>
      <c r="D377" s="47">
        <f t="shared" si="46"/>
        <v>3333333.3333333335</v>
      </c>
      <c r="E377" s="50">
        <f t="shared" si="47"/>
        <v>0</v>
      </c>
      <c r="F377" s="49">
        <f t="shared" si="48"/>
        <v>0</v>
      </c>
      <c r="G377" s="47">
        <f t="shared" si="49"/>
        <v>3333333.3333333335</v>
      </c>
      <c r="H377" s="49">
        <f t="shared" si="53"/>
        <v>0</v>
      </c>
      <c r="I377" s="49">
        <f t="shared" si="50"/>
        <v>0</v>
      </c>
      <c r="J377" s="34"/>
      <c r="K377" s="34"/>
    </row>
    <row r="378" spans="1:10" s="37" customFormat="1" ht="11.25">
      <c r="A378" s="38"/>
      <c r="B378" s="38"/>
      <c r="C378" s="38"/>
      <c r="D378" s="38"/>
      <c r="E378" s="38"/>
      <c r="F378" s="38"/>
      <c r="G378" s="38"/>
      <c r="H378" s="38"/>
      <c r="I378" s="38"/>
      <c r="J378" s="39"/>
    </row>
    <row r="379" spans="1:10" s="37" customFormat="1" ht="11.25">
      <c r="A379" s="40"/>
      <c r="B379" s="40"/>
      <c r="C379" s="40"/>
      <c r="D379" s="40"/>
      <c r="E379" s="40"/>
      <c r="F379" s="40"/>
      <c r="G379" s="40"/>
      <c r="H379" s="40"/>
      <c r="I379" s="40"/>
      <c r="J379" s="39"/>
    </row>
    <row r="380" spans="1:10" s="37" customFormat="1" ht="11.25">
      <c r="A380" s="40"/>
      <c r="B380" s="40"/>
      <c r="C380" s="40"/>
      <c r="D380" s="40"/>
      <c r="E380" s="40"/>
      <c r="F380" s="40"/>
      <c r="G380" s="40"/>
      <c r="H380" s="40"/>
      <c r="I380" s="40"/>
      <c r="J380" s="39"/>
    </row>
    <row r="381" spans="1:10" s="37" customFormat="1" ht="11.25">
      <c r="A381" s="40"/>
      <c r="B381" s="40"/>
      <c r="C381" s="40"/>
      <c r="D381" s="40"/>
      <c r="E381" s="40"/>
      <c r="F381" s="40"/>
      <c r="G381" s="40"/>
      <c r="H381" s="40"/>
      <c r="I381" s="40"/>
      <c r="J381" s="39"/>
    </row>
    <row r="382" spans="1:10" s="37" customFormat="1" ht="11.25">
      <c r="A382" s="40"/>
      <c r="B382" s="40"/>
      <c r="C382" s="40"/>
      <c r="D382" s="40"/>
      <c r="E382" s="40"/>
      <c r="F382" s="40"/>
      <c r="G382" s="40"/>
      <c r="H382" s="40"/>
      <c r="I382" s="40"/>
      <c r="J382" s="39"/>
    </row>
    <row r="383" spans="1:10" s="37" customFormat="1" ht="11.25">
      <c r="A383" s="40"/>
      <c r="B383" s="40"/>
      <c r="C383" s="40"/>
      <c r="D383" s="40"/>
      <c r="E383" s="40"/>
      <c r="F383" s="40"/>
      <c r="G383" s="40"/>
      <c r="H383" s="40"/>
      <c r="I383" s="40"/>
      <c r="J383" s="39"/>
    </row>
    <row r="384" spans="1:10" s="37" customFormat="1" ht="11.25">
      <c r="A384" s="40"/>
      <c r="B384" s="40"/>
      <c r="C384" s="40"/>
      <c r="D384" s="40"/>
      <c r="E384" s="40"/>
      <c r="F384" s="40"/>
      <c r="G384" s="40"/>
      <c r="H384" s="40"/>
      <c r="I384" s="40"/>
      <c r="J384" s="39"/>
    </row>
    <row r="385" spans="1:10" s="37" customFormat="1" ht="11.25">
      <c r="A385" s="40"/>
      <c r="B385" s="40"/>
      <c r="C385" s="40"/>
      <c r="D385" s="40"/>
      <c r="E385" s="40"/>
      <c r="F385" s="40"/>
      <c r="G385" s="40"/>
      <c r="H385" s="40"/>
      <c r="I385" s="40"/>
      <c r="J385" s="39"/>
    </row>
    <row r="386" spans="1:10" s="37" customFormat="1" ht="11.25">
      <c r="A386" s="40"/>
      <c r="B386" s="40"/>
      <c r="C386" s="40"/>
      <c r="D386" s="40"/>
      <c r="E386" s="40"/>
      <c r="F386" s="40"/>
      <c r="G386" s="40"/>
      <c r="H386" s="40"/>
      <c r="I386" s="40"/>
      <c r="J386" s="39"/>
    </row>
    <row r="387" spans="1:10" s="37" customFormat="1" ht="11.25">
      <c r="A387" s="40"/>
      <c r="B387" s="40"/>
      <c r="C387" s="40"/>
      <c r="D387" s="40"/>
      <c r="E387" s="40"/>
      <c r="F387" s="40"/>
      <c r="G387" s="40"/>
      <c r="H387" s="40"/>
      <c r="I387" s="40"/>
      <c r="J387" s="39"/>
    </row>
    <row r="388" spans="1:10" s="37" customFormat="1" ht="11.25">
      <c r="A388" s="40"/>
      <c r="B388" s="40"/>
      <c r="C388" s="40"/>
      <c r="D388" s="40"/>
      <c r="E388" s="40"/>
      <c r="F388" s="40"/>
      <c r="G388" s="40"/>
      <c r="H388" s="40"/>
      <c r="I388" s="40"/>
      <c r="J388" s="39"/>
    </row>
    <row r="389" spans="1:10" s="37" customFormat="1" ht="11.25">
      <c r="A389" s="40"/>
      <c r="B389" s="40"/>
      <c r="C389" s="40"/>
      <c r="D389" s="40"/>
      <c r="E389" s="40"/>
      <c r="F389" s="40"/>
      <c r="G389" s="40"/>
      <c r="H389" s="40"/>
      <c r="I389" s="40"/>
      <c r="J389" s="39"/>
    </row>
    <row r="390" spans="1:10" s="37" customFormat="1" ht="11.25">
      <c r="A390" s="40"/>
      <c r="B390" s="40"/>
      <c r="C390" s="40"/>
      <c r="D390" s="40"/>
      <c r="E390" s="40"/>
      <c r="F390" s="40"/>
      <c r="G390" s="40"/>
      <c r="H390" s="40"/>
      <c r="I390" s="40"/>
      <c r="J390" s="39"/>
    </row>
    <row r="391" spans="1:10" s="37" customFormat="1" ht="11.25">
      <c r="A391" s="40"/>
      <c r="B391" s="40"/>
      <c r="C391" s="40"/>
      <c r="D391" s="40"/>
      <c r="E391" s="40"/>
      <c r="F391" s="40"/>
      <c r="G391" s="40"/>
      <c r="H391" s="40"/>
      <c r="I391" s="40"/>
      <c r="J391" s="39"/>
    </row>
    <row r="392" spans="1:10" s="37" customFormat="1" ht="11.25">
      <c r="A392" s="40"/>
      <c r="B392" s="40"/>
      <c r="C392" s="40"/>
      <c r="D392" s="40"/>
      <c r="E392" s="40"/>
      <c r="F392" s="40"/>
      <c r="G392" s="40"/>
      <c r="H392" s="40"/>
      <c r="I392" s="40"/>
      <c r="J392" s="39"/>
    </row>
    <row r="393" spans="1:10" s="37" customFormat="1" ht="11.25">
      <c r="A393" s="40"/>
      <c r="B393" s="40"/>
      <c r="C393" s="40"/>
      <c r="D393" s="40"/>
      <c r="E393" s="40"/>
      <c r="F393" s="40"/>
      <c r="G393" s="40"/>
      <c r="H393" s="40"/>
      <c r="I393" s="40"/>
      <c r="J393" s="39"/>
    </row>
    <row r="394" spans="1:10" s="37" customFormat="1" ht="11.25">
      <c r="A394" s="40"/>
      <c r="B394" s="40"/>
      <c r="C394" s="40"/>
      <c r="D394" s="40"/>
      <c r="E394" s="40"/>
      <c r="F394" s="40"/>
      <c r="G394" s="40"/>
      <c r="H394" s="40"/>
      <c r="I394" s="40"/>
      <c r="J394" s="39"/>
    </row>
    <row r="395" spans="1:10" s="37" customFormat="1" ht="11.25">
      <c r="A395" s="40"/>
      <c r="B395" s="40"/>
      <c r="C395" s="40"/>
      <c r="D395" s="40"/>
      <c r="E395" s="40"/>
      <c r="F395" s="40"/>
      <c r="G395" s="40"/>
      <c r="H395" s="40"/>
      <c r="I395" s="40"/>
      <c r="J395" s="39"/>
    </row>
    <row r="396" spans="1:10" s="37" customFormat="1" ht="11.25">
      <c r="A396" s="40"/>
      <c r="B396" s="40"/>
      <c r="C396" s="40"/>
      <c r="D396" s="40"/>
      <c r="E396" s="40"/>
      <c r="F396" s="40"/>
      <c r="G396" s="40"/>
      <c r="H396" s="40"/>
      <c r="I396" s="40"/>
      <c r="J396" s="39"/>
    </row>
    <row r="397" spans="1:10" s="37" customFormat="1" ht="11.25">
      <c r="A397" s="40"/>
      <c r="B397" s="40"/>
      <c r="C397" s="40"/>
      <c r="D397" s="40"/>
      <c r="E397" s="40"/>
      <c r="F397" s="40"/>
      <c r="G397" s="40"/>
      <c r="H397" s="40"/>
      <c r="I397" s="40"/>
      <c r="J397" s="39"/>
    </row>
    <row r="398" spans="1:10" s="37" customFormat="1" ht="11.25">
      <c r="A398" s="40"/>
      <c r="B398" s="40"/>
      <c r="C398" s="40"/>
      <c r="D398" s="40"/>
      <c r="E398" s="40"/>
      <c r="F398" s="40"/>
      <c r="G398" s="40"/>
      <c r="H398" s="40"/>
      <c r="I398" s="40"/>
      <c r="J398" s="39"/>
    </row>
    <row r="399" spans="1:10" s="37" customFormat="1" ht="11.25">
      <c r="A399" s="40"/>
      <c r="B399" s="40"/>
      <c r="C399" s="40"/>
      <c r="D399" s="40"/>
      <c r="E399" s="40"/>
      <c r="F399" s="40"/>
      <c r="G399" s="40"/>
      <c r="H399" s="40"/>
      <c r="I399" s="40"/>
      <c r="J399" s="39"/>
    </row>
    <row r="400" spans="1:10" s="37" customFormat="1" ht="11.25">
      <c r="A400" s="40"/>
      <c r="B400" s="40"/>
      <c r="C400" s="40"/>
      <c r="D400" s="40"/>
      <c r="E400" s="40"/>
      <c r="F400" s="40"/>
      <c r="G400" s="40"/>
      <c r="H400" s="40"/>
      <c r="I400" s="40"/>
      <c r="J400" s="39"/>
    </row>
    <row r="401" spans="1:10" s="37" customFormat="1" ht="11.25">
      <c r="A401" s="40"/>
      <c r="B401" s="40"/>
      <c r="C401" s="40"/>
      <c r="D401" s="40"/>
      <c r="E401" s="40"/>
      <c r="F401" s="40"/>
      <c r="G401" s="40"/>
      <c r="H401" s="40"/>
      <c r="I401" s="40"/>
      <c r="J401" s="39"/>
    </row>
    <row r="402" spans="1:10" s="37" customFormat="1" ht="11.25">
      <c r="A402" s="40"/>
      <c r="B402" s="40"/>
      <c r="C402" s="40"/>
      <c r="D402" s="40"/>
      <c r="E402" s="40"/>
      <c r="F402" s="40"/>
      <c r="G402" s="40"/>
      <c r="H402" s="40"/>
      <c r="I402" s="40"/>
      <c r="J402" s="39"/>
    </row>
    <row r="403" spans="1:10" s="37" customFormat="1" ht="11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</row>
    <row r="404" spans="1:10" s="37" customFormat="1" ht="11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</row>
    <row r="405" spans="1:10" s="37" customFormat="1" ht="11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</row>
    <row r="406" spans="1:10" s="37" customFormat="1" ht="11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</row>
    <row r="407" spans="1:10" s="37" customFormat="1" ht="11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</row>
    <row r="408" spans="1:10" s="37" customFormat="1" ht="11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</row>
    <row r="409" spans="1:10" s="37" customFormat="1" ht="11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</row>
    <row r="410" spans="1:10" s="37" customFormat="1" ht="11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</row>
    <row r="411" spans="1:10" s="37" customFormat="1" ht="11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</row>
    <row r="412" spans="1:10" s="37" customFormat="1" ht="11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</row>
    <row r="413" spans="1:10" s="37" customFormat="1" ht="11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</row>
    <row r="414" spans="1:10" s="37" customFormat="1" ht="11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</row>
    <row r="415" spans="1:10" s="37" customFormat="1" ht="11.25">
      <c r="A415" s="40"/>
      <c r="B415" s="40"/>
      <c r="C415" s="40"/>
      <c r="D415" s="40"/>
      <c r="E415" s="40"/>
      <c r="F415" s="40"/>
      <c r="G415" s="40"/>
      <c r="H415" s="40"/>
      <c r="I415" s="40"/>
      <c r="J415" s="40"/>
    </row>
    <row r="416" spans="1:10" s="37" customFormat="1" ht="11.25">
      <c r="A416" s="40"/>
      <c r="B416" s="40"/>
      <c r="C416" s="40"/>
      <c r="D416" s="40"/>
      <c r="E416" s="40"/>
      <c r="F416" s="40"/>
      <c r="G416" s="40"/>
      <c r="H416" s="40"/>
      <c r="I416" s="40"/>
      <c r="J416" s="40"/>
    </row>
    <row r="417" spans="1:10" s="37" customFormat="1" ht="11.25">
      <c r="A417" s="40"/>
      <c r="B417" s="40"/>
      <c r="C417" s="40"/>
      <c r="D417" s="40"/>
      <c r="E417" s="40"/>
      <c r="F417" s="40"/>
      <c r="G417" s="40"/>
      <c r="H417" s="40"/>
      <c r="I417" s="40"/>
      <c r="J417" s="40"/>
    </row>
    <row r="418" spans="1:10" s="37" customFormat="1" ht="11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</row>
    <row r="419" spans="1:10" s="37" customFormat="1" ht="11.25">
      <c r="A419" s="40"/>
      <c r="B419" s="40"/>
      <c r="C419" s="40"/>
      <c r="D419" s="40"/>
      <c r="E419" s="40"/>
      <c r="F419" s="40"/>
      <c r="G419" s="40"/>
      <c r="H419" s="40"/>
      <c r="I419" s="40"/>
      <c r="J419" s="40"/>
    </row>
    <row r="420" spans="1:10" s="37" customFormat="1" ht="11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</row>
    <row r="421" spans="1:10" s="37" customFormat="1" ht="11.25">
      <c r="A421" s="40"/>
      <c r="B421" s="40"/>
      <c r="C421" s="40"/>
      <c r="D421" s="40"/>
      <c r="E421" s="40"/>
      <c r="F421" s="40"/>
      <c r="G421" s="40"/>
      <c r="H421" s="40"/>
      <c r="I421" s="40"/>
      <c r="J421" s="40"/>
    </row>
    <row r="422" spans="1:10" s="37" customFormat="1" ht="11.25">
      <c r="A422" s="40"/>
      <c r="B422" s="40"/>
      <c r="C422" s="40"/>
      <c r="D422" s="40"/>
      <c r="E422" s="40"/>
      <c r="F422" s="40"/>
      <c r="G422" s="40"/>
      <c r="H422" s="40"/>
      <c r="I422" s="40"/>
      <c r="J422" s="40"/>
    </row>
    <row r="423" spans="1:10" s="37" customFormat="1" ht="11.25">
      <c r="A423" s="40"/>
      <c r="B423" s="40"/>
      <c r="C423" s="40"/>
      <c r="D423" s="40"/>
      <c r="E423" s="40"/>
      <c r="F423" s="40"/>
      <c r="G423" s="40"/>
      <c r="H423" s="40"/>
      <c r="I423" s="40"/>
      <c r="J423" s="40"/>
    </row>
    <row r="424" spans="1:10" s="37" customFormat="1" ht="11.25">
      <c r="A424" s="40"/>
      <c r="B424" s="40"/>
      <c r="C424" s="40"/>
      <c r="D424" s="40"/>
      <c r="E424" s="40"/>
      <c r="F424" s="40"/>
      <c r="G424" s="40"/>
      <c r="H424" s="40"/>
      <c r="I424" s="40"/>
      <c r="J424" s="40"/>
    </row>
    <row r="425" spans="1:10" s="37" customFormat="1" ht="11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</row>
    <row r="426" spans="1:10" s="37" customFormat="1" ht="11.25">
      <c r="A426" s="40"/>
      <c r="B426" s="40"/>
      <c r="C426" s="40"/>
      <c r="D426" s="40"/>
      <c r="E426" s="40"/>
      <c r="F426" s="40"/>
      <c r="G426" s="40"/>
      <c r="H426" s="40"/>
      <c r="I426" s="40"/>
      <c r="J426" s="40"/>
    </row>
    <row r="427" spans="1:10" s="37" customFormat="1" ht="11.25">
      <c r="A427" s="40"/>
      <c r="B427" s="40"/>
      <c r="C427" s="40"/>
      <c r="D427" s="40"/>
      <c r="E427" s="40"/>
      <c r="F427" s="40"/>
      <c r="G427" s="40"/>
      <c r="H427" s="40"/>
      <c r="I427" s="40"/>
      <c r="J427" s="40"/>
    </row>
    <row r="428" spans="1:10" s="37" customFormat="1" ht="11.25">
      <c r="A428" s="40"/>
      <c r="B428" s="40"/>
      <c r="C428" s="40"/>
      <c r="D428" s="40"/>
      <c r="E428" s="40"/>
      <c r="F428" s="40"/>
      <c r="G428" s="40"/>
      <c r="H428" s="40"/>
      <c r="I428" s="40"/>
      <c r="J428" s="40"/>
    </row>
    <row r="429" spans="1:10" s="37" customFormat="1" ht="11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</row>
    <row r="430" spans="1:10" s="37" customFormat="1" ht="11.25">
      <c r="A430" s="40"/>
      <c r="B430" s="40"/>
      <c r="C430" s="40"/>
      <c r="D430" s="40"/>
      <c r="E430" s="40"/>
      <c r="F430" s="40"/>
      <c r="G430" s="40"/>
      <c r="H430" s="40"/>
      <c r="I430" s="40"/>
      <c r="J430" s="40"/>
    </row>
    <row r="431" spans="1:10" s="37" customFormat="1" ht="11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</row>
    <row r="432" spans="1:10" s="37" customFormat="1" ht="11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</row>
    <row r="433" spans="1:10" s="37" customFormat="1" ht="11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</row>
    <row r="434" spans="1:10" s="37" customFormat="1" ht="11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</row>
    <row r="435" spans="1:10" s="37" customFormat="1" ht="11.25">
      <c r="A435" s="40"/>
      <c r="B435" s="40"/>
      <c r="C435" s="40"/>
      <c r="D435" s="40"/>
      <c r="E435" s="40"/>
      <c r="F435" s="40"/>
      <c r="G435" s="40"/>
      <c r="H435" s="40"/>
      <c r="I435" s="40"/>
      <c r="J435" s="40"/>
    </row>
    <row r="436" spans="1:10" s="37" customFormat="1" ht="11.25">
      <c r="A436" s="40"/>
      <c r="B436" s="40"/>
      <c r="C436" s="40"/>
      <c r="D436" s="40"/>
      <c r="E436" s="40"/>
      <c r="F436" s="40"/>
      <c r="G436" s="40"/>
      <c r="H436" s="40"/>
      <c r="I436" s="40"/>
      <c r="J436" s="40"/>
    </row>
    <row r="437" spans="1:10" s="37" customFormat="1" ht="11.25">
      <c r="A437" s="40"/>
      <c r="B437" s="40"/>
      <c r="C437" s="40"/>
      <c r="D437" s="40"/>
      <c r="E437" s="40"/>
      <c r="F437" s="40"/>
      <c r="G437" s="40"/>
      <c r="H437" s="40"/>
      <c r="I437" s="40"/>
      <c r="J437" s="40"/>
    </row>
    <row r="438" spans="1:10" s="37" customFormat="1" ht="11.25">
      <c r="A438" s="40"/>
      <c r="B438" s="40"/>
      <c r="C438" s="40"/>
      <c r="D438" s="40"/>
      <c r="E438" s="40"/>
      <c r="F438" s="40"/>
      <c r="G438" s="40"/>
      <c r="H438" s="40"/>
      <c r="I438" s="40"/>
      <c r="J438" s="40"/>
    </row>
    <row r="439" spans="1:10" s="37" customFormat="1" ht="11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</row>
    <row r="440" spans="1:10" s="37" customFormat="1" ht="11.25">
      <c r="A440" s="40"/>
      <c r="B440" s="40"/>
      <c r="C440" s="40"/>
      <c r="D440" s="40"/>
      <c r="E440" s="40"/>
      <c r="F440" s="40"/>
      <c r="G440" s="40"/>
      <c r="H440" s="40"/>
      <c r="I440" s="40"/>
      <c r="J440" s="40"/>
    </row>
  </sheetData>
  <sheetProtection selectLockedCells="1"/>
  <mergeCells count="3">
    <mergeCell ref="C13:D13"/>
    <mergeCell ref="B5:D5"/>
    <mergeCell ref="F5:H5"/>
  </mergeCells>
  <conditionalFormatting sqref="A18:D377">
    <cfRule type="expression" priority="1" dxfId="2" stopIfTrue="1">
      <formula>IF(ROW(A18)&gt;Last_Row,TRUE,FALSE)</formula>
    </cfRule>
    <cfRule type="expression" priority="2" dxfId="148" stopIfTrue="1">
      <formula>IF(ROW(A18)=Last_Row,TRUE,FALSE)</formula>
    </cfRule>
    <cfRule type="expression" priority="3" dxfId="0" stopIfTrue="1">
      <formula>IF(ROW(A18)&lt;Last_Row,TRUE,FALSE)</formula>
    </cfRule>
  </conditionalFormatting>
  <conditionalFormatting sqref="F18:I377">
    <cfRule type="expression" priority="4" dxfId="2" stopIfTrue="1">
      <formula>IF(ROW(F18)&gt;Last_Row,TRUE,FALSE)</formula>
    </cfRule>
    <cfRule type="expression" priority="5" dxfId="148" stopIfTrue="1">
      <formula>IF(ROW(F18)=Last_Row,TRUE,FALSE)</formula>
    </cfRule>
    <cfRule type="expression" priority="6" dxfId="0" stopIfTrue="1">
      <formula>IF(ROW(F18)&lt;=Last_Row,TRUE,FALSE)</formula>
    </cfRule>
  </conditionalFormatting>
  <conditionalFormatting sqref="E18:E377">
    <cfRule type="expression" priority="7" dxfId="2" stopIfTrue="1">
      <formula>IF(ROW(E18)&gt;Last_Row,TRUE,FALSE)</formula>
    </cfRule>
    <cfRule type="expression" priority="8" dxfId="149" stopIfTrue="1">
      <formula>IF(ROW(E18)=Last_Row,TRUE,FALSE)</formula>
    </cfRule>
  </conditionalFormatting>
  <dataValidations count="3">
    <dataValidation type="decimal" allowBlank="1" showInputMessage="1" showErrorMessage="1" errorTitle="Years" error="Please enter a whole number of years from 1 to 30." sqref="D8">
      <formula1>0.1</formula1>
      <formula2>15</formula2>
    </dataValidation>
    <dataValidation type="date" operator="greaterThanOrEqual" allowBlank="1" showInputMessage="1" showErrorMessage="1" errorTitle="Date" error="Please enter a valid date greater than or equal to January 1, 1900." sqref="D9:D10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4"/>
  <sheetViews>
    <sheetView showGridLines="0" tabSelected="1" zoomScalePageLayoutView="0" workbookViewId="0" topLeftCell="A1">
      <selection activeCell="L19" sqref="L19"/>
    </sheetView>
  </sheetViews>
  <sheetFormatPr defaultColWidth="9.140625" defaultRowHeight="12.75"/>
  <cols>
    <col min="1" max="1" width="4.7109375" style="3" customWidth="1"/>
    <col min="2" max="2" width="13.28125" style="3" customWidth="1"/>
    <col min="3" max="3" width="15.421875" style="3" customWidth="1"/>
    <col min="4" max="4" width="14.28125" style="3" bestFit="1" customWidth="1"/>
    <col min="5" max="6" width="12.421875" style="3" bestFit="1" customWidth="1"/>
    <col min="7" max="7" width="13.00390625" style="3" customWidth="1"/>
    <col min="8" max="8" width="13.140625" style="3" bestFit="1" customWidth="1"/>
    <col min="9" max="9" width="14.8515625" style="3" customWidth="1"/>
    <col min="10" max="10" width="6.140625" style="3" customWidth="1"/>
    <col min="11" max="11" width="15.00390625" style="4" bestFit="1" customWidth="1"/>
    <col min="12" max="12" width="15.28125" style="4" customWidth="1"/>
    <col min="13" max="13" width="10.00390625" style="4" bestFit="1" customWidth="1"/>
    <col min="14" max="14" width="9.57421875" style="4" bestFit="1" customWidth="1"/>
    <col min="15" max="16384" width="9.140625" style="4" customWidth="1"/>
  </cols>
  <sheetData>
    <row r="1" spans="1:9" ht="24" customHeight="1">
      <c r="A1" s="1" t="s">
        <v>37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5"/>
      <c r="B2" s="115"/>
      <c r="C2" s="5"/>
      <c r="D2" s="5"/>
      <c r="E2" s="5"/>
      <c r="F2" s="5"/>
      <c r="G2" s="5"/>
      <c r="H2" s="5"/>
      <c r="I2" s="5"/>
    </row>
    <row r="3" spans="1:9" ht="3" customHeight="1" thickTop="1">
      <c r="A3" s="6"/>
      <c r="B3" s="6"/>
      <c r="C3" s="6"/>
      <c r="D3" s="6"/>
      <c r="E3" s="6"/>
      <c r="F3" s="6"/>
      <c r="G3" s="6"/>
      <c r="H3" s="6"/>
      <c r="I3" s="6"/>
    </row>
    <row r="4" spans="1:9" ht="6.75" customHeight="1">
      <c r="A4" s="7"/>
      <c r="B4" s="7"/>
      <c r="C4" s="7"/>
      <c r="D4" s="7"/>
      <c r="E4" s="7"/>
      <c r="F4" s="7"/>
      <c r="G4" s="7"/>
      <c r="H4" s="7"/>
      <c r="I4" s="7"/>
    </row>
    <row r="5" spans="1:10" ht="14.25" customHeight="1">
      <c r="A5" s="5"/>
      <c r="B5" s="120" t="s">
        <v>1</v>
      </c>
      <c r="C5" s="121"/>
      <c r="D5" s="122"/>
      <c r="E5" s="2"/>
      <c r="F5" s="120" t="s">
        <v>2</v>
      </c>
      <c r="G5" s="121"/>
      <c r="H5" s="122"/>
      <c r="I5" s="2"/>
      <c r="J5" s="9"/>
    </row>
    <row r="6" spans="1:10" ht="14.25">
      <c r="A6" s="10"/>
      <c r="B6" s="11"/>
      <c r="C6" s="12" t="s">
        <v>3</v>
      </c>
      <c r="D6" s="117">
        <v>0</v>
      </c>
      <c r="E6" s="2"/>
      <c r="F6" s="11"/>
      <c r="G6" s="12" t="s">
        <v>4</v>
      </c>
      <c r="H6" s="109">
        <f>IF(Values_Entered,-PMT(Interest_Rate/Num_Pmt_Per_Year,Loan_Years*Num_Pmt_Per_Year,Loan_Amount),"")</f>
      </c>
      <c r="I6" s="2"/>
      <c r="J6" s="9"/>
    </row>
    <row r="7" spans="1:10" ht="12.75">
      <c r="A7" s="10"/>
      <c r="B7" s="11"/>
      <c r="C7" s="12" t="s">
        <v>5</v>
      </c>
      <c r="D7" s="14">
        <v>0</v>
      </c>
      <c r="E7" s="2"/>
      <c r="F7" s="11"/>
      <c r="G7" s="12" t="s">
        <v>6</v>
      </c>
      <c r="H7" s="109">
        <f>IF(Values_Entered,Loan_Years*Num_Pmt_Per_Year,"")</f>
      </c>
      <c r="I7" s="15"/>
      <c r="J7" s="9"/>
    </row>
    <row r="8" spans="1:10" ht="12.75">
      <c r="A8" s="10"/>
      <c r="B8" s="11"/>
      <c r="C8" s="12" t="s">
        <v>7</v>
      </c>
      <c r="D8" s="16">
        <v>1</v>
      </c>
      <c r="E8" s="2"/>
      <c r="F8" s="11"/>
      <c r="G8" s="12" t="s">
        <v>8</v>
      </c>
      <c r="H8" s="109">
        <f>IF(Values_Entered,Number_of_Payments,"")</f>
      </c>
      <c r="I8" s="15"/>
      <c r="J8" s="9"/>
    </row>
    <row r="9" spans="1:11" ht="12.75">
      <c r="A9" s="10"/>
      <c r="B9" s="11"/>
      <c r="C9" s="12" t="s">
        <v>9</v>
      </c>
      <c r="D9" s="17">
        <v>1</v>
      </c>
      <c r="E9" s="2"/>
      <c r="F9" s="11"/>
      <c r="G9" s="12" t="s">
        <v>10</v>
      </c>
      <c r="H9" s="109">
        <v>0</v>
      </c>
      <c r="I9" s="15"/>
      <c r="J9" s="9"/>
      <c r="K9" s="97"/>
    </row>
    <row r="10" spans="1:11" ht="12.75">
      <c r="A10" s="10"/>
      <c r="B10" s="11"/>
      <c r="C10" s="12" t="s">
        <v>11</v>
      </c>
      <c r="D10" s="18">
        <f ca="1">TODAY()</f>
        <v>42560</v>
      </c>
      <c r="E10" s="2"/>
      <c r="F10" s="19"/>
      <c r="G10" s="20"/>
      <c r="H10" s="109"/>
      <c r="I10" s="15"/>
      <c r="J10" s="9"/>
      <c r="K10" s="96"/>
    </row>
    <row r="11" spans="1:10" ht="12.75">
      <c r="A11" s="10"/>
      <c r="B11" s="19"/>
      <c r="C11" s="20" t="s">
        <v>13</v>
      </c>
      <c r="D11" s="21"/>
      <c r="E11" s="2"/>
      <c r="F11" s="5"/>
      <c r="G11" s="5"/>
      <c r="H11" s="22"/>
      <c r="I11" s="15"/>
      <c r="J11" s="9"/>
    </row>
    <row r="12" spans="1:12" ht="12.75">
      <c r="A12" s="5"/>
      <c r="B12" s="5"/>
      <c r="C12" s="5"/>
      <c r="D12" s="5"/>
      <c r="E12" s="5"/>
      <c r="F12" s="5"/>
      <c r="G12" s="5"/>
      <c r="H12" s="22"/>
      <c r="I12" s="5"/>
      <c r="J12" s="9"/>
      <c r="K12" s="97"/>
      <c r="L12" s="96"/>
    </row>
    <row r="13" spans="1:10" ht="12.75">
      <c r="A13" s="5"/>
      <c r="B13" s="23" t="s">
        <v>14</v>
      </c>
      <c r="C13" s="125" t="s">
        <v>36</v>
      </c>
      <c r="D13" s="126"/>
      <c r="E13" s="127"/>
      <c r="F13" s="127"/>
      <c r="G13" s="5"/>
      <c r="H13" s="5"/>
      <c r="I13" s="5"/>
      <c r="J13" s="9"/>
    </row>
    <row r="14" spans="1:10" ht="13.5" thickBot="1">
      <c r="A14" s="5"/>
      <c r="B14" s="5"/>
      <c r="C14" s="5"/>
      <c r="D14" s="5"/>
      <c r="E14" s="5"/>
      <c r="F14" s="5"/>
      <c r="G14" s="5"/>
      <c r="H14" s="5"/>
      <c r="I14" s="5"/>
      <c r="J14" s="9"/>
    </row>
    <row r="15" spans="1:10" ht="3" customHeight="1" thickTop="1">
      <c r="A15" s="6"/>
      <c r="B15" s="6"/>
      <c r="C15" s="6"/>
      <c r="D15" s="6"/>
      <c r="E15" s="6"/>
      <c r="F15" s="6"/>
      <c r="G15" s="6"/>
      <c r="H15" s="6"/>
      <c r="I15" s="6"/>
      <c r="J15" s="9"/>
    </row>
    <row r="16" spans="1:11" s="29" customFormat="1" ht="31.5" customHeight="1" thickBot="1">
      <c r="A16" s="25" t="s">
        <v>15</v>
      </c>
      <c r="B16" s="26" t="s">
        <v>16</v>
      </c>
      <c r="C16" s="26" t="s">
        <v>17</v>
      </c>
      <c r="D16" s="26" t="s">
        <v>4</v>
      </c>
      <c r="E16" s="26" t="s">
        <v>18</v>
      </c>
      <c r="F16" s="26" t="s">
        <v>19</v>
      </c>
      <c r="G16" s="26" t="s">
        <v>20</v>
      </c>
      <c r="H16" s="26" t="s">
        <v>21</v>
      </c>
      <c r="I16" s="27" t="s">
        <v>22</v>
      </c>
      <c r="J16" s="28"/>
      <c r="K16" s="91"/>
    </row>
    <row r="17" spans="1:10" s="29" customFormat="1" ht="3" customHeight="1" thickTop="1">
      <c r="A17" s="6"/>
      <c r="B17" s="30"/>
      <c r="C17" s="30"/>
      <c r="D17" s="30"/>
      <c r="E17" s="30"/>
      <c r="F17" s="30"/>
      <c r="G17" s="30"/>
      <c r="H17" s="30"/>
      <c r="I17" s="31"/>
      <c r="J17" s="28"/>
    </row>
    <row r="18" spans="1:11" s="34" customFormat="1" ht="11.25">
      <c r="A18" s="32">
        <f>IF(Values_Entered,1,"")</f>
      </c>
      <c r="B18" s="93">
        <f aca="true" t="shared" si="0" ref="B18:B81">IF(Pay_Num&lt;&gt;"",DATE(YEAR(Loan_Start),MONTH(Loan_Start)+(Pay_Num)*12/Num_Pmt_Per_Year,DAY(Loan_Start)),"")</f>
      </c>
      <c r="C18" s="116">
        <f>IF(Values_Entered,Loan_Amount,"")</f>
      </c>
      <c r="D18" s="116">
        <f>IF(Pay_Num&lt;&gt;"",Scheduled_Monthly_Payment,"")</f>
      </c>
      <c r="E18" s="116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116" t="e">
        <f>IF(AND(Pay_Num&lt;&gt;"",Sched_Pay+Extra_Pay&lt;Beg_Bal),Sched_Pay+Extra_Pay,IF(Pay_Num&lt;&gt;"",Beg_Bal,""))</f>
        <v>#VALUE!</v>
      </c>
      <c r="G18" s="116">
        <f aca="true" t="shared" si="2" ref="G18:G81">IF(Pay_Num&lt;&gt;"",Total_Pay-Int,"")</f>
      </c>
      <c r="H18" s="116">
        <f>IF(Pay_Num&lt;&gt;"",Beg_Bal*(Interest_Rate/Num_Pmt_Per_Year),"")</f>
      </c>
      <c r="I18" s="116" t="e">
        <f aca="true" t="shared" si="3" ref="I18:I81">IF(AND(Pay_Num&lt;&gt;"",Sched_Pay+Extra_Pay&lt;Beg_Bal),Beg_Bal-Princ,IF(Pay_Num&lt;&gt;"",0,""))</f>
        <v>#VALUE!</v>
      </c>
      <c r="K18" s="95"/>
    </row>
    <row r="19" spans="1:11" s="34" customFormat="1" ht="12.75" customHeight="1">
      <c r="A19" s="32">
        <f aca="true" t="shared" si="4" ref="A19:A82">IF(Values_Entered,A18+1,"")</f>
      </c>
      <c r="B19" s="93">
        <f t="shared" si="0"/>
      </c>
      <c r="C19" s="116">
        <f>IF(Pay_Num&lt;&gt;"",I18,"")</f>
      </c>
      <c r="D19" s="116">
        <f aca="true" t="shared" si="5" ref="D19:D34">IF(Pay_Num&lt;&gt;"",Scheduled_Monthly_Payment,"")</f>
      </c>
      <c r="E19" s="116" t="e">
        <f t="shared" si="1"/>
        <v>#VALUE!</v>
      </c>
      <c r="F19" s="116" t="e">
        <f>IF(AND(Pay_Num&lt;&gt;"",Sched_Pay+Extra_Pay&lt;Beg_Bal),Sched_Pay+Extra_Pay,IF(Pay_Num&lt;&gt;"",Beg_Bal,""))</f>
        <v>#VALUE!</v>
      </c>
      <c r="G19" s="116">
        <f t="shared" si="2"/>
      </c>
      <c r="H19" s="116">
        <f aca="true" t="shared" si="6" ref="H19:H82">IF(Pay_Num&lt;&gt;"",Beg_Bal*Interest_Rate/Num_Pmt_Per_Year,"")</f>
      </c>
      <c r="I19" s="116" t="e">
        <f t="shared" si="3"/>
        <v>#VALUE!</v>
      </c>
      <c r="K19" s="112"/>
    </row>
    <row r="20" spans="1:13" s="34" customFormat="1" ht="12.75" customHeight="1">
      <c r="A20" s="32">
        <f t="shared" si="4"/>
      </c>
      <c r="B20" s="93">
        <f t="shared" si="0"/>
      </c>
      <c r="C20" s="116">
        <f aca="true" t="shared" si="7" ref="C20:C82">IF(Pay_Num&lt;&gt;"",I19,"")</f>
      </c>
      <c r="D20" s="116">
        <f>IF(Pay_Num&lt;&gt;"",Scheduled_Monthly_Payment,"")</f>
      </c>
      <c r="E20" s="116" t="e">
        <f t="shared" si="1"/>
        <v>#VALUE!</v>
      </c>
      <c r="F20" s="116" t="e">
        <f>IF(AND(Pay_Num&lt;&gt;"",Sched_Pay+Extra_Pay&lt;Beg_Bal),Sched_Pay+Extra_Pay,IF(Pay_Num&lt;&gt;"",Beg_Bal,""))</f>
        <v>#VALUE!</v>
      </c>
      <c r="G20" s="116">
        <f t="shared" si="2"/>
      </c>
      <c r="H20" s="116">
        <f t="shared" si="6"/>
      </c>
      <c r="I20" s="116" t="e">
        <f t="shared" si="3"/>
        <v>#VALUE!</v>
      </c>
      <c r="M20" s="113"/>
    </row>
    <row r="21" spans="1:11" s="34" customFormat="1" ht="11.25">
      <c r="A21" s="32">
        <f t="shared" si="4"/>
      </c>
      <c r="B21" s="93">
        <f t="shared" si="0"/>
      </c>
      <c r="C21" s="116">
        <f t="shared" si="7"/>
      </c>
      <c r="D21" s="116">
        <f>IF(Pay_Num&lt;&gt;"",Scheduled_Monthly_Payment,"")</f>
      </c>
      <c r="E21" s="116" t="e">
        <f t="shared" si="1"/>
        <v>#VALUE!</v>
      </c>
      <c r="F21" s="116" t="e">
        <f>IF(AND(Pay_Num&lt;&gt;"",Sched_Pay+Extra_Pay&lt;Beg_Bal),Sched_Pay+Extra_Pay,IF(Pay_Num&lt;&gt;"",Beg_Bal,""))</f>
        <v>#VALUE!</v>
      </c>
      <c r="G21" s="116">
        <f t="shared" si="2"/>
      </c>
      <c r="H21" s="116">
        <f t="shared" si="6"/>
      </c>
      <c r="I21" s="116" t="e">
        <f t="shared" si="3"/>
        <v>#VALUE!</v>
      </c>
      <c r="K21" s="112"/>
    </row>
    <row r="22" spans="1:13" s="34" customFormat="1" ht="11.25">
      <c r="A22" s="32">
        <f t="shared" si="4"/>
      </c>
      <c r="B22" s="93">
        <f t="shared" si="0"/>
      </c>
      <c r="C22" s="116">
        <f t="shared" si="7"/>
      </c>
      <c r="D22" s="116">
        <f t="shared" si="5"/>
      </c>
      <c r="E22" s="116" t="e">
        <f t="shared" si="1"/>
        <v>#VALUE!</v>
      </c>
      <c r="F22" s="116" t="e">
        <f>IF(AND(Pay_Num&lt;&gt;"",Sched_Pay+Extra_Pay&lt;Beg_Bal),Sched_Pay+Extra_Pay,IF(Pay_Num&lt;&gt;"",Beg_Bal,""))</f>
        <v>#VALUE!</v>
      </c>
      <c r="G22" s="116">
        <f t="shared" si="2"/>
      </c>
      <c r="H22" s="116">
        <f t="shared" si="6"/>
      </c>
      <c r="I22" s="116" t="e">
        <f t="shared" si="3"/>
        <v>#VALUE!</v>
      </c>
      <c r="L22" s="113"/>
      <c r="M22" s="114"/>
    </row>
    <row r="23" spans="1:11" s="37" customFormat="1" ht="11.25">
      <c r="A23" s="32">
        <f t="shared" si="4"/>
      </c>
      <c r="B23" s="93">
        <f t="shared" si="0"/>
      </c>
      <c r="C23" s="116">
        <f t="shared" si="7"/>
      </c>
      <c r="D23" s="116">
        <f t="shared" si="5"/>
      </c>
      <c r="E23" s="116" t="e">
        <f t="shared" si="1"/>
        <v>#VALUE!</v>
      </c>
      <c r="F23" s="116" t="e">
        <f aca="true" t="shared" si="8" ref="F23:F81">IF(AND(Pay_Num&lt;&gt;"",Sched_Pay+Extra_Pay&lt;Beg_Bal),Sched_Pay+Extra_Pay,IF(Pay_Num&lt;&gt;"",Beg_Bal,""))</f>
        <v>#VALUE!</v>
      </c>
      <c r="G23" s="116">
        <f t="shared" si="2"/>
      </c>
      <c r="H23" s="116">
        <f t="shared" si="6"/>
      </c>
      <c r="I23" s="116" t="e">
        <f t="shared" si="3"/>
        <v>#VALUE!</v>
      </c>
      <c r="J23" s="34"/>
      <c r="K23" s="34"/>
    </row>
    <row r="24" spans="1:11" s="37" customFormat="1" ht="11.25">
      <c r="A24" s="32">
        <f t="shared" si="4"/>
      </c>
      <c r="B24" s="93">
        <f t="shared" si="0"/>
      </c>
      <c r="C24" s="116">
        <f t="shared" si="7"/>
      </c>
      <c r="D24" s="116">
        <f t="shared" si="5"/>
      </c>
      <c r="E24" s="116" t="e">
        <f t="shared" si="1"/>
        <v>#VALUE!</v>
      </c>
      <c r="F24" s="116" t="e">
        <f t="shared" si="8"/>
        <v>#VALUE!</v>
      </c>
      <c r="G24" s="116">
        <f t="shared" si="2"/>
      </c>
      <c r="H24" s="116">
        <f t="shared" si="6"/>
      </c>
      <c r="I24" s="116" t="e">
        <f t="shared" si="3"/>
        <v>#VALUE!</v>
      </c>
      <c r="J24" s="34"/>
      <c r="K24" s="34"/>
    </row>
    <row r="25" spans="1:11" s="37" customFormat="1" ht="11.25">
      <c r="A25" s="32">
        <f t="shared" si="4"/>
      </c>
      <c r="B25" s="93">
        <f t="shared" si="0"/>
      </c>
      <c r="C25" s="116">
        <f t="shared" si="7"/>
      </c>
      <c r="D25" s="116">
        <f t="shared" si="5"/>
      </c>
      <c r="E25" s="116" t="e">
        <f t="shared" si="1"/>
        <v>#VALUE!</v>
      </c>
      <c r="F25" s="116" t="e">
        <f t="shared" si="8"/>
        <v>#VALUE!</v>
      </c>
      <c r="G25" s="116">
        <f t="shared" si="2"/>
      </c>
      <c r="H25" s="116">
        <f t="shared" si="6"/>
      </c>
      <c r="I25" s="116" t="e">
        <f t="shared" si="3"/>
        <v>#VALUE!</v>
      </c>
      <c r="J25" s="34"/>
      <c r="K25" s="34"/>
    </row>
    <row r="26" spans="1:11" s="37" customFormat="1" ht="11.25">
      <c r="A26" s="32">
        <f t="shared" si="4"/>
      </c>
      <c r="B26" s="93">
        <f t="shared" si="0"/>
      </c>
      <c r="C26" s="116">
        <f t="shared" si="7"/>
      </c>
      <c r="D26" s="116">
        <f t="shared" si="5"/>
      </c>
      <c r="E26" s="116" t="e">
        <f t="shared" si="1"/>
        <v>#VALUE!</v>
      </c>
      <c r="F26" s="116" t="e">
        <f t="shared" si="8"/>
        <v>#VALUE!</v>
      </c>
      <c r="G26" s="116">
        <f t="shared" si="2"/>
      </c>
      <c r="H26" s="116">
        <f t="shared" si="6"/>
      </c>
      <c r="I26" s="116" t="e">
        <f t="shared" si="3"/>
        <v>#VALUE!</v>
      </c>
      <c r="J26" s="34"/>
      <c r="K26" s="34"/>
    </row>
    <row r="27" spans="1:11" s="37" customFormat="1" ht="11.25">
      <c r="A27" s="32">
        <f t="shared" si="4"/>
      </c>
      <c r="B27" s="93">
        <f t="shared" si="0"/>
      </c>
      <c r="C27" s="116">
        <f t="shared" si="7"/>
      </c>
      <c r="D27" s="116">
        <f t="shared" si="5"/>
      </c>
      <c r="E27" s="116" t="e">
        <f t="shared" si="1"/>
        <v>#VALUE!</v>
      </c>
      <c r="F27" s="116" t="e">
        <f t="shared" si="8"/>
        <v>#VALUE!</v>
      </c>
      <c r="G27" s="116">
        <f t="shared" si="2"/>
      </c>
      <c r="H27" s="116">
        <f t="shared" si="6"/>
      </c>
      <c r="I27" s="116" t="e">
        <f t="shared" si="3"/>
        <v>#VALUE!</v>
      </c>
      <c r="J27" s="34"/>
      <c r="K27" s="34"/>
    </row>
    <row r="28" spans="1:11" s="37" customFormat="1" ht="11.25">
      <c r="A28" s="32">
        <f t="shared" si="4"/>
      </c>
      <c r="B28" s="93">
        <f t="shared" si="0"/>
      </c>
      <c r="C28" s="116">
        <f t="shared" si="7"/>
      </c>
      <c r="D28" s="116">
        <f t="shared" si="5"/>
      </c>
      <c r="E28" s="116" t="e">
        <f t="shared" si="1"/>
        <v>#VALUE!</v>
      </c>
      <c r="F28" s="116" t="e">
        <f t="shared" si="8"/>
        <v>#VALUE!</v>
      </c>
      <c r="G28" s="116">
        <f t="shared" si="2"/>
      </c>
      <c r="H28" s="116">
        <f t="shared" si="6"/>
      </c>
      <c r="I28" s="116" t="e">
        <f t="shared" si="3"/>
        <v>#VALUE!</v>
      </c>
      <c r="J28" s="34"/>
      <c r="K28" s="34"/>
    </row>
    <row r="29" spans="1:11" s="37" customFormat="1" ht="11.25">
      <c r="A29" s="32">
        <f t="shared" si="4"/>
      </c>
      <c r="B29" s="93">
        <f t="shared" si="0"/>
      </c>
      <c r="C29" s="116">
        <f t="shared" si="7"/>
      </c>
      <c r="D29" s="116">
        <f t="shared" si="5"/>
      </c>
      <c r="E29" s="116" t="e">
        <f t="shared" si="1"/>
        <v>#VALUE!</v>
      </c>
      <c r="F29" s="116" t="e">
        <f t="shared" si="8"/>
        <v>#VALUE!</v>
      </c>
      <c r="G29" s="116">
        <f t="shared" si="2"/>
      </c>
      <c r="H29" s="116">
        <f t="shared" si="6"/>
      </c>
      <c r="I29" s="116" t="e">
        <f t="shared" si="3"/>
        <v>#VALUE!</v>
      </c>
      <c r="J29" s="34"/>
      <c r="K29" s="34"/>
    </row>
    <row r="30" spans="1:11" s="37" customFormat="1" ht="11.25">
      <c r="A30" s="32">
        <f t="shared" si="4"/>
      </c>
      <c r="B30" s="93">
        <f t="shared" si="0"/>
      </c>
      <c r="C30" s="116">
        <f t="shared" si="7"/>
      </c>
      <c r="D30" s="116">
        <f t="shared" si="5"/>
      </c>
      <c r="E30" s="116" t="e">
        <f t="shared" si="1"/>
        <v>#VALUE!</v>
      </c>
      <c r="F30" s="116" t="e">
        <f t="shared" si="8"/>
        <v>#VALUE!</v>
      </c>
      <c r="G30" s="116">
        <f t="shared" si="2"/>
      </c>
      <c r="H30" s="116">
        <f t="shared" si="6"/>
      </c>
      <c r="I30" s="116" t="e">
        <f t="shared" si="3"/>
        <v>#VALUE!</v>
      </c>
      <c r="J30" s="34"/>
      <c r="K30" s="34"/>
    </row>
    <row r="31" spans="1:11" s="37" customFormat="1" ht="11.25">
      <c r="A31" s="32">
        <f t="shared" si="4"/>
      </c>
      <c r="B31" s="93">
        <f t="shared" si="0"/>
      </c>
      <c r="C31" s="116">
        <f t="shared" si="7"/>
      </c>
      <c r="D31" s="116">
        <f t="shared" si="5"/>
      </c>
      <c r="E31" s="116" t="e">
        <f t="shared" si="1"/>
        <v>#VALUE!</v>
      </c>
      <c r="F31" s="116" t="e">
        <f t="shared" si="8"/>
        <v>#VALUE!</v>
      </c>
      <c r="G31" s="116">
        <f t="shared" si="2"/>
      </c>
      <c r="H31" s="116">
        <f t="shared" si="6"/>
      </c>
      <c r="I31" s="116" t="e">
        <f t="shared" si="3"/>
        <v>#VALUE!</v>
      </c>
      <c r="J31" s="34"/>
      <c r="K31" s="34"/>
    </row>
    <row r="32" spans="1:11" s="37" customFormat="1" ht="11.25">
      <c r="A32" s="32">
        <f t="shared" si="4"/>
      </c>
      <c r="B32" s="93">
        <f t="shared" si="0"/>
      </c>
      <c r="C32" s="116">
        <f t="shared" si="7"/>
      </c>
      <c r="D32" s="116">
        <f t="shared" si="5"/>
      </c>
      <c r="E32" s="116" t="e">
        <f t="shared" si="1"/>
        <v>#VALUE!</v>
      </c>
      <c r="F32" s="116" t="e">
        <f t="shared" si="8"/>
        <v>#VALUE!</v>
      </c>
      <c r="G32" s="116">
        <f t="shared" si="2"/>
      </c>
      <c r="H32" s="116">
        <f t="shared" si="6"/>
      </c>
      <c r="I32" s="116" t="e">
        <f t="shared" si="3"/>
        <v>#VALUE!</v>
      </c>
      <c r="J32" s="34"/>
      <c r="K32" s="34"/>
    </row>
    <row r="33" spans="1:11" s="37" customFormat="1" ht="11.25">
      <c r="A33" s="32">
        <f t="shared" si="4"/>
      </c>
      <c r="B33" s="93">
        <f t="shared" si="0"/>
      </c>
      <c r="C33" s="116">
        <f t="shared" si="7"/>
      </c>
      <c r="D33" s="116">
        <f t="shared" si="5"/>
      </c>
      <c r="E33" s="116" t="e">
        <f t="shared" si="1"/>
        <v>#VALUE!</v>
      </c>
      <c r="F33" s="116" t="e">
        <f t="shared" si="8"/>
        <v>#VALUE!</v>
      </c>
      <c r="G33" s="116">
        <f t="shared" si="2"/>
      </c>
      <c r="H33" s="116">
        <f t="shared" si="6"/>
      </c>
      <c r="I33" s="116" t="e">
        <f t="shared" si="3"/>
        <v>#VALUE!</v>
      </c>
      <c r="J33" s="34"/>
      <c r="K33" s="34"/>
    </row>
    <row r="34" spans="1:11" s="37" customFormat="1" ht="11.25">
      <c r="A34" s="32">
        <f t="shared" si="4"/>
      </c>
      <c r="B34" s="93">
        <f t="shared" si="0"/>
      </c>
      <c r="C34" s="116">
        <f t="shared" si="7"/>
      </c>
      <c r="D34" s="116">
        <f t="shared" si="5"/>
      </c>
      <c r="E34" s="116" t="e">
        <f t="shared" si="1"/>
        <v>#VALUE!</v>
      </c>
      <c r="F34" s="116" t="e">
        <f t="shared" si="8"/>
        <v>#VALUE!</v>
      </c>
      <c r="G34" s="116">
        <f t="shared" si="2"/>
      </c>
      <c r="H34" s="116">
        <f t="shared" si="6"/>
      </c>
      <c r="I34" s="116" t="e">
        <f t="shared" si="3"/>
        <v>#VALUE!</v>
      </c>
      <c r="J34" s="34"/>
      <c r="K34" s="34"/>
    </row>
    <row r="35" spans="1:11" s="37" customFormat="1" ht="11.25">
      <c r="A35" s="32">
        <f t="shared" si="4"/>
      </c>
      <c r="B35" s="93">
        <f t="shared" si="0"/>
      </c>
      <c r="C35" s="116">
        <f t="shared" si="7"/>
      </c>
      <c r="D35" s="116">
        <f aca="true" t="shared" si="9" ref="D35:D81">IF(Pay_Num&lt;&gt;"",Scheduled_Monthly_Payment,"")</f>
      </c>
      <c r="E35" s="116" t="e">
        <f t="shared" si="1"/>
        <v>#VALUE!</v>
      </c>
      <c r="F35" s="116" t="e">
        <f t="shared" si="8"/>
        <v>#VALUE!</v>
      </c>
      <c r="G35" s="116">
        <f t="shared" si="2"/>
      </c>
      <c r="H35" s="116">
        <f t="shared" si="6"/>
      </c>
      <c r="I35" s="116" t="e">
        <f t="shared" si="3"/>
        <v>#VALUE!</v>
      </c>
      <c r="J35" s="34"/>
      <c r="K35" s="34"/>
    </row>
    <row r="36" spans="1:11" s="37" customFormat="1" ht="11.25">
      <c r="A36" s="32">
        <f t="shared" si="4"/>
      </c>
      <c r="B36" s="93">
        <f t="shared" si="0"/>
      </c>
      <c r="C36" s="116">
        <f t="shared" si="7"/>
      </c>
      <c r="D36" s="116">
        <f t="shared" si="9"/>
      </c>
      <c r="E36" s="116" t="e">
        <f t="shared" si="1"/>
        <v>#VALUE!</v>
      </c>
      <c r="F36" s="116" t="e">
        <f t="shared" si="8"/>
        <v>#VALUE!</v>
      </c>
      <c r="G36" s="116">
        <f t="shared" si="2"/>
      </c>
      <c r="H36" s="116">
        <f t="shared" si="6"/>
      </c>
      <c r="I36" s="116" t="e">
        <f t="shared" si="3"/>
        <v>#VALUE!</v>
      </c>
      <c r="J36" s="34"/>
      <c r="K36" s="34"/>
    </row>
    <row r="37" spans="1:11" s="37" customFormat="1" ht="11.25">
      <c r="A37" s="32">
        <f t="shared" si="4"/>
      </c>
      <c r="B37" s="93">
        <f t="shared" si="0"/>
      </c>
      <c r="C37" s="116">
        <f t="shared" si="7"/>
      </c>
      <c r="D37" s="116">
        <f t="shared" si="9"/>
      </c>
      <c r="E37" s="116" t="e">
        <f t="shared" si="1"/>
        <v>#VALUE!</v>
      </c>
      <c r="F37" s="116" t="e">
        <f t="shared" si="8"/>
        <v>#VALUE!</v>
      </c>
      <c r="G37" s="116">
        <f t="shared" si="2"/>
      </c>
      <c r="H37" s="116">
        <f t="shared" si="6"/>
      </c>
      <c r="I37" s="116" t="e">
        <f t="shared" si="3"/>
        <v>#VALUE!</v>
      </c>
      <c r="J37" s="34"/>
      <c r="K37" s="34"/>
    </row>
    <row r="38" spans="1:11" s="37" customFormat="1" ht="11.25">
      <c r="A38" s="32">
        <f t="shared" si="4"/>
      </c>
      <c r="B38" s="93">
        <f t="shared" si="0"/>
      </c>
      <c r="C38" s="116">
        <f t="shared" si="7"/>
      </c>
      <c r="D38" s="116">
        <f t="shared" si="9"/>
      </c>
      <c r="E38" s="116" t="e">
        <f t="shared" si="1"/>
        <v>#VALUE!</v>
      </c>
      <c r="F38" s="116" t="e">
        <f t="shared" si="8"/>
        <v>#VALUE!</v>
      </c>
      <c r="G38" s="116">
        <f t="shared" si="2"/>
      </c>
      <c r="H38" s="116">
        <f t="shared" si="6"/>
      </c>
      <c r="I38" s="116" t="e">
        <f t="shared" si="3"/>
        <v>#VALUE!</v>
      </c>
      <c r="J38" s="34"/>
      <c r="K38" s="34"/>
    </row>
    <row r="39" spans="1:11" s="37" customFormat="1" ht="11.25">
      <c r="A39" s="32">
        <f t="shared" si="4"/>
      </c>
      <c r="B39" s="93">
        <f t="shared" si="0"/>
      </c>
      <c r="C39" s="116">
        <f t="shared" si="7"/>
      </c>
      <c r="D39" s="116">
        <f t="shared" si="9"/>
      </c>
      <c r="E39" s="116" t="e">
        <f t="shared" si="1"/>
        <v>#VALUE!</v>
      </c>
      <c r="F39" s="116" t="e">
        <f t="shared" si="8"/>
        <v>#VALUE!</v>
      </c>
      <c r="G39" s="116">
        <f t="shared" si="2"/>
      </c>
      <c r="H39" s="116">
        <f t="shared" si="6"/>
      </c>
      <c r="I39" s="116" t="e">
        <f t="shared" si="3"/>
        <v>#VALUE!</v>
      </c>
      <c r="J39" s="34"/>
      <c r="K39" s="34"/>
    </row>
    <row r="40" spans="1:11" s="37" customFormat="1" ht="11.25">
      <c r="A40" s="32">
        <f t="shared" si="4"/>
      </c>
      <c r="B40" s="93">
        <f t="shared" si="0"/>
      </c>
      <c r="C40" s="116">
        <f t="shared" si="7"/>
      </c>
      <c r="D40" s="116">
        <f t="shared" si="9"/>
      </c>
      <c r="E40" s="116" t="e">
        <f t="shared" si="1"/>
        <v>#VALUE!</v>
      </c>
      <c r="F40" s="116" t="e">
        <f t="shared" si="8"/>
        <v>#VALUE!</v>
      </c>
      <c r="G40" s="116">
        <f t="shared" si="2"/>
      </c>
      <c r="H40" s="116">
        <f t="shared" si="6"/>
      </c>
      <c r="I40" s="116" t="e">
        <f t="shared" si="3"/>
        <v>#VALUE!</v>
      </c>
      <c r="J40" s="34"/>
      <c r="K40" s="34"/>
    </row>
    <row r="41" spans="1:11" s="37" customFormat="1" ht="11.25">
      <c r="A41" s="32">
        <f t="shared" si="4"/>
      </c>
      <c r="B41" s="93">
        <f t="shared" si="0"/>
      </c>
      <c r="C41" s="116">
        <f t="shared" si="7"/>
      </c>
      <c r="D41" s="116">
        <f t="shared" si="9"/>
      </c>
      <c r="E41" s="116" t="e">
        <f t="shared" si="1"/>
        <v>#VALUE!</v>
      </c>
      <c r="F41" s="116" t="e">
        <f t="shared" si="8"/>
        <v>#VALUE!</v>
      </c>
      <c r="G41" s="116">
        <f t="shared" si="2"/>
      </c>
      <c r="H41" s="116">
        <f t="shared" si="6"/>
      </c>
      <c r="I41" s="116" t="e">
        <f t="shared" si="3"/>
        <v>#VALUE!</v>
      </c>
      <c r="J41" s="34"/>
      <c r="K41" s="34"/>
    </row>
    <row r="42" spans="1:11" s="37" customFormat="1" ht="11.25">
      <c r="A42" s="32">
        <f t="shared" si="4"/>
      </c>
      <c r="B42" s="93">
        <f t="shared" si="0"/>
      </c>
      <c r="C42" s="116">
        <f t="shared" si="7"/>
      </c>
      <c r="D42" s="116">
        <f t="shared" si="9"/>
      </c>
      <c r="E42" s="116" t="e">
        <f t="shared" si="1"/>
        <v>#VALUE!</v>
      </c>
      <c r="F42" s="116" t="e">
        <f t="shared" si="8"/>
        <v>#VALUE!</v>
      </c>
      <c r="G42" s="116">
        <f t="shared" si="2"/>
      </c>
      <c r="H42" s="116">
        <f t="shared" si="6"/>
      </c>
      <c r="I42" s="116" t="e">
        <f t="shared" si="3"/>
        <v>#VALUE!</v>
      </c>
      <c r="J42" s="34"/>
      <c r="K42" s="34"/>
    </row>
    <row r="43" spans="1:11" s="37" customFormat="1" ht="11.25">
      <c r="A43" s="32">
        <f t="shared" si="4"/>
      </c>
      <c r="B43" s="93">
        <f t="shared" si="0"/>
      </c>
      <c r="C43" s="116">
        <f t="shared" si="7"/>
      </c>
      <c r="D43" s="116">
        <f t="shared" si="9"/>
      </c>
      <c r="E43" s="116" t="e">
        <f t="shared" si="1"/>
        <v>#VALUE!</v>
      </c>
      <c r="F43" s="116" t="e">
        <f t="shared" si="8"/>
        <v>#VALUE!</v>
      </c>
      <c r="G43" s="116">
        <f t="shared" si="2"/>
      </c>
      <c r="H43" s="116">
        <f t="shared" si="6"/>
      </c>
      <c r="I43" s="116" t="e">
        <f t="shared" si="3"/>
        <v>#VALUE!</v>
      </c>
      <c r="J43" s="34"/>
      <c r="K43" s="34"/>
    </row>
    <row r="44" spans="1:11" s="37" customFormat="1" ht="11.25">
      <c r="A44" s="32">
        <f t="shared" si="4"/>
      </c>
      <c r="B44" s="93">
        <f t="shared" si="0"/>
      </c>
      <c r="C44" s="116">
        <f t="shared" si="7"/>
      </c>
      <c r="D44" s="116">
        <f t="shared" si="9"/>
      </c>
      <c r="E44" s="116" t="e">
        <f t="shared" si="1"/>
        <v>#VALUE!</v>
      </c>
      <c r="F44" s="116" t="e">
        <f t="shared" si="8"/>
        <v>#VALUE!</v>
      </c>
      <c r="G44" s="116">
        <f t="shared" si="2"/>
      </c>
      <c r="H44" s="116">
        <f t="shared" si="6"/>
      </c>
      <c r="I44" s="116" t="e">
        <f t="shared" si="3"/>
        <v>#VALUE!</v>
      </c>
      <c r="J44" s="34"/>
      <c r="K44" s="34"/>
    </row>
    <row r="45" spans="1:11" s="37" customFormat="1" ht="11.25">
      <c r="A45" s="32">
        <f t="shared" si="4"/>
      </c>
      <c r="B45" s="93">
        <f t="shared" si="0"/>
      </c>
      <c r="C45" s="116">
        <f t="shared" si="7"/>
      </c>
      <c r="D45" s="116">
        <f t="shared" si="9"/>
      </c>
      <c r="E45" s="116" t="e">
        <f t="shared" si="1"/>
        <v>#VALUE!</v>
      </c>
      <c r="F45" s="116" t="e">
        <f t="shared" si="8"/>
        <v>#VALUE!</v>
      </c>
      <c r="G45" s="116">
        <f t="shared" si="2"/>
      </c>
      <c r="H45" s="116">
        <f t="shared" si="6"/>
      </c>
      <c r="I45" s="116" t="e">
        <f t="shared" si="3"/>
        <v>#VALUE!</v>
      </c>
      <c r="J45" s="34"/>
      <c r="K45" s="34"/>
    </row>
    <row r="46" spans="1:11" s="37" customFormat="1" ht="11.25">
      <c r="A46" s="32">
        <f t="shared" si="4"/>
      </c>
      <c r="B46" s="93">
        <f t="shared" si="0"/>
      </c>
      <c r="C46" s="116">
        <f t="shared" si="7"/>
      </c>
      <c r="D46" s="116">
        <f t="shared" si="9"/>
      </c>
      <c r="E46" s="116" t="e">
        <f t="shared" si="1"/>
        <v>#VALUE!</v>
      </c>
      <c r="F46" s="116" t="e">
        <f t="shared" si="8"/>
        <v>#VALUE!</v>
      </c>
      <c r="G46" s="116">
        <f t="shared" si="2"/>
      </c>
      <c r="H46" s="116">
        <f t="shared" si="6"/>
      </c>
      <c r="I46" s="116" t="e">
        <f t="shared" si="3"/>
        <v>#VALUE!</v>
      </c>
      <c r="J46" s="34"/>
      <c r="K46" s="34"/>
    </row>
    <row r="47" spans="1:11" s="37" customFormat="1" ht="11.25">
      <c r="A47" s="32">
        <f t="shared" si="4"/>
      </c>
      <c r="B47" s="93">
        <f t="shared" si="0"/>
      </c>
      <c r="C47" s="116">
        <f t="shared" si="7"/>
      </c>
      <c r="D47" s="116">
        <f t="shared" si="9"/>
      </c>
      <c r="E47" s="116" t="e">
        <f t="shared" si="1"/>
        <v>#VALUE!</v>
      </c>
      <c r="F47" s="116" t="e">
        <f t="shared" si="8"/>
        <v>#VALUE!</v>
      </c>
      <c r="G47" s="116">
        <f t="shared" si="2"/>
      </c>
      <c r="H47" s="116">
        <f t="shared" si="6"/>
      </c>
      <c r="I47" s="116" t="e">
        <f t="shared" si="3"/>
        <v>#VALUE!</v>
      </c>
      <c r="J47" s="34"/>
      <c r="K47" s="34"/>
    </row>
    <row r="48" spans="1:11" s="37" customFormat="1" ht="11.25">
      <c r="A48" s="32">
        <f t="shared" si="4"/>
      </c>
      <c r="B48" s="93">
        <f t="shared" si="0"/>
      </c>
      <c r="C48" s="116">
        <f t="shared" si="7"/>
      </c>
      <c r="D48" s="116">
        <f t="shared" si="9"/>
      </c>
      <c r="E48" s="116" t="e">
        <f t="shared" si="1"/>
        <v>#VALUE!</v>
      </c>
      <c r="F48" s="116" t="e">
        <f t="shared" si="8"/>
        <v>#VALUE!</v>
      </c>
      <c r="G48" s="116">
        <f t="shared" si="2"/>
      </c>
      <c r="H48" s="116">
        <f t="shared" si="6"/>
      </c>
      <c r="I48" s="116" t="e">
        <f t="shared" si="3"/>
        <v>#VALUE!</v>
      </c>
      <c r="J48" s="34"/>
      <c r="K48" s="34"/>
    </row>
    <row r="49" spans="1:11" s="37" customFormat="1" ht="11.25">
      <c r="A49" s="32">
        <f t="shared" si="4"/>
      </c>
      <c r="B49" s="93">
        <f t="shared" si="0"/>
      </c>
      <c r="C49" s="116">
        <f t="shared" si="7"/>
      </c>
      <c r="D49" s="116">
        <f t="shared" si="9"/>
      </c>
      <c r="E49" s="116" t="e">
        <f t="shared" si="1"/>
        <v>#VALUE!</v>
      </c>
      <c r="F49" s="116" t="e">
        <f t="shared" si="8"/>
        <v>#VALUE!</v>
      </c>
      <c r="G49" s="116">
        <f t="shared" si="2"/>
      </c>
      <c r="H49" s="116">
        <f t="shared" si="6"/>
      </c>
      <c r="I49" s="116" t="e">
        <f t="shared" si="3"/>
        <v>#VALUE!</v>
      </c>
      <c r="J49" s="34"/>
      <c r="K49" s="34"/>
    </row>
    <row r="50" spans="1:11" s="37" customFormat="1" ht="11.25">
      <c r="A50" s="32">
        <f t="shared" si="4"/>
      </c>
      <c r="B50" s="93">
        <f t="shared" si="0"/>
      </c>
      <c r="C50" s="116">
        <f t="shared" si="7"/>
      </c>
      <c r="D50" s="116">
        <f t="shared" si="9"/>
      </c>
      <c r="E50" s="116" t="e">
        <f t="shared" si="1"/>
        <v>#VALUE!</v>
      </c>
      <c r="F50" s="116" t="e">
        <f t="shared" si="8"/>
        <v>#VALUE!</v>
      </c>
      <c r="G50" s="116">
        <f t="shared" si="2"/>
      </c>
      <c r="H50" s="116">
        <f t="shared" si="6"/>
      </c>
      <c r="I50" s="116" t="e">
        <f t="shared" si="3"/>
        <v>#VALUE!</v>
      </c>
      <c r="J50" s="34"/>
      <c r="K50" s="34"/>
    </row>
    <row r="51" spans="1:11" s="37" customFormat="1" ht="11.25">
      <c r="A51" s="32">
        <f t="shared" si="4"/>
      </c>
      <c r="B51" s="93">
        <f t="shared" si="0"/>
      </c>
      <c r="C51" s="116">
        <f t="shared" si="7"/>
      </c>
      <c r="D51" s="116">
        <f t="shared" si="9"/>
      </c>
      <c r="E51" s="116" t="e">
        <f t="shared" si="1"/>
        <v>#VALUE!</v>
      </c>
      <c r="F51" s="116" t="e">
        <f t="shared" si="8"/>
        <v>#VALUE!</v>
      </c>
      <c r="G51" s="116">
        <f t="shared" si="2"/>
      </c>
      <c r="H51" s="116">
        <f t="shared" si="6"/>
      </c>
      <c r="I51" s="116" t="e">
        <f t="shared" si="3"/>
        <v>#VALUE!</v>
      </c>
      <c r="J51" s="34"/>
      <c r="K51" s="34"/>
    </row>
    <row r="52" spans="1:11" s="37" customFormat="1" ht="11.25">
      <c r="A52" s="32">
        <f t="shared" si="4"/>
      </c>
      <c r="B52" s="93">
        <f t="shared" si="0"/>
      </c>
      <c r="C52" s="116">
        <f t="shared" si="7"/>
      </c>
      <c r="D52" s="116">
        <f t="shared" si="9"/>
      </c>
      <c r="E52" s="116" t="e">
        <f t="shared" si="1"/>
        <v>#VALUE!</v>
      </c>
      <c r="F52" s="116" t="e">
        <f t="shared" si="8"/>
        <v>#VALUE!</v>
      </c>
      <c r="G52" s="116">
        <f t="shared" si="2"/>
      </c>
      <c r="H52" s="116">
        <f t="shared" si="6"/>
      </c>
      <c r="I52" s="116" t="e">
        <f t="shared" si="3"/>
        <v>#VALUE!</v>
      </c>
      <c r="J52" s="34"/>
      <c r="K52" s="34"/>
    </row>
    <row r="53" spans="1:11" s="37" customFormat="1" ht="11.25">
      <c r="A53" s="32">
        <f t="shared" si="4"/>
      </c>
      <c r="B53" s="93">
        <f t="shared" si="0"/>
      </c>
      <c r="C53" s="116">
        <f t="shared" si="7"/>
      </c>
      <c r="D53" s="116">
        <f t="shared" si="9"/>
      </c>
      <c r="E53" s="116" t="e">
        <f t="shared" si="1"/>
        <v>#VALUE!</v>
      </c>
      <c r="F53" s="116" t="e">
        <f t="shared" si="8"/>
        <v>#VALUE!</v>
      </c>
      <c r="G53" s="116">
        <f t="shared" si="2"/>
      </c>
      <c r="H53" s="116">
        <f t="shared" si="6"/>
      </c>
      <c r="I53" s="116" t="e">
        <f t="shared" si="3"/>
        <v>#VALUE!</v>
      </c>
      <c r="J53" s="34"/>
      <c r="K53" s="34"/>
    </row>
    <row r="54" spans="1:11" s="37" customFormat="1" ht="11.25">
      <c r="A54" s="32">
        <f t="shared" si="4"/>
      </c>
      <c r="B54" s="93">
        <f t="shared" si="0"/>
      </c>
      <c r="C54" s="116">
        <f t="shared" si="7"/>
      </c>
      <c r="D54" s="116">
        <f t="shared" si="9"/>
      </c>
      <c r="E54" s="116" t="e">
        <f t="shared" si="1"/>
        <v>#VALUE!</v>
      </c>
      <c r="F54" s="116" t="e">
        <f t="shared" si="8"/>
        <v>#VALUE!</v>
      </c>
      <c r="G54" s="116">
        <f t="shared" si="2"/>
      </c>
      <c r="H54" s="116">
        <f t="shared" si="6"/>
      </c>
      <c r="I54" s="116" t="e">
        <f t="shared" si="3"/>
        <v>#VALUE!</v>
      </c>
      <c r="J54" s="34"/>
      <c r="K54" s="34"/>
    </row>
    <row r="55" spans="1:11" s="37" customFormat="1" ht="11.25">
      <c r="A55" s="32">
        <f t="shared" si="4"/>
      </c>
      <c r="B55" s="93">
        <f t="shared" si="0"/>
      </c>
      <c r="C55" s="116">
        <f t="shared" si="7"/>
      </c>
      <c r="D55" s="116">
        <f t="shared" si="9"/>
      </c>
      <c r="E55" s="116" t="e">
        <f t="shared" si="1"/>
        <v>#VALUE!</v>
      </c>
      <c r="F55" s="116" t="e">
        <f t="shared" si="8"/>
        <v>#VALUE!</v>
      </c>
      <c r="G55" s="116">
        <f t="shared" si="2"/>
      </c>
      <c r="H55" s="116">
        <f t="shared" si="6"/>
      </c>
      <c r="I55" s="116" t="e">
        <f t="shared" si="3"/>
        <v>#VALUE!</v>
      </c>
      <c r="J55" s="34"/>
      <c r="K55" s="34"/>
    </row>
    <row r="56" spans="1:11" s="37" customFormat="1" ht="11.25">
      <c r="A56" s="32">
        <f t="shared" si="4"/>
      </c>
      <c r="B56" s="93">
        <f t="shared" si="0"/>
      </c>
      <c r="C56" s="116">
        <f t="shared" si="7"/>
      </c>
      <c r="D56" s="116">
        <f t="shared" si="9"/>
      </c>
      <c r="E56" s="116" t="e">
        <f t="shared" si="1"/>
        <v>#VALUE!</v>
      </c>
      <c r="F56" s="116" t="e">
        <f t="shared" si="8"/>
        <v>#VALUE!</v>
      </c>
      <c r="G56" s="116">
        <f t="shared" si="2"/>
      </c>
      <c r="H56" s="116">
        <f t="shared" si="6"/>
      </c>
      <c r="I56" s="116" t="e">
        <f t="shared" si="3"/>
        <v>#VALUE!</v>
      </c>
      <c r="J56" s="34"/>
      <c r="K56" s="34"/>
    </row>
    <row r="57" spans="1:11" s="37" customFormat="1" ht="11.25">
      <c r="A57" s="32">
        <f t="shared" si="4"/>
      </c>
      <c r="B57" s="93">
        <f t="shared" si="0"/>
      </c>
      <c r="C57" s="116">
        <f t="shared" si="7"/>
      </c>
      <c r="D57" s="116">
        <f t="shared" si="9"/>
      </c>
      <c r="E57" s="116" t="e">
        <f t="shared" si="1"/>
        <v>#VALUE!</v>
      </c>
      <c r="F57" s="116" t="e">
        <f t="shared" si="8"/>
        <v>#VALUE!</v>
      </c>
      <c r="G57" s="116">
        <f t="shared" si="2"/>
      </c>
      <c r="H57" s="116">
        <f t="shared" si="6"/>
      </c>
      <c r="I57" s="116" t="e">
        <f t="shared" si="3"/>
        <v>#VALUE!</v>
      </c>
      <c r="J57" s="34"/>
      <c r="K57" s="34"/>
    </row>
    <row r="58" spans="1:11" s="37" customFormat="1" ht="11.25">
      <c r="A58" s="32">
        <f t="shared" si="4"/>
      </c>
      <c r="B58" s="93">
        <f t="shared" si="0"/>
      </c>
      <c r="C58" s="116">
        <f t="shared" si="7"/>
      </c>
      <c r="D58" s="116">
        <f t="shared" si="9"/>
      </c>
      <c r="E58" s="116" t="e">
        <f t="shared" si="1"/>
        <v>#VALUE!</v>
      </c>
      <c r="F58" s="116" t="e">
        <f t="shared" si="8"/>
        <v>#VALUE!</v>
      </c>
      <c r="G58" s="116">
        <f t="shared" si="2"/>
      </c>
      <c r="H58" s="116">
        <f t="shared" si="6"/>
      </c>
      <c r="I58" s="116" t="e">
        <f t="shared" si="3"/>
        <v>#VALUE!</v>
      </c>
      <c r="J58" s="34"/>
      <c r="K58" s="34"/>
    </row>
    <row r="59" spans="1:11" s="37" customFormat="1" ht="11.25">
      <c r="A59" s="32">
        <f t="shared" si="4"/>
      </c>
      <c r="B59" s="93">
        <f t="shared" si="0"/>
      </c>
      <c r="C59" s="116">
        <f t="shared" si="7"/>
      </c>
      <c r="D59" s="116">
        <f t="shared" si="9"/>
      </c>
      <c r="E59" s="116" t="e">
        <f t="shared" si="1"/>
        <v>#VALUE!</v>
      </c>
      <c r="F59" s="116" t="e">
        <f t="shared" si="8"/>
        <v>#VALUE!</v>
      </c>
      <c r="G59" s="116">
        <f t="shared" si="2"/>
      </c>
      <c r="H59" s="116">
        <f t="shared" si="6"/>
      </c>
      <c r="I59" s="116" t="e">
        <f t="shared" si="3"/>
        <v>#VALUE!</v>
      </c>
      <c r="J59" s="34"/>
      <c r="K59" s="34"/>
    </row>
    <row r="60" spans="1:11" s="37" customFormat="1" ht="11.25">
      <c r="A60" s="32">
        <f t="shared" si="4"/>
      </c>
      <c r="B60" s="93">
        <f t="shared" si="0"/>
      </c>
      <c r="C60" s="116">
        <f t="shared" si="7"/>
      </c>
      <c r="D60" s="116">
        <f t="shared" si="9"/>
      </c>
      <c r="E60" s="116" t="e">
        <f t="shared" si="1"/>
        <v>#VALUE!</v>
      </c>
      <c r="F60" s="116" t="e">
        <f t="shared" si="8"/>
        <v>#VALUE!</v>
      </c>
      <c r="G60" s="116">
        <f t="shared" si="2"/>
      </c>
      <c r="H60" s="116">
        <f t="shared" si="6"/>
      </c>
      <c r="I60" s="116" t="e">
        <f t="shared" si="3"/>
        <v>#VALUE!</v>
      </c>
      <c r="J60" s="34"/>
      <c r="K60" s="34"/>
    </row>
    <row r="61" spans="1:11" s="37" customFormat="1" ht="11.25">
      <c r="A61" s="32">
        <f t="shared" si="4"/>
      </c>
      <c r="B61" s="93">
        <f t="shared" si="0"/>
      </c>
      <c r="C61" s="116">
        <f t="shared" si="7"/>
      </c>
      <c r="D61" s="116">
        <f t="shared" si="9"/>
      </c>
      <c r="E61" s="116" t="e">
        <f t="shared" si="1"/>
        <v>#VALUE!</v>
      </c>
      <c r="F61" s="116" t="e">
        <f t="shared" si="8"/>
        <v>#VALUE!</v>
      </c>
      <c r="G61" s="116">
        <f t="shared" si="2"/>
      </c>
      <c r="H61" s="116">
        <f t="shared" si="6"/>
      </c>
      <c r="I61" s="116" t="e">
        <f t="shared" si="3"/>
        <v>#VALUE!</v>
      </c>
      <c r="J61" s="34"/>
      <c r="K61" s="34"/>
    </row>
    <row r="62" spans="1:11" s="37" customFormat="1" ht="11.25">
      <c r="A62" s="32">
        <f t="shared" si="4"/>
      </c>
      <c r="B62" s="93">
        <f t="shared" si="0"/>
      </c>
      <c r="C62" s="116">
        <f t="shared" si="7"/>
      </c>
      <c r="D62" s="116">
        <f t="shared" si="9"/>
      </c>
      <c r="E62" s="116" t="e">
        <f t="shared" si="1"/>
        <v>#VALUE!</v>
      </c>
      <c r="F62" s="116" t="e">
        <f t="shared" si="8"/>
        <v>#VALUE!</v>
      </c>
      <c r="G62" s="116">
        <f t="shared" si="2"/>
      </c>
      <c r="H62" s="116">
        <f t="shared" si="6"/>
      </c>
      <c r="I62" s="116" t="e">
        <f t="shared" si="3"/>
        <v>#VALUE!</v>
      </c>
      <c r="J62" s="34"/>
      <c r="K62" s="34"/>
    </row>
    <row r="63" spans="1:11" s="37" customFormat="1" ht="11.25">
      <c r="A63" s="32">
        <f t="shared" si="4"/>
      </c>
      <c r="B63" s="93">
        <f t="shared" si="0"/>
      </c>
      <c r="C63" s="116">
        <f t="shared" si="7"/>
      </c>
      <c r="D63" s="116">
        <f t="shared" si="9"/>
      </c>
      <c r="E63" s="116" t="e">
        <f t="shared" si="1"/>
        <v>#VALUE!</v>
      </c>
      <c r="F63" s="116" t="e">
        <f t="shared" si="8"/>
        <v>#VALUE!</v>
      </c>
      <c r="G63" s="116">
        <f t="shared" si="2"/>
      </c>
      <c r="H63" s="116">
        <f t="shared" si="6"/>
      </c>
      <c r="I63" s="116" t="e">
        <f t="shared" si="3"/>
        <v>#VALUE!</v>
      </c>
      <c r="J63" s="34"/>
      <c r="K63" s="34"/>
    </row>
    <row r="64" spans="1:11" s="37" customFormat="1" ht="11.25">
      <c r="A64" s="32">
        <f t="shared" si="4"/>
      </c>
      <c r="B64" s="93">
        <f t="shared" si="0"/>
      </c>
      <c r="C64" s="116">
        <f t="shared" si="7"/>
      </c>
      <c r="D64" s="116">
        <f t="shared" si="9"/>
      </c>
      <c r="E64" s="116" t="e">
        <f t="shared" si="1"/>
        <v>#VALUE!</v>
      </c>
      <c r="F64" s="116" t="e">
        <f t="shared" si="8"/>
        <v>#VALUE!</v>
      </c>
      <c r="G64" s="116">
        <f t="shared" si="2"/>
      </c>
      <c r="H64" s="116">
        <f t="shared" si="6"/>
      </c>
      <c r="I64" s="116" t="e">
        <f t="shared" si="3"/>
        <v>#VALUE!</v>
      </c>
      <c r="J64" s="34"/>
      <c r="K64" s="34"/>
    </row>
    <row r="65" spans="1:11" s="37" customFormat="1" ht="11.25">
      <c r="A65" s="32">
        <f t="shared" si="4"/>
      </c>
      <c r="B65" s="93">
        <f t="shared" si="0"/>
      </c>
      <c r="C65" s="116">
        <f t="shared" si="7"/>
      </c>
      <c r="D65" s="116">
        <f t="shared" si="9"/>
      </c>
      <c r="E65" s="116" t="e">
        <f t="shared" si="1"/>
        <v>#VALUE!</v>
      </c>
      <c r="F65" s="116" t="e">
        <f t="shared" si="8"/>
        <v>#VALUE!</v>
      </c>
      <c r="G65" s="116">
        <f t="shared" si="2"/>
      </c>
      <c r="H65" s="116">
        <f t="shared" si="6"/>
      </c>
      <c r="I65" s="116" t="e">
        <f t="shared" si="3"/>
        <v>#VALUE!</v>
      </c>
      <c r="J65" s="34"/>
      <c r="K65" s="34"/>
    </row>
    <row r="66" spans="1:11" s="37" customFormat="1" ht="11.25">
      <c r="A66" s="32">
        <f t="shared" si="4"/>
      </c>
      <c r="B66" s="93">
        <f t="shared" si="0"/>
      </c>
      <c r="C66" s="116">
        <f t="shared" si="7"/>
      </c>
      <c r="D66" s="116">
        <f t="shared" si="9"/>
      </c>
      <c r="E66" s="116" t="e">
        <f t="shared" si="1"/>
        <v>#VALUE!</v>
      </c>
      <c r="F66" s="116" t="e">
        <f t="shared" si="8"/>
        <v>#VALUE!</v>
      </c>
      <c r="G66" s="116">
        <f t="shared" si="2"/>
      </c>
      <c r="H66" s="116">
        <f t="shared" si="6"/>
      </c>
      <c r="I66" s="116" t="e">
        <f t="shared" si="3"/>
        <v>#VALUE!</v>
      </c>
      <c r="J66" s="34"/>
      <c r="K66" s="34"/>
    </row>
    <row r="67" spans="1:11" s="37" customFormat="1" ht="11.25">
      <c r="A67" s="32">
        <f t="shared" si="4"/>
      </c>
      <c r="B67" s="93">
        <f t="shared" si="0"/>
      </c>
      <c r="C67" s="116">
        <f t="shared" si="7"/>
      </c>
      <c r="D67" s="116">
        <f t="shared" si="9"/>
      </c>
      <c r="E67" s="116" t="e">
        <f t="shared" si="1"/>
        <v>#VALUE!</v>
      </c>
      <c r="F67" s="116" t="e">
        <f t="shared" si="8"/>
        <v>#VALUE!</v>
      </c>
      <c r="G67" s="116">
        <f t="shared" si="2"/>
      </c>
      <c r="H67" s="116">
        <f t="shared" si="6"/>
      </c>
      <c r="I67" s="116" t="e">
        <f t="shared" si="3"/>
        <v>#VALUE!</v>
      </c>
      <c r="J67" s="34"/>
      <c r="K67" s="34"/>
    </row>
    <row r="68" spans="1:11" s="37" customFormat="1" ht="11.25">
      <c r="A68" s="32">
        <f>IF(Values_Entered,A67+1,"")</f>
      </c>
      <c r="B68" s="93">
        <f t="shared" si="0"/>
      </c>
      <c r="C68" s="116">
        <f>IF(Pay_Num&lt;&gt;"",I67,"")</f>
      </c>
      <c r="D68" s="116">
        <f t="shared" si="9"/>
      </c>
      <c r="E68" s="116" t="e">
        <f t="shared" si="1"/>
        <v>#VALUE!</v>
      </c>
      <c r="F68" s="116" t="e">
        <f t="shared" si="8"/>
        <v>#VALUE!</v>
      </c>
      <c r="G68" s="116">
        <f t="shared" si="2"/>
      </c>
      <c r="H68" s="116">
        <f t="shared" si="6"/>
      </c>
      <c r="I68" s="116" t="e">
        <f t="shared" si="3"/>
        <v>#VALUE!</v>
      </c>
      <c r="J68" s="98"/>
      <c r="K68" s="99"/>
    </row>
    <row r="69" spans="1:11" s="37" customFormat="1" ht="11.25">
      <c r="A69" s="32">
        <f t="shared" si="4"/>
      </c>
      <c r="B69" s="93">
        <f t="shared" si="0"/>
      </c>
      <c r="C69" s="116">
        <f t="shared" si="7"/>
      </c>
      <c r="D69" s="116">
        <f t="shared" si="9"/>
      </c>
      <c r="E69" s="116" t="e">
        <f t="shared" si="1"/>
        <v>#VALUE!</v>
      </c>
      <c r="F69" s="116" t="e">
        <f t="shared" si="8"/>
        <v>#VALUE!</v>
      </c>
      <c r="G69" s="116">
        <f t="shared" si="2"/>
      </c>
      <c r="H69" s="116">
        <f t="shared" si="6"/>
      </c>
      <c r="I69" s="116" t="e">
        <f t="shared" si="3"/>
        <v>#VALUE!</v>
      </c>
      <c r="J69" s="34"/>
      <c r="K69" s="34"/>
    </row>
    <row r="70" spans="1:11" s="37" customFormat="1" ht="11.25">
      <c r="A70" s="32">
        <f t="shared" si="4"/>
      </c>
      <c r="B70" s="93">
        <f t="shared" si="0"/>
      </c>
      <c r="C70" s="116">
        <f t="shared" si="7"/>
      </c>
      <c r="D70" s="116">
        <f t="shared" si="9"/>
      </c>
      <c r="E70" s="116" t="e">
        <f t="shared" si="1"/>
        <v>#VALUE!</v>
      </c>
      <c r="F70" s="116" t="e">
        <f t="shared" si="8"/>
        <v>#VALUE!</v>
      </c>
      <c r="G70" s="116">
        <f t="shared" si="2"/>
      </c>
      <c r="H70" s="116">
        <f t="shared" si="6"/>
      </c>
      <c r="I70" s="116" t="e">
        <f t="shared" si="3"/>
        <v>#VALUE!</v>
      </c>
      <c r="J70" s="34"/>
      <c r="K70" s="34"/>
    </row>
    <row r="71" spans="1:11" s="37" customFormat="1" ht="11.25">
      <c r="A71" s="32">
        <f t="shared" si="4"/>
      </c>
      <c r="B71" s="93">
        <f t="shared" si="0"/>
      </c>
      <c r="C71" s="116">
        <f t="shared" si="7"/>
      </c>
      <c r="D71" s="116">
        <f t="shared" si="9"/>
      </c>
      <c r="E71" s="116" t="e">
        <f t="shared" si="1"/>
        <v>#VALUE!</v>
      </c>
      <c r="F71" s="116" t="e">
        <f t="shared" si="8"/>
        <v>#VALUE!</v>
      </c>
      <c r="G71" s="116">
        <f t="shared" si="2"/>
      </c>
      <c r="H71" s="116">
        <f t="shared" si="6"/>
      </c>
      <c r="I71" s="116" t="e">
        <f t="shared" si="3"/>
        <v>#VALUE!</v>
      </c>
      <c r="J71" s="34"/>
      <c r="K71" s="34"/>
    </row>
    <row r="72" spans="1:11" s="37" customFormat="1" ht="11.25">
      <c r="A72" s="32">
        <f t="shared" si="4"/>
      </c>
      <c r="B72" s="93">
        <f t="shared" si="0"/>
      </c>
      <c r="C72" s="116">
        <f t="shared" si="7"/>
      </c>
      <c r="D72" s="116">
        <f t="shared" si="9"/>
      </c>
      <c r="E72" s="116" t="e">
        <f t="shared" si="1"/>
        <v>#VALUE!</v>
      </c>
      <c r="F72" s="116" t="e">
        <f t="shared" si="8"/>
        <v>#VALUE!</v>
      </c>
      <c r="G72" s="116">
        <f t="shared" si="2"/>
      </c>
      <c r="H72" s="116">
        <f t="shared" si="6"/>
      </c>
      <c r="I72" s="116" t="e">
        <f t="shared" si="3"/>
        <v>#VALUE!</v>
      </c>
      <c r="J72" s="34"/>
      <c r="K72" s="34"/>
    </row>
    <row r="73" spans="1:11" s="37" customFormat="1" ht="11.25">
      <c r="A73" s="32">
        <f t="shared" si="4"/>
      </c>
      <c r="B73" s="93">
        <f t="shared" si="0"/>
      </c>
      <c r="C73" s="116">
        <f t="shared" si="7"/>
      </c>
      <c r="D73" s="116">
        <f t="shared" si="9"/>
      </c>
      <c r="E73" s="116" t="e">
        <f t="shared" si="1"/>
        <v>#VALUE!</v>
      </c>
      <c r="F73" s="116" t="e">
        <f t="shared" si="8"/>
        <v>#VALUE!</v>
      </c>
      <c r="G73" s="116">
        <f t="shared" si="2"/>
      </c>
      <c r="H73" s="116">
        <f t="shared" si="6"/>
      </c>
      <c r="I73" s="116" t="e">
        <f t="shared" si="3"/>
        <v>#VALUE!</v>
      </c>
      <c r="J73" s="34"/>
      <c r="K73" s="34"/>
    </row>
    <row r="74" spans="1:11" s="37" customFormat="1" ht="11.25">
      <c r="A74" s="32">
        <f t="shared" si="4"/>
      </c>
      <c r="B74" s="93">
        <f t="shared" si="0"/>
      </c>
      <c r="C74" s="116">
        <f t="shared" si="7"/>
      </c>
      <c r="D74" s="116">
        <f t="shared" si="9"/>
      </c>
      <c r="E74" s="116" t="e">
        <f t="shared" si="1"/>
        <v>#VALUE!</v>
      </c>
      <c r="F74" s="116" t="e">
        <f t="shared" si="8"/>
        <v>#VALUE!</v>
      </c>
      <c r="G74" s="116">
        <f t="shared" si="2"/>
      </c>
      <c r="H74" s="116">
        <f t="shared" si="6"/>
      </c>
      <c r="I74" s="116" t="e">
        <f t="shared" si="3"/>
        <v>#VALUE!</v>
      </c>
      <c r="J74" s="34"/>
      <c r="K74" s="34"/>
    </row>
    <row r="75" spans="1:11" s="37" customFormat="1" ht="11.25">
      <c r="A75" s="32">
        <f t="shared" si="4"/>
      </c>
      <c r="B75" s="93">
        <f t="shared" si="0"/>
      </c>
      <c r="C75" s="116">
        <f t="shared" si="7"/>
      </c>
      <c r="D75" s="116">
        <f t="shared" si="9"/>
      </c>
      <c r="E75" s="116" t="e">
        <f t="shared" si="1"/>
        <v>#VALUE!</v>
      </c>
      <c r="F75" s="116" t="e">
        <f t="shared" si="8"/>
        <v>#VALUE!</v>
      </c>
      <c r="G75" s="116">
        <f t="shared" si="2"/>
      </c>
      <c r="H75" s="116">
        <f t="shared" si="6"/>
      </c>
      <c r="I75" s="116" t="e">
        <f t="shared" si="3"/>
        <v>#VALUE!</v>
      </c>
      <c r="J75" s="34"/>
      <c r="K75" s="34"/>
    </row>
    <row r="76" spans="1:11" s="37" customFormat="1" ht="11.25">
      <c r="A76" s="32">
        <f t="shared" si="4"/>
      </c>
      <c r="B76" s="93">
        <f t="shared" si="0"/>
      </c>
      <c r="C76" s="116">
        <f t="shared" si="7"/>
      </c>
      <c r="D76" s="116">
        <f t="shared" si="9"/>
      </c>
      <c r="E76" s="116" t="e">
        <f t="shared" si="1"/>
        <v>#VALUE!</v>
      </c>
      <c r="F76" s="116" t="e">
        <f t="shared" si="8"/>
        <v>#VALUE!</v>
      </c>
      <c r="G76" s="116">
        <f t="shared" si="2"/>
      </c>
      <c r="H76" s="116">
        <f t="shared" si="6"/>
      </c>
      <c r="I76" s="116" t="e">
        <f t="shared" si="3"/>
        <v>#VALUE!</v>
      </c>
      <c r="J76" s="34"/>
      <c r="K76" s="34"/>
    </row>
    <row r="77" spans="1:11" s="37" customFormat="1" ht="11.25">
      <c r="A77" s="32">
        <f t="shared" si="4"/>
      </c>
      <c r="B77" s="93">
        <f t="shared" si="0"/>
      </c>
      <c r="C77" s="116">
        <f t="shared" si="7"/>
      </c>
      <c r="D77" s="116">
        <f t="shared" si="9"/>
      </c>
      <c r="E77" s="116" t="e">
        <f t="shared" si="1"/>
        <v>#VALUE!</v>
      </c>
      <c r="F77" s="116" t="e">
        <f t="shared" si="8"/>
        <v>#VALUE!</v>
      </c>
      <c r="G77" s="116">
        <f t="shared" si="2"/>
      </c>
      <c r="H77" s="116">
        <f t="shared" si="6"/>
      </c>
      <c r="I77" s="116" t="e">
        <f t="shared" si="3"/>
        <v>#VALUE!</v>
      </c>
      <c r="J77" s="34"/>
      <c r="K77" s="34"/>
    </row>
    <row r="78" spans="1:11" s="37" customFormat="1" ht="11.25">
      <c r="A78" s="32">
        <f t="shared" si="4"/>
      </c>
      <c r="B78" s="93">
        <f t="shared" si="0"/>
      </c>
      <c r="C78" s="116">
        <f t="shared" si="7"/>
      </c>
      <c r="D78" s="116">
        <f t="shared" si="9"/>
      </c>
      <c r="E78" s="110" t="e">
        <f t="shared" si="1"/>
        <v>#VALUE!</v>
      </c>
      <c r="F78" s="116" t="e">
        <f t="shared" si="8"/>
        <v>#VALUE!</v>
      </c>
      <c r="G78" s="116">
        <f t="shared" si="2"/>
      </c>
      <c r="H78" s="116">
        <f t="shared" si="6"/>
      </c>
      <c r="I78" s="116" t="e">
        <f t="shared" si="3"/>
        <v>#VALUE!</v>
      </c>
      <c r="J78" s="34"/>
      <c r="K78" s="34"/>
    </row>
    <row r="79" spans="1:11" s="37" customFormat="1" ht="11.25">
      <c r="A79" s="32">
        <f t="shared" si="4"/>
      </c>
      <c r="B79" s="93">
        <f t="shared" si="0"/>
      </c>
      <c r="C79" s="116">
        <f t="shared" si="7"/>
      </c>
      <c r="D79" s="116">
        <f t="shared" si="9"/>
      </c>
      <c r="E79" s="110" t="e">
        <f t="shared" si="1"/>
        <v>#VALUE!</v>
      </c>
      <c r="F79" s="116" t="e">
        <f t="shared" si="8"/>
        <v>#VALUE!</v>
      </c>
      <c r="G79" s="116">
        <f t="shared" si="2"/>
      </c>
      <c r="H79" s="116">
        <f t="shared" si="6"/>
      </c>
      <c r="I79" s="116" t="e">
        <f t="shared" si="3"/>
        <v>#VALUE!</v>
      </c>
      <c r="J79" s="34"/>
      <c r="K79" s="34"/>
    </row>
    <row r="80" spans="1:11" s="37" customFormat="1" ht="11.25">
      <c r="A80" s="32">
        <f t="shared" si="4"/>
      </c>
      <c r="B80" s="93">
        <f t="shared" si="0"/>
      </c>
      <c r="C80" s="116">
        <f t="shared" si="7"/>
      </c>
      <c r="D80" s="116">
        <f t="shared" si="9"/>
      </c>
      <c r="E80" s="110" t="e">
        <f t="shared" si="1"/>
        <v>#VALUE!</v>
      </c>
      <c r="F80" s="116" t="e">
        <f t="shared" si="8"/>
        <v>#VALUE!</v>
      </c>
      <c r="G80" s="116">
        <f t="shared" si="2"/>
      </c>
      <c r="H80" s="116">
        <f t="shared" si="6"/>
      </c>
      <c r="I80" s="116" t="e">
        <f t="shared" si="3"/>
        <v>#VALUE!</v>
      </c>
      <c r="J80" s="34"/>
      <c r="K80" s="34"/>
    </row>
    <row r="81" spans="1:11" s="37" customFormat="1" ht="11.25">
      <c r="A81" s="32">
        <f t="shared" si="4"/>
      </c>
      <c r="B81" s="93">
        <f t="shared" si="0"/>
      </c>
      <c r="C81" s="116">
        <f t="shared" si="7"/>
      </c>
      <c r="D81" s="116">
        <f t="shared" si="9"/>
      </c>
      <c r="E81" s="110" t="e">
        <f t="shared" si="1"/>
        <v>#VALUE!</v>
      </c>
      <c r="F81" s="116" t="e">
        <f t="shared" si="8"/>
        <v>#VALUE!</v>
      </c>
      <c r="G81" s="116">
        <f t="shared" si="2"/>
      </c>
      <c r="H81" s="116">
        <f t="shared" si="6"/>
      </c>
      <c r="I81" s="116" t="e">
        <f t="shared" si="3"/>
        <v>#VALUE!</v>
      </c>
      <c r="J81" s="34"/>
      <c r="K81" s="34"/>
    </row>
    <row r="82" spans="1:11" s="37" customFormat="1" ht="11.25">
      <c r="A82" s="32">
        <f t="shared" si="4"/>
      </c>
      <c r="B82" s="93">
        <f aca="true" t="shared" si="10" ref="B82:B145">IF(Pay_Num&lt;&gt;"",DATE(YEAR(Loan_Start),MONTH(Loan_Start)+(Pay_Num)*12/Num_Pmt_Per_Year,DAY(Loan_Start)),"")</f>
      </c>
      <c r="C82" s="116">
        <f t="shared" si="7"/>
      </c>
      <c r="D82" s="116">
        <f aca="true" t="shared" si="11" ref="D82:D145">IF(Pay_Num&lt;&gt;"",Scheduled_Monthly_Payment,"")</f>
      </c>
      <c r="E82" s="110" t="e">
        <f aca="true" t="shared" si="12" ref="E82:E145">IF(AND(Pay_Num&lt;&gt;"",Sched_Pay+Scheduled_Extra_Payments&lt;Beg_Bal),Scheduled_Extra_Payments,IF(AND(Pay_Num&lt;&gt;"",Beg_Bal-Sched_Pay&gt;0),Beg_Bal-Sched_Pay,IF(Pay_Num&lt;&gt;"",0,"")))</f>
        <v>#VALUE!</v>
      </c>
      <c r="F82" s="116" t="e">
        <f aca="true" t="shared" si="13" ref="F82:F145">IF(AND(Pay_Num&lt;&gt;"",Sched_Pay+Extra_Pay&lt;Beg_Bal),Sched_Pay+Extra_Pay,IF(Pay_Num&lt;&gt;"",Beg_Bal,""))</f>
        <v>#VALUE!</v>
      </c>
      <c r="G82" s="116">
        <f aca="true" t="shared" si="14" ref="G82:G145">IF(Pay_Num&lt;&gt;"",Total_Pay-Int,"")</f>
      </c>
      <c r="H82" s="116">
        <f t="shared" si="6"/>
      </c>
      <c r="I82" s="116" t="e">
        <f aca="true" t="shared" si="15" ref="I82:I145">IF(AND(Pay_Num&lt;&gt;"",Sched_Pay+Extra_Pay&lt;Beg_Bal),Beg_Bal-Princ,IF(Pay_Num&lt;&gt;"",0,""))</f>
        <v>#VALUE!</v>
      </c>
      <c r="J82" s="34"/>
      <c r="K82" s="34"/>
    </row>
    <row r="83" spans="1:11" s="37" customFormat="1" ht="11.25">
      <c r="A83" s="32">
        <f aca="true" t="shared" si="16" ref="A83:A146">IF(Values_Entered,A82+1,"")</f>
      </c>
      <c r="B83" s="93">
        <f t="shared" si="10"/>
      </c>
      <c r="C83" s="116">
        <f aca="true" t="shared" si="17" ref="C83:C146">IF(Pay_Num&lt;&gt;"",I82,"")</f>
      </c>
      <c r="D83" s="116">
        <f t="shared" si="11"/>
      </c>
      <c r="E83" s="110" t="e">
        <f t="shared" si="12"/>
        <v>#VALUE!</v>
      </c>
      <c r="F83" s="116" t="e">
        <f t="shared" si="13"/>
        <v>#VALUE!</v>
      </c>
      <c r="G83" s="116">
        <f t="shared" si="14"/>
      </c>
      <c r="H83" s="116">
        <f aca="true" t="shared" si="18" ref="H83:H146">IF(Pay_Num&lt;&gt;"",Beg_Bal*Interest_Rate/Num_Pmt_Per_Year,"")</f>
      </c>
      <c r="I83" s="116" t="e">
        <f t="shared" si="15"/>
        <v>#VALUE!</v>
      </c>
      <c r="J83" s="34"/>
      <c r="K83" s="34"/>
    </row>
    <row r="84" spans="1:11" s="37" customFormat="1" ht="11.25">
      <c r="A84" s="32">
        <f t="shared" si="16"/>
      </c>
      <c r="B84" s="93">
        <f t="shared" si="10"/>
      </c>
      <c r="C84" s="116">
        <f t="shared" si="17"/>
      </c>
      <c r="D84" s="116">
        <f t="shared" si="11"/>
      </c>
      <c r="E84" s="110" t="e">
        <f t="shared" si="12"/>
        <v>#VALUE!</v>
      </c>
      <c r="F84" s="116" t="e">
        <f t="shared" si="13"/>
        <v>#VALUE!</v>
      </c>
      <c r="G84" s="116">
        <f t="shared" si="14"/>
      </c>
      <c r="H84" s="116">
        <f t="shared" si="18"/>
      </c>
      <c r="I84" s="116" t="e">
        <f t="shared" si="15"/>
        <v>#VALUE!</v>
      </c>
      <c r="J84" s="34"/>
      <c r="K84" s="34"/>
    </row>
    <row r="85" spans="1:11" s="37" customFormat="1" ht="11.25">
      <c r="A85" s="32">
        <f t="shared" si="16"/>
      </c>
      <c r="B85" s="93">
        <f t="shared" si="10"/>
      </c>
      <c r="C85" s="116">
        <f t="shared" si="17"/>
      </c>
      <c r="D85" s="116">
        <f t="shared" si="11"/>
      </c>
      <c r="E85" s="110" t="e">
        <f t="shared" si="12"/>
        <v>#VALUE!</v>
      </c>
      <c r="F85" s="116" t="e">
        <f t="shared" si="13"/>
        <v>#VALUE!</v>
      </c>
      <c r="G85" s="116">
        <f t="shared" si="14"/>
      </c>
      <c r="H85" s="116">
        <f t="shared" si="18"/>
      </c>
      <c r="I85" s="116" t="e">
        <f t="shared" si="15"/>
        <v>#VALUE!</v>
      </c>
      <c r="J85" s="34"/>
      <c r="K85" s="34"/>
    </row>
    <row r="86" spans="1:11" s="37" customFormat="1" ht="11.25">
      <c r="A86" s="32">
        <f t="shared" si="16"/>
      </c>
      <c r="B86" s="93">
        <f t="shared" si="10"/>
      </c>
      <c r="C86" s="116">
        <f t="shared" si="17"/>
      </c>
      <c r="D86" s="116">
        <f t="shared" si="11"/>
      </c>
      <c r="E86" s="110" t="e">
        <f t="shared" si="12"/>
        <v>#VALUE!</v>
      </c>
      <c r="F86" s="116" t="e">
        <f t="shared" si="13"/>
        <v>#VALUE!</v>
      </c>
      <c r="G86" s="116">
        <f t="shared" si="14"/>
      </c>
      <c r="H86" s="116">
        <f t="shared" si="18"/>
      </c>
      <c r="I86" s="116" t="e">
        <f t="shared" si="15"/>
        <v>#VALUE!</v>
      </c>
      <c r="J86" s="34"/>
      <c r="K86" s="34"/>
    </row>
    <row r="87" spans="1:11" s="37" customFormat="1" ht="11.25">
      <c r="A87" s="32">
        <f t="shared" si="16"/>
      </c>
      <c r="B87" s="93">
        <f t="shared" si="10"/>
      </c>
      <c r="C87" s="116">
        <f t="shared" si="17"/>
      </c>
      <c r="D87" s="116">
        <f t="shared" si="11"/>
      </c>
      <c r="E87" s="110" t="e">
        <f t="shared" si="12"/>
        <v>#VALUE!</v>
      </c>
      <c r="F87" s="116" t="e">
        <f t="shared" si="13"/>
        <v>#VALUE!</v>
      </c>
      <c r="G87" s="116">
        <f t="shared" si="14"/>
      </c>
      <c r="H87" s="116">
        <f t="shared" si="18"/>
      </c>
      <c r="I87" s="116" t="e">
        <f t="shared" si="15"/>
        <v>#VALUE!</v>
      </c>
      <c r="J87" s="34"/>
      <c r="K87" s="34"/>
    </row>
    <row r="88" spans="1:11" s="37" customFormat="1" ht="11.25">
      <c r="A88" s="32">
        <f t="shared" si="16"/>
      </c>
      <c r="B88" s="93">
        <f t="shared" si="10"/>
      </c>
      <c r="C88" s="116">
        <f t="shared" si="17"/>
      </c>
      <c r="D88" s="116">
        <f t="shared" si="11"/>
      </c>
      <c r="E88" s="110" t="e">
        <f t="shared" si="12"/>
        <v>#VALUE!</v>
      </c>
      <c r="F88" s="116" t="e">
        <f t="shared" si="13"/>
        <v>#VALUE!</v>
      </c>
      <c r="G88" s="116">
        <f t="shared" si="14"/>
      </c>
      <c r="H88" s="116">
        <f t="shared" si="18"/>
      </c>
      <c r="I88" s="116" t="e">
        <f t="shared" si="15"/>
        <v>#VALUE!</v>
      </c>
      <c r="J88" s="34"/>
      <c r="K88" s="34"/>
    </row>
    <row r="89" spans="1:11" s="37" customFormat="1" ht="11.25">
      <c r="A89" s="32">
        <f t="shared" si="16"/>
      </c>
      <c r="B89" s="93">
        <f t="shared" si="10"/>
      </c>
      <c r="C89" s="116">
        <f t="shared" si="17"/>
      </c>
      <c r="D89" s="116">
        <f t="shared" si="11"/>
      </c>
      <c r="E89" s="110" t="e">
        <f t="shared" si="12"/>
        <v>#VALUE!</v>
      </c>
      <c r="F89" s="116" t="e">
        <f t="shared" si="13"/>
        <v>#VALUE!</v>
      </c>
      <c r="G89" s="116">
        <f t="shared" si="14"/>
      </c>
      <c r="H89" s="116">
        <f t="shared" si="18"/>
      </c>
      <c r="I89" s="116" t="e">
        <f t="shared" si="15"/>
        <v>#VALUE!</v>
      </c>
      <c r="J89" s="34"/>
      <c r="K89" s="34"/>
    </row>
    <row r="90" spans="1:11" s="37" customFormat="1" ht="11.25">
      <c r="A90" s="32">
        <f t="shared" si="16"/>
      </c>
      <c r="B90" s="33">
        <f t="shared" si="10"/>
      </c>
      <c r="C90" s="116">
        <f t="shared" si="17"/>
      </c>
      <c r="D90" s="116">
        <f t="shared" si="11"/>
      </c>
      <c r="E90" s="110" t="e">
        <f t="shared" si="12"/>
        <v>#VALUE!</v>
      </c>
      <c r="F90" s="116" t="e">
        <f t="shared" si="13"/>
        <v>#VALUE!</v>
      </c>
      <c r="G90" s="116">
        <f t="shared" si="14"/>
      </c>
      <c r="H90" s="116">
        <f t="shared" si="18"/>
      </c>
      <c r="I90" s="116" t="e">
        <f t="shared" si="15"/>
        <v>#VALUE!</v>
      </c>
      <c r="J90" s="34"/>
      <c r="K90" s="34"/>
    </row>
    <row r="91" spans="1:11" s="37" customFormat="1" ht="11.25">
      <c r="A91" s="32">
        <f t="shared" si="16"/>
      </c>
      <c r="B91" s="33">
        <f t="shared" si="10"/>
      </c>
      <c r="C91" s="116">
        <f t="shared" si="17"/>
      </c>
      <c r="D91" s="116">
        <f t="shared" si="11"/>
      </c>
      <c r="E91" s="110" t="e">
        <f t="shared" si="12"/>
        <v>#VALUE!</v>
      </c>
      <c r="F91" s="116" t="e">
        <f t="shared" si="13"/>
        <v>#VALUE!</v>
      </c>
      <c r="G91" s="116">
        <f t="shared" si="14"/>
      </c>
      <c r="H91" s="116">
        <f t="shared" si="18"/>
      </c>
      <c r="I91" s="116" t="e">
        <f t="shared" si="15"/>
        <v>#VALUE!</v>
      </c>
      <c r="J91" s="34"/>
      <c r="K91" s="34"/>
    </row>
    <row r="92" spans="1:11" s="37" customFormat="1" ht="11.25">
      <c r="A92" s="32">
        <f t="shared" si="16"/>
      </c>
      <c r="B92" s="33">
        <f t="shared" si="10"/>
      </c>
      <c r="C92" s="116">
        <f t="shared" si="17"/>
      </c>
      <c r="D92" s="116">
        <f t="shared" si="11"/>
      </c>
      <c r="E92" s="110" t="e">
        <f t="shared" si="12"/>
        <v>#VALUE!</v>
      </c>
      <c r="F92" s="116" t="e">
        <f t="shared" si="13"/>
        <v>#VALUE!</v>
      </c>
      <c r="G92" s="116">
        <f t="shared" si="14"/>
      </c>
      <c r="H92" s="116">
        <f t="shared" si="18"/>
      </c>
      <c r="I92" s="116" t="e">
        <f t="shared" si="15"/>
        <v>#VALUE!</v>
      </c>
      <c r="J92" s="34"/>
      <c r="K92" s="34"/>
    </row>
    <row r="93" spans="1:11" s="37" customFormat="1" ht="11.25">
      <c r="A93" s="32">
        <f t="shared" si="16"/>
      </c>
      <c r="B93" s="33">
        <f t="shared" si="10"/>
      </c>
      <c r="C93" s="116">
        <f t="shared" si="17"/>
      </c>
      <c r="D93" s="116">
        <f t="shared" si="11"/>
      </c>
      <c r="E93" s="110" t="e">
        <f t="shared" si="12"/>
        <v>#VALUE!</v>
      </c>
      <c r="F93" s="116" t="e">
        <f t="shared" si="13"/>
        <v>#VALUE!</v>
      </c>
      <c r="G93" s="116">
        <f t="shared" si="14"/>
      </c>
      <c r="H93" s="116">
        <f t="shared" si="18"/>
      </c>
      <c r="I93" s="116" t="e">
        <f t="shared" si="15"/>
        <v>#VALUE!</v>
      </c>
      <c r="J93" s="34"/>
      <c r="K93" s="34"/>
    </row>
    <row r="94" spans="1:11" s="37" customFormat="1" ht="11.25">
      <c r="A94" s="32">
        <f t="shared" si="16"/>
      </c>
      <c r="B94" s="33">
        <f t="shared" si="10"/>
      </c>
      <c r="C94" s="116">
        <f t="shared" si="17"/>
      </c>
      <c r="D94" s="116">
        <f t="shared" si="11"/>
      </c>
      <c r="E94" s="110" t="e">
        <f t="shared" si="12"/>
        <v>#VALUE!</v>
      </c>
      <c r="F94" s="116" t="e">
        <f t="shared" si="13"/>
        <v>#VALUE!</v>
      </c>
      <c r="G94" s="116">
        <f t="shared" si="14"/>
      </c>
      <c r="H94" s="116">
        <f t="shared" si="18"/>
      </c>
      <c r="I94" s="116" t="e">
        <f t="shared" si="15"/>
        <v>#VALUE!</v>
      </c>
      <c r="J94" s="34"/>
      <c r="K94" s="34"/>
    </row>
    <row r="95" spans="1:11" s="37" customFormat="1" ht="11.25">
      <c r="A95" s="32">
        <f t="shared" si="16"/>
      </c>
      <c r="B95" s="33">
        <f t="shared" si="10"/>
      </c>
      <c r="C95" s="116">
        <f t="shared" si="17"/>
      </c>
      <c r="D95" s="116">
        <f t="shared" si="11"/>
      </c>
      <c r="E95" s="110" t="e">
        <f t="shared" si="12"/>
        <v>#VALUE!</v>
      </c>
      <c r="F95" s="116" t="e">
        <f t="shared" si="13"/>
        <v>#VALUE!</v>
      </c>
      <c r="G95" s="116">
        <f t="shared" si="14"/>
      </c>
      <c r="H95" s="116">
        <f t="shared" si="18"/>
      </c>
      <c r="I95" s="116" t="e">
        <f t="shared" si="15"/>
        <v>#VALUE!</v>
      </c>
      <c r="J95" s="34"/>
      <c r="K95" s="34"/>
    </row>
    <row r="96" spans="1:11" s="37" customFormat="1" ht="11.25">
      <c r="A96" s="32">
        <f t="shared" si="16"/>
      </c>
      <c r="B96" s="33">
        <f t="shared" si="10"/>
      </c>
      <c r="C96" s="116">
        <f t="shared" si="17"/>
      </c>
      <c r="D96" s="116">
        <f t="shared" si="11"/>
      </c>
      <c r="E96" s="110" t="e">
        <f t="shared" si="12"/>
        <v>#VALUE!</v>
      </c>
      <c r="F96" s="116" t="e">
        <f t="shared" si="13"/>
        <v>#VALUE!</v>
      </c>
      <c r="G96" s="116">
        <f t="shared" si="14"/>
      </c>
      <c r="H96" s="116">
        <f t="shared" si="18"/>
      </c>
      <c r="I96" s="116" t="e">
        <f t="shared" si="15"/>
        <v>#VALUE!</v>
      </c>
      <c r="J96" s="34"/>
      <c r="K96" s="34"/>
    </row>
    <row r="97" spans="1:11" s="37" customFormat="1" ht="11.25">
      <c r="A97" s="32">
        <f t="shared" si="16"/>
      </c>
      <c r="B97" s="33">
        <f t="shared" si="10"/>
      </c>
      <c r="C97" s="116">
        <f t="shared" si="17"/>
      </c>
      <c r="D97" s="116">
        <f t="shared" si="11"/>
      </c>
      <c r="E97" s="110" t="e">
        <f t="shared" si="12"/>
        <v>#VALUE!</v>
      </c>
      <c r="F97" s="116" t="e">
        <f t="shared" si="13"/>
        <v>#VALUE!</v>
      </c>
      <c r="G97" s="116">
        <f t="shared" si="14"/>
      </c>
      <c r="H97" s="116">
        <f t="shared" si="18"/>
      </c>
      <c r="I97" s="116" t="e">
        <f t="shared" si="15"/>
        <v>#VALUE!</v>
      </c>
      <c r="J97" s="34"/>
      <c r="K97" s="34"/>
    </row>
    <row r="98" spans="1:11" s="37" customFormat="1" ht="11.25">
      <c r="A98" s="32">
        <f t="shared" si="16"/>
      </c>
      <c r="B98" s="33">
        <f t="shared" si="10"/>
      </c>
      <c r="C98" s="116">
        <f t="shared" si="17"/>
      </c>
      <c r="D98" s="116">
        <f t="shared" si="11"/>
      </c>
      <c r="E98" s="110" t="e">
        <f t="shared" si="12"/>
        <v>#VALUE!</v>
      </c>
      <c r="F98" s="116" t="e">
        <f t="shared" si="13"/>
        <v>#VALUE!</v>
      </c>
      <c r="G98" s="116">
        <f t="shared" si="14"/>
      </c>
      <c r="H98" s="116">
        <f t="shared" si="18"/>
      </c>
      <c r="I98" s="116" t="e">
        <f t="shared" si="15"/>
        <v>#VALUE!</v>
      </c>
      <c r="J98" s="34"/>
      <c r="K98" s="34"/>
    </row>
    <row r="99" spans="1:11" s="37" customFormat="1" ht="11.25">
      <c r="A99" s="32">
        <f t="shared" si="16"/>
      </c>
      <c r="B99" s="33">
        <f t="shared" si="10"/>
      </c>
      <c r="C99" s="116">
        <f t="shared" si="17"/>
      </c>
      <c r="D99" s="116">
        <f t="shared" si="11"/>
      </c>
      <c r="E99" s="110" t="e">
        <f t="shared" si="12"/>
        <v>#VALUE!</v>
      </c>
      <c r="F99" s="116" t="e">
        <f t="shared" si="13"/>
        <v>#VALUE!</v>
      </c>
      <c r="G99" s="116">
        <f t="shared" si="14"/>
      </c>
      <c r="H99" s="116">
        <f t="shared" si="18"/>
      </c>
      <c r="I99" s="116" t="e">
        <f t="shared" si="15"/>
        <v>#VALUE!</v>
      </c>
      <c r="J99" s="34"/>
      <c r="K99" s="34"/>
    </row>
    <row r="100" spans="1:11" s="37" customFormat="1" ht="11.25">
      <c r="A100" s="32">
        <f t="shared" si="16"/>
      </c>
      <c r="B100" s="33">
        <f t="shared" si="10"/>
      </c>
      <c r="C100" s="116">
        <f t="shared" si="17"/>
      </c>
      <c r="D100" s="116">
        <f t="shared" si="11"/>
      </c>
      <c r="E100" s="110" t="e">
        <f t="shared" si="12"/>
        <v>#VALUE!</v>
      </c>
      <c r="F100" s="116" t="e">
        <f t="shared" si="13"/>
        <v>#VALUE!</v>
      </c>
      <c r="G100" s="116">
        <f t="shared" si="14"/>
      </c>
      <c r="H100" s="116">
        <f t="shared" si="18"/>
      </c>
      <c r="I100" s="116" t="e">
        <f t="shared" si="15"/>
        <v>#VALUE!</v>
      </c>
      <c r="J100" s="34"/>
      <c r="K100" s="34"/>
    </row>
    <row r="101" spans="1:11" s="37" customFormat="1" ht="11.25">
      <c r="A101" s="32">
        <f t="shared" si="16"/>
      </c>
      <c r="B101" s="33">
        <f t="shared" si="10"/>
      </c>
      <c r="C101" s="116">
        <f t="shared" si="17"/>
      </c>
      <c r="D101" s="116">
        <f t="shared" si="11"/>
      </c>
      <c r="E101" s="110" t="e">
        <f t="shared" si="12"/>
        <v>#VALUE!</v>
      </c>
      <c r="F101" s="116" t="e">
        <f t="shared" si="13"/>
        <v>#VALUE!</v>
      </c>
      <c r="G101" s="116">
        <f t="shared" si="14"/>
      </c>
      <c r="H101" s="116">
        <f t="shared" si="18"/>
      </c>
      <c r="I101" s="116" t="e">
        <f t="shared" si="15"/>
        <v>#VALUE!</v>
      </c>
      <c r="J101" s="34"/>
      <c r="K101" s="34"/>
    </row>
    <row r="102" spans="1:11" s="37" customFormat="1" ht="11.25">
      <c r="A102" s="32">
        <f t="shared" si="16"/>
      </c>
      <c r="B102" s="33">
        <f t="shared" si="10"/>
      </c>
      <c r="C102" s="116">
        <f t="shared" si="17"/>
      </c>
      <c r="D102" s="116">
        <f t="shared" si="11"/>
      </c>
      <c r="E102" s="110" t="e">
        <f t="shared" si="12"/>
        <v>#VALUE!</v>
      </c>
      <c r="F102" s="116" t="e">
        <f t="shared" si="13"/>
        <v>#VALUE!</v>
      </c>
      <c r="G102" s="116">
        <f t="shared" si="14"/>
      </c>
      <c r="H102" s="116">
        <f t="shared" si="18"/>
      </c>
      <c r="I102" s="116" t="e">
        <f t="shared" si="15"/>
        <v>#VALUE!</v>
      </c>
      <c r="J102" s="34"/>
      <c r="K102" s="34"/>
    </row>
    <row r="103" spans="1:11" s="37" customFormat="1" ht="11.25">
      <c r="A103" s="32">
        <f t="shared" si="16"/>
      </c>
      <c r="B103" s="33">
        <f t="shared" si="10"/>
      </c>
      <c r="C103" s="116">
        <f t="shared" si="17"/>
      </c>
      <c r="D103" s="116">
        <f t="shared" si="11"/>
      </c>
      <c r="E103" s="110" t="e">
        <f t="shared" si="12"/>
        <v>#VALUE!</v>
      </c>
      <c r="F103" s="116" t="e">
        <f t="shared" si="13"/>
        <v>#VALUE!</v>
      </c>
      <c r="G103" s="116">
        <f t="shared" si="14"/>
      </c>
      <c r="H103" s="116">
        <f t="shared" si="18"/>
      </c>
      <c r="I103" s="116" t="e">
        <f t="shared" si="15"/>
        <v>#VALUE!</v>
      </c>
      <c r="J103" s="34"/>
      <c r="K103" s="34"/>
    </row>
    <row r="104" spans="1:11" s="37" customFormat="1" ht="11.25">
      <c r="A104" s="32">
        <f t="shared" si="16"/>
      </c>
      <c r="B104" s="33">
        <f t="shared" si="10"/>
      </c>
      <c r="C104" s="116">
        <f t="shared" si="17"/>
      </c>
      <c r="D104" s="116">
        <f t="shared" si="11"/>
      </c>
      <c r="E104" s="110" t="e">
        <f t="shared" si="12"/>
        <v>#VALUE!</v>
      </c>
      <c r="F104" s="116" t="e">
        <f t="shared" si="13"/>
        <v>#VALUE!</v>
      </c>
      <c r="G104" s="116">
        <f t="shared" si="14"/>
      </c>
      <c r="H104" s="116">
        <f t="shared" si="18"/>
      </c>
      <c r="I104" s="116" t="e">
        <f t="shared" si="15"/>
        <v>#VALUE!</v>
      </c>
      <c r="J104" s="34"/>
      <c r="K104" s="34"/>
    </row>
    <row r="105" spans="1:11" s="37" customFormat="1" ht="11.25">
      <c r="A105" s="32">
        <f t="shared" si="16"/>
      </c>
      <c r="B105" s="33">
        <f t="shared" si="10"/>
      </c>
      <c r="C105" s="116">
        <f t="shared" si="17"/>
      </c>
      <c r="D105" s="116">
        <f t="shared" si="11"/>
      </c>
      <c r="E105" s="110" t="e">
        <f t="shared" si="12"/>
        <v>#VALUE!</v>
      </c>
      <c r="F105" s="116" t="e">
        <f t="shared" si="13"/>
        <v>#VALUE!</v>
      </c>
      <c r="G105" s="116">
        <f t="shared" si="14"/>
      </c>
      <c r="H105" s="116">
        <f t="shared" si="18"/>
      </c>
      <c r="I105" s="116" t="e">
        <f t="shared" si="15"/>
        <v>#VALUE!</v>
      </c>
      <c r="J105" s="34"/>
      <c r="K105" s="34"/>
    </row>
    <row r="106" spans="1:11" s="37" customFormat="1" ht="11.25">
      <c r="A106" s="32">
        <f t="shared" si="16"/>
      </c>
      <c r="B106" s="33">
        <f t="shared" si="10"/>
      </c>
      <c r="C106" s="116">
        <f t="shared" si="17"/>
      </c>
      <c r="D106" s="116">
        <f t="shared" si="11"/>
      </c>
      <c r="E106" s="110" t="e">
        <f t="shared" si="12"/>
        <v>#VALUE!</v>
      </c>
      <c r="F106" s="116" t="e">
        <f t="shared" si="13"/>
        <v>#VALUE!</v>
      </c>
      <c r="G106" s="116">
        <f t="shared" si="14"/>
      </c>
      <c r="H106" s="116">
        <f t="shared" si="18"/>
      </c>
      <c r="I106" s="116" t="e">
        <f t="shared" si="15"/>
        <v>#VALUE!</v>
      </c>
      <c r="J106" s="34"/>
      <c r="K106" s="34"/>
    </row>
    <row r="107" spans="1:11" s="37" customFormat="1" ht="11.25">
      <c r="A107" s="32">
        <f t="shared" si="16"/>
      </c>
      <c r="B107" s="33">
        <f t="shared" si="10"/>
      </c>
      <c r="C107" s="116">
        <f t="shared" si="17"/>
      </c>
      <c r="D107" s="116">
        <f t="shared" si="11"/>
      </c>
      <c r="E107" s="110" t="e">
        <f t="shared" si="12"/>
        <v>#VALUE!</v>
      </c>
      <c r="F107" s="116" t="e">
        <f t="shared" si="13"/>
        <v>#VALUE!</v>
      </c>
      <c r="G107" s="116">
        <f t="shared" si="14"/>
      </c>
      <c r="H107" s="116">
        <f t="shared" si="18"/>
      </c>
      <c r="I107" s="116" t="e">
        <f t="shared" si="15"/>
        <v>#VALUE!</v>
      </c>
      <c r="J107" s="34"/>
      <c r="K107" s="34"/>
    </row>
    <row r="108" spans="1:11" s="37" customFormat="1" ht="11.25">
      <c r="A108" s="32">
        <f t="shared" si="16"/>
      </c>
      <c r="B108" s="33">
        <f t="shared" si="10"/>
      </c>
      <c r="C108" s="116">
        <f t="shared" si="17"/>
      </c>
      <c r="D108" s="116">
        <f t="shared" si="11"/>
      </c>
      <c r="E108" s="111" t="e">
        <f t="shared" si="12"/>
        <v>#VALUE!</v>
      </c>
      <c r="F108" s="116" t="e">
        <f t="shared" si="13"/>
        <v>#VALUE!</v>
      </c>
      <c r="G108" s="116">
        <f t="shared" si="14"/>
      </c>
      <c r="H108" s="116">
        <f t="shared" si="18"/>
      </c>
      <c r="I108" s="116" t="e">
        <f t="shared" si="15"/>
        <v>#VALUE!</v>
      </c>
      <c r="J108" s="34"/>
      <c r="K108" s="34"/>
    </row>
    <row r="109" spans="1:11" s="37" customFormat="1" ht="11.25">
      <c r="A109" s="32">
        <f t="shared" si="16"/>
      </c>
      <c r="B109" s="33">
        <f t="shared" si="10"/>
      </c>
      <c r="C109" s="116">
        <f t="shared" si="17"/>
      </c>
      <c r="D109" s="116">
        <f t="shared" si="11"/>
      </c>
      <c r="E109" s="111" t="e">
        <f t="shared" si="12"/>
        <v>#VALUE!</v>
      </c>
      <c r="F109" s="116" t="e">
        <f t="shared" si="13"/>
        <v>#VALUE!</v>
      </c>
      <c r="G109" s="116">
        <f t="shared" si="14"/>
      </c>
      <c r="H109" s="116">
        <f t="shared" si="18"/>
      </c>
      <c r="I109" s="116" t="e">
        <f t="shared" si="15"/>
        <v>#VALUE!</v>
      </c>
      <c r="J109" s="34"/>
      <c r="K109" s="34"/>
    </row>
    <row r="110" spans="1:11" s="37" customFormat="1" ht="11.25">
      <c r="A110" s="32">
        <f t="shared" si="16"/>
      </c>
      <c r="B110" s="33">
        <f t="shared" si="10"/>
      </c>
      <c r="C110" s="116">
        <f t="shared" si="17"/>
      </c>
      <c r="D110" s="116">
        <f t="shared" si="11"/>
      </c>
      <c r="E110" s="111" t="e">
        <f t="shared" si="12"/>
        <v>#VALUE!</v>
      </c>
      <c r="F110" s="116" t="e">
        <f t="shared" si="13"/>
        <v>#VALUE!</v>
      </c>
      <c r="G110" s="116">
        <f t="shared" si="14"/>
      </c>
      <c r="H110" s="116">
        <f t="shared" si="18"/>
      </c>
      <c r="I110" s="116" t="e">
        <f t="shared" si="15"/>
        <v>#VALUE!</v>
      </c>
      <c r="J110" s="34"/>
      <c r="K110" s="34"/>
    </row>
    <row r="111" spans="1:11" s="37" customFormat="1" ht="11.25">
      <c r="A111" s="32">
        <f t="shared" si="16"/>
      </c>
      <c r="B111" s="33">
        <f t="shared" si="10"/>
      </c>
      <c r="C111" s="116">
        <f t="shared" si="17"/>
      </c>
      <c r="D111" s="116">
        <f t="shared" si="11"/>
      </c>
      <c r="E111" s="111" t="e">
        <f t="shared" si="12"/>
        <v>#VALUE!</v>
      </c>
      <c r="F111" s="116" t="e">
        <f t="shared" si="13"/>
        <v>#VALUE!</v>
      </c>
      <c r="G111" s="116">
        <f t="shared" si="14"/>
      </c>
      <c r="H111" s="116">
        <f t="shared" si="18"/>
      </c>
      <c r="I111" s="116" t="e">
        <f t="shared" si="15"/>
        <v>#VALUE!</v>
      </c>
      <c r="J111" s="34"/>
      <c r="K111" s="34"/>
    </row>
    <row r="112" spans="1:11" s="37" customFormat="1" ht="11.25">
      <c r="A112" s="32">
        <f t="shared" si="16"/>
      </c>
      <c r="B112" s="33">
        <f t="shared" si="10"/>
      </c>
      <c r="C112" s="116">
        <f t="shared" si="17"/>
      </c>
      <c r="D112" s="116">
        <f t="shared" si="11"/>
      </c>
      <c r="E112" s="111" t="e">
        <f t="shared" si="12"/>
        <v>#VALUE!</v>
      </c>
      <c r="F112" s="116" t="e">
        <f t="shared" si="13"/>
        <v>#VALUE!</v>
      </c>
      <c r="G112" s="116">
        <f t="shared" si="14"/>
      </c>
      <c r="H112" s="116">
        <f t="shared" si="18"/>
      </c>
      <c r="I112" s="116" t="e">
        <f t="shared" si="15"/>
        <v>#VALUE!</v>
      </c>
      <c r="J112" s="34"/>
      <c r="K112" s="34"/>
    </row>
    <row r="113" spans="1:11" s="37" customFormat="1" ht="11.25">
      <c r="A113" s="32">
        <f t="shared" si="16"/>
      </c>
      <c r="B113" s="33">
        <f t="shared" si="10"/>
      </c>
      <c r="C113" s="116">
        <f t="shared" si="17"/>
      </c>
      <c r="D113" s="116">
        <f t="shared" si="11"/>
      </c>
      <c r="E113" s="111" t="e">
        <f t="shared" si="12"/>
        <v>#VALUE!</v>
      </c>
      <c r="F113" s="116" t="e">
        <f t="shared" si="13"/>
        <v>#VALUE!</v>
      </c>
      <c r="G113" s="116">
        <f t="shared" si="14"/>
      </c>
      <c r="H113" s="116">
        <f t="shared" si="18"/>
      </c>
      <c r="I113" s="116" t="e">
        <f t="shared" si="15"/>
        <v>#VALUE!</v>
      </c>
      <c r="J113" s="34"/>
      <c r="K113" s="34"/>
    </row>
    <row r="114" spans="1:11" s="37" customFormat="1" ht="11.25">
      <c r="A114" s="32">
        <f t="shared" si="16"/>
      </c>
      <c r="B114" s="33">
        <f t="shared" si="10"/>
      </c>
      <c r="C114" s="110">
        <f t="shared" si="17"/>
      </c>
      <c r="D114" s="110">
        <f t="shared" si="11"/>
      </c>
      <c r="E114" s="111" t="e">
        <f t="shared" si="12"/>
        <v>#VALUE!</v>
      </c>
      <c r="F114" s="110" t="e">
        <f t="shared" si="13"/>
        <v>#VALUE!</v>
      </c>
      <c r="G114" s="110">
        <f t="shared" si="14"/>
      </c>
      <c r="H114" s="110">
        <f t="shared" si="18"/>
      </c>
      <c r="I114" s="110" t="e">
        <f t="shared" si="15"/>
        <v>#VALUE!</v>
      </c>
      <c r="J114" s="34"/>
      <c r="K114" s="34"/>
    </row>
    <row r="115" spans="1:11" s="37" customFormat="1" ht="11.25">
      <c r="A115" s="32">
        <f t="shared" si="16"/>
      </c>
      <c r="B115" s="33">
        <f t="shared" si="10"/>
      </c>
      <c r="C115" s="110">
        <f t="shared" si="17"/>
      </c>
      <c r="D115" s="110">
        <f t="shared" si="11"/>
      </c>
      <c r="E115" s="111" t="e">
        <f t="shared" si="12"/>
        <v>#VALUE!</v>
      </c>
      <c r="F115" s="110" t="e">
        <f t="shared" si="13"/>
        <v>#VALUE!</v>
      </c>
      <c r="G115" s="110">
        <f t="shared" si="14"/>
      </c>
      <c r="H115" s="110">
        <f t="shared" si="18"/>
      </c>
      <c r="I115" s="110" t="e">
        <f t="shared" si="15"/>
        <v>#VALUE!</v>
      </c>
      <c r="J115" s="34"/>
      <c r="K115" s="34"/>
    </row>
    <row r="116" spans="1:11" s="37" customFormat="1" ht="11.25">
      <c r="A116" s="32">
        <f t="shared" si="16"/>
      </c>
      <c r="B116" s="33">
        <f t="shared" si="10"/>
      </c>
      <c r="C116" s="110">
        <f t="shared" si="17"/>
      </c>
      <c r="D116" s="110">
        <f t="shared" si="11"/>
      </c>
      <c r="E116" s="111" t="e">
        <f t="shared" si="12"/>
        <v>#VALUE!</v>
      </c>
      <c r="F116" s="110" t="e">
        <f t="shared" si="13"/>
        <v>#VALUE!</v>
      </c>
      <c r="G116" s="110">
        <f t="shared" si="14"/>
      </c>
      <c r="H116" s="110">
        <f t="shared" si="18"/>
      </c>
      <c r="I116" s="110" t="e">
        <f t="shared" si="15"/>
        <v>#VALUE!</v>
      </c>
      <c r="J116" s="34"/>
      <c r="K116" s="34"/>
    </row>
    <row r="117" spans="1:11" s="37" customFormat="1" ht="11.25">
      <c r="A117" s="32">
        <f t="shared" si="16"/>
      </c>
      <c r="B117" s="33">
        <f t="shared" si="10"/>
      </c>
      <c r="C117" s="110">
        <f t="shared" si="17"/>
      </c>
      <c r="D117" s="110">
        <f t="shared" si="11"/>
      </c>
      <c r="E117" s="111" t="e">
        <f t="shared" si="12"/>
        <v>#VALUE!</v>
      </c>
      <c r="F117" s="110" t="e">
        <f t="shared" si="13"/>
        <v>#VALUE!</v>
      </c>
      <c r="G117" s="110">
        <f t="shared" si="14"/>
      </c>
      <c r="H117" s="110">
        <f t="shared" si="18"/>
      </c>
      <c r="I117" s="110" t="e">
        <f t="shared" si="15"/>
        <v>#VALUE!</v>
      </c>
      <c r="J117" s="34"/>
      <c r="K117" s="34"/>
    </row>
    <row r="118" spans="1:11" s="37" customFormat="1" ht="11.25">
      <c r="A118" s="32">
        <f t="shared" si="16"/>
      </c>
      <c r="B118" s="33">
        <f t="shared" si="10"/>
      </c>
      <c r="C118" s="110">
        <f t="shared" si="17"/>
      </c>
      <c r="D118" s="110">
        <f t="shared" si="11"/>
      </c>
      <c r="E118" s="111" t="e">
        <f t="shared" si="12"/>
        <v>#VALUE!</v>
      </c>
      <c r="F118" s="110" t="e">
        <f t="shared" si="13"/>
        <v>#VALUE!</v>
      </c>
      <c r="G118" s="110">
        <f t="shared" si="14"/>
      </c>
      <c r="H118" s="110">
        <f t="shared" si="18"/>
      </c>
      <c r="I118" s="110" t="e">
        <f t="shared" si="15"/>
        <v>#VALUE!</v>
      </c>
      <c r="J118" s="34"/>
      <c r="K118" s="34"/>
    </row>
    <row r="119" spans="1:11" s="37" customFormat="1" ht="11.25">
      <c r="A119" s="32">
        <f t="shared" si="16"/>
      </c>
      <c r="B119" s="33">
        <f t="shared" si="10"/>
      </c>
      <c r="C119" s="110">
        <f t="shared" si="17"/>
      </c>
      <c r="D119" s="110">
        <f t="shared" si="11"/>
      </c>
      <c r="E119" s="111" t="e">
        <f t="shared" si="12"/>
        <v>#VALUE!</v>
      </c>
      <c r="F119" s="110" t="e">
        <f t="shared" si="13"/>
        <v>#VALUE!</v>
      </c>
      <c r="G119" s="110">
        <f t="shared" si="14"/>
      </c>
      <c r="H119" s="110">
        <f t="shared" si="18"/>
      </c>
      <c r="I119" s="110" t="e">
        <f t="shared" si="15"/>
        <v>#VALUE!</v>
      </c>
      <c r="J119" s="34"/>
      <c r="K119" s="34"/>
    </row>
    <row r="120" spans="1:11" s="37" customFormat="1" ht="11.25">
      <c r="A120" s="32">
        <f t="shared" si="16"/>
      </c>
      <c r="B120" s="33">
        <f t="shared" si="10"/>
      </c>
      <c r="C120" s="110">
        <f t="shared" si="17"/>
      </c>
      <c r="D120" s="110">
        <f t="shared" si="11"/>
      </c>
      <c r="E120" s="111" t="e">
        <f t="shared" si="12"/>
        <v>#VALUE!</v>
      </c>
      <c r="F120" s="110" t="e">
        <f t="shared" si="13"/>
        <v>#VALUE!</v>
      </c>
      <c r="G120" s="110">
        <f t="shared" si="14"/>
      </c>
      <c r="H120" s="110">
        <f t="shared" si="18"/>
      </c>
      <c r="I120" s="110" t="e">
        <f t="shared" si="15"/>
        <v>#VALUE!</v>
      </c>
      <c r="J120" s="34"/>
      <c r="K120" s="34"/>
    </row>
    <row r="121" spans="1:11" s="37" customFormat="1" ht="11.25">
      <c r="A121" s="32">
        <f t="shared" si="16"/>
      </c>
      <c r="B121" s="33">
        <f t="shared" si="10"/>
      </c>
      <c r="C121" s="110">
        <f t="shared" si="17"/>
      </c>
      <c r="D121" s="110">
        <f t="shared" si="11"/>
      </c>
      <c r="E121" s="111" t="e">
        <f t="shared" si="12"/>
        <v>#VALUE!</v>
      </c>
      <c r="F121" s="110" t="e">
        <f t="shared" si="13"/>
        <v>#VALUE!</v>
      </c>
      <c r="G121" s="110">
        <f t="shared" si="14"/>
      </c>
      <c r="H121" s="110">
        <f t="shared" si="18"/>
      </c>
      <c r="I121" s="110" t="e">
        <f t="shared" si="15"/>
        <v>#VALUE!</v>
      </c>
      <c r="J121" s="34"/>
      <c r="K121" s="34"/>
    </row>
    <row r="122" spans="1:11" s="37" customFormat="1" ht="11.25">
      <c r="A122" s="32">
        <f t="shared" si="16"/>
      </c>
      <c r="B122" s="33">
        <f t="shared" si="10"/>
      </c>
      <c r="C122" s="110">
        <f t="shared" si="17"/>
      </c>
      <c r="D122" s="110">
        <f t="shared" si="11"/>
      </c>
      <c r="E122" s="111" t="e">
        <f t="shared" si="12"/>
        <v>#VALUE!</v>
      </c>
      <c r="F122" s="110" t="e">
        <f t="shared" si="13"/>
        <v>#VALUE!</v>
      </c>
      <c r="G122" s="110">
        <f t="shared" si="14"/>
      </c>
      <c r="H122" s="110">
        <f t="shared" si="18"/>
      </c>
      <c r="I122" s="110" t="e">
        <f t="shared" si="15"/>
        <v>#VALUE!</v>
      </c>
      <c r="J122" s="34"/>
      <c r="K122" s="34"/>
    </row>
    <row r="123" spans="1:11" s="37" customFormat="1" ht="11.25">
      <c r="A123" s="32">
        <f t="shared" si="16"/>
      </c>
      <c r="B123" s="33">
        <f t="shared" si="10"/>
      </c>
      <c r="C123" s="110">
        <f t="shared" si="17"/>
      </c>
      <c r="D123" s="110">
        <f t="shared" si="11"/>
      </c>
      <c r="E123" s="111" t="e">
        <f t="shared" si="12"/>
        <v>#VALUE!</v>
      </c>
      <c r="F123" s="110" t="e">
        <f t="shared" si="13"/>
        <v>#VALUE!</v>
      </c>
      <c r="G123" s="110">
        <f t="shared" si="14"/>
      </c>
      <c r="H123" s="110">
        <f t="shared" si="18"/>
      </c>
      <c r="I123" s="110" t="e">
        <f t="shared" si="15"/>
        <v>#VALUE!</v>
      </c>
      <c r="J123" s="34"/>
      <c r="K123" s="34"/>
    </row>
    <row r="124" spans="1:11" s="37" customFormat="1" ht="11.25">
      <c r="A124" s="32">
        <f t="shared" si="16"/>
      </c>
      <c r="B124" s="33">
        <f t="shared" si="10"/>
      </c>
      <c r="C124" s="110">
        <f t="shared" si="17"/>
      </c>
      <c r="D124" s="110">
        <f t="shared" si="11"/>
      </c>
      <c r="E124" s="111" t="e">
        <f t="shared" si="12"/>
        <v>#VALUE!</v>
      </c>
      <c r="F124" s="110" t="e">
        <f t="shared" si="13"/>
        <v>#VALUE!</v>
      </c>
      <c r="G124" s="110">
        <f t="shared" si="14"/>
      </c>
      <c r="H124" s="110">
        <f t="shared" si="18"/>
      </c>
      <c r="I124" s="110" t="e">
        <f t="shared" si="15"/>
        <v>#VALUE!</v>
      </c>
      <c r="J124" s="34"/>
      <c r="K124" s="34"/>
    </row>
    <row r="125" spans="1:11" s="37" customFormat="1" ht="11.25">
      <c r="A125" s="32">
        <f t="shared" si="16"/>
      </c>
      <c r="B125" s="33">
        <f t="shared" si="10"/>
      </c>
      <c r="C125" s="110">
        <f t="shared" si="17"/>
      </c>
      <c r="D125" s="110">
        <f t="shared" si="11"/>
      </c>
      <c r="E125" s="111" t="e">
        <f t="shared" si="12"/>
        <v>#VALUE!</v>
      </c>
      <c r="F125" s="110" t="e">
        <f t="shared" si="13"/>
        <v>#VALUE!</v>
      </c>
      <c r="G125" s="110">
        <f t="shared" si="14"/>
      </c>
      <c r="H125" s="110">
        <f t="shared" si="18"/>
      </c>
      <c r="I125" s="110" t="e">
        <f t="shared" si="15"/>
        <v>#VALUE!</v>
      </c>
      <c r="J125" s="34"/>
      <c r="K125" s="34"/>
    </row>
    <row r="126" spans="1:11" s="37" customFormat="1" ht="11.25">
      <c r="A126" s="32">
        <f t="shared" si="16"/>
      </c>
      <c r="B126" s="33">
        <f t="shared" si="10"/>
      </c>
      <c r="C126" s="110">
        <f t="shared" si="17"/>
      </c>
      <c r="D126" s="110">
        <f t="shared" si="11"/>
      </c>
      <c r="E126" s="111" t="e">
        <f t="shared" si="12"/>
        <v>#VALUE!</v>
      </c>
      <c r="F126" s="110" t="e">
        <f t="shared" si="13"/>
        <v>#VALUE!</v>
      </c>
      <c r="G126" s="110">
        <f t="shared" si="14"/>
      </c>
      <c r="H126" s="110">
        <f t="shared" si="18"/>
      </c>
      <c r="I126" s="110" t="e">
        <f t="shared" si="15"/>
        <v>#VALUE!</v>
      </c>
      <c r="J126" s="34"/>
      <c r="K126" s="34"/>
    </row>
    <row r="127" spans="1:11" s="37" customFormat="1" ht="11.25">
      <c r="A127" s="32">
        <f t="shared" si="16"/>
      </c>
      <c r="B127" s="33">
        <f t="shared" si="10"/>
      </c>
      <c r="C127" s="110">
        <f t="shared" si="17"/>
      </c>
      <c r="D127" s="110">
        <f t="shared" si="11"/>
      </c>
      <c r="E127" s="111" t="e">
        <f t="shared" si="12"/>
        <v>#VALUE!</v>
      </c>
      <c r="F127" s="110" t="e">
        <f t="shared" si="13"/>
        <v>#VALUE!</v>
      </c>
      <c r="G127" s="110">
        <f t="shared" si="14"/>
      </c>
      <c r="H127" s="110">
        <f t="shared" si="18"/>
      </c>
      <c r="I127" s="110" t="e">
        <f t="shared" si="15"/>
        <v>#VALUE!</v>
      </c>
      <c r="J127" s="34"/>
      <c r="K127" s="34"/>
    </row>
    <row r="128" spans="1:11" s="37" customFormat="1" ht="11.25">
      <c r="A128" s="32">
        <f t="shared" si="16"/>
      </c>
      <c r="B128" s="33">
        <f t="shared" si="10"/>
      </c>
      <c r="C128" s="110">
        <f t="shared" si="17"/>
      </c>
      <c r="D128" s="110">
        <f t="shared" si="11"/>
      </c>
      <c r="E128" s="111" t="e">
        <f t="shared" si="12"/>
        <v>#VALUE!</v>
      </c>
      <c r="F128" s="110" t="e">
        <f t="shared" si="13"/>
        <v>#VALUE!</v>
      </c>
      <c r="G128" s="110">
        <f t="shared" si="14"/>
      </c>
      <c r="H128" s="110">
        <f t="shared" si="18"/>
      </c>
      <c r="I128" s="110" t="e">
        <f t="shared" si="15"/>
        <v>#VALUE!</v>
      </c>
      <c r="J128" s="34"/>
      <c r="K128" s="34"/>
    </row>
    <row r="129" spans="1:11" s="37" customFormat="1" ht="11.25">
      <c r="A129" s="32">
        <f t="shared" si="16"/>
      </c>
      <c r="B129" s="33">
        <f t="shared" si="10"/>
      </c>
      <c r="C129" s="110">
        <f t="shared" si="17"/>
      </c>
      <c r="D129" s="110">
        <f t="shared" si="11"/>
      </c>
      <c r="E129" s="111" t="e">
        <f t="shared" si="12"/>
        <v>#VALUE!</v>
      </c>
      <c r="F129" s="110" t="e">
        <f t="shared" si="13"/>
        <v>#VALUE!</v>
      </c>
      <c r="G129" s="110">
        <f t="shared" si="14"/>
      </c>
      <c r="H129" s="110">
        <f t="shared" si="18"/>
      </c>
      <c r="I129" s="110" t="e">
        <f t="shared" si="15"/>
        <v>#VALUE!</v>
      </c>
      <c r="J129" s="34"/>
      <c r="K129" s="34"/>
    </row>
    <row r="130" spans="1:11" s="37" customFormat="1" ht="11.25">
      <c r="A130" s="32">
        <f t="shared" si="16"/>
      </c>
      <c r="B130" s="33">
        <f t="shared" si="10"/>
      </c>
      <c r="C130" s="110">
        <f t="shared" si="17"/>
      </c>
      <c r="D130" s="110">
        <f t="shared" si="11"/>
      </c>
      <c r="E130" s="111" t="e">
        <f t="shared" si="12"/>
        <v>#VALUE!</v>
      </c>
      <c r="F130" s="110" t="e">
        <f t="shared" si="13"/>
        <v>#VALUE!</v>
      </c>
      <c r="G130" s="110">
        <f t="shared" si="14"/>
      </c>
      <c r="H130" s="110">
        <f t="shared" si="18"/>
      </c>
      <c r="I130" s="110" t="e">
        <f t="shared" si="15"/>
        <v>#VALUE!</v>
      </c>
      <c r="J130" s="34"/>
      <c r="K130" s="34"/>
    </row>
    <row r="131" spans="1:11" s="37" customFormat="1" ht="11.25">
      <c r="A131" s="32">
        <f t="shared" si="16"/>
      </c>
      <c r="B131" s="33">
        <f t="shared" si="10"/>
      </c>
      <c r="C131" s="110">
        <f t="shared" si="17"/>
      </c>
      <c r="D131" s="110">
        <f t="shared" si="11"/>
      </c>
      <c r="E131" s="111" t="e">
        <f t="shared" si="12"/>
        <v>#VALUE!</v>
      </c>
      <c r="F131" s="110" t="e">
        <f t="shared" si="13"/>
        <v>#VALUE!</v>
      </c>
      <c r="G131" s="110">
        <f t="shared" si="14"/>
      </c>
      <c r="H131" s="110">
        <f t="shared" si="18"/>
      </c>
      <c r="I131" s="110" t="e">
        <f t="shared" si="15"/>
        <v>#VALUE!</v>
      </c>
      <c r="J131" s="34"/>
      <c r="K131" s="34"/>
    </row>
    <row r="132" spans="1:11" s="37" customFormat="1" ht="11.25">
      <c r="A132" s="32">
        <f t="shared" si="16"/>
      </c>
      <c r="B132" s="33">
        <f t="shared" si="10"/>
      </c>
      <c r="C132" s="110">
        <f t="shared" si="17"/>
      </c>
      <c r="D132" s="110">
        <f t="shared" si="11"/>
      </c>
      <c r="E132" s="111" t="e">
        <f t="shared" si="12"/>
        <v>#VALUE!</v>
      </c>
      <c r="F132" s="110" t="e">
        <f t="shared" si="13"/>
        <v>#VALUE!</v>
      </c>
      <c r="G132" s="110">
        <f t="shared" si="14"/>
      </c>
      <c r="H132" s="110">
        <f t="shared" si="18"/>
      </c>
      <c r="I132" s="110" t="e">
        <f t="shared" si="15"/>
        <v>#VALUE!</v>
      </c>
      <c r="J132" s="34"/>
      <c r="K132" s="34"/>
    </row>
    <row r="133" spans="1:11" s="37" customFormat="1" ht="11.25">
      <c r="A133" s="32">
        <f t="shared" si="16"/>
      </c>
      <c r="B133" s="33">
        <f t="shared" si="10"/>
      </c>
      <c r="C133" s="110">
        <f t="shared" si="17"/>
      </c>
      <c r="D133" s="110">
        <f t="shared" si="11"/>
      </c>
      <c r="E133" s="111" t="e">
        <f t="shared" si="12"/>
        <v>#VALUE!</v>
      </c>
      <c r="F133" s="110" t="e">
        <f t="shared" si="13"/>
        <v>#VALUE!</v>
      </c>
      <c r="G133" s="110">
        <f t="shared" si="14"/>
      </c>
      <c r="H133" s="110">
        <f t="shared" si="18"/>
      </c>
      <c r="I133" s="110" t="e">
        <f t="shared" si="15"/>
        <v>#VALUE!</v>
      </c>
      <c r="J133" s="34"/>
      <c r="K133" s="34"/>
    </row>
    <row r="134" spans="1:11" s="37" customFormat="1" ht="11.25">
      <c r="A134" s="32">
        <f t="shared" si="16"/>
      </c>
      <c r="B134" s="33">
        <f t="shared" si="10"/>
      </c>
      <c r="C134" s="110">
        <f t="shared" si="17"/>
      </c>
      <c r="D134" s="110">
        <f t="shared" si="11"/>
      </c>
      <c r="E134" s="111" t="e">
        <f t="shared" si="12"/>
        <v>#VALUE!</v>
      </c>
      <c r="F134" s="110" t="e">
        <f t="shared" si="13"/>
        <v>#VALUE!</v>
      </c>
      <c r="G134" s="110">
        <f t="shared" si="14"/>
      </c>
      <c r="H134" s="110">
        <f t="shared" si="18"/>
      </c>
      <c r="I134" s="110" t="e">
        <f t="shared" si="15"/>
        <v>#VALUE!</v>
      </c>
      <c r="J134" s="34"/>
      <c r="K134" s="34"/>
    </row>
    <row r="135" spans="1:11" s="37" customFormat="1" ht="11.25">
      <c r="A135" s="32">
        <f t="shared" si="16"/>
      </c>
      <c r="B135" s="33">
        <f t="shared" si="10"/>
      </c>
      <c r="C135" s="110">
        <f t="shared" si="17"/>
      </c>
      <c r="D135" s="110">
        <f t="shared" si="11"/>
      </c>
      <c r="E135" s="111" t="e">
        <f t="shared" si="12"/>
        <v>#VALUE!</v>
      </c>
      <c r="F135" s="110" t="e">
        <f t="shared" si="13"/>
        <v>#VALUE!</v>
      </c>
      <c r="G135" s="110">
        <f t="shared" si="14"/>
      </c>
      <c r="H135" s="110">
        <f t="shared" si="18"/>
      </c>
      <c r="I135" s="110" t="e">
        <f t="shared" si="15"/>
        <v>#VALUE!</v>
      </c>
      <c r="J135" s="34"/>
      <c r="K135" s="34"/>
    </row>
    <row r="136" spans="1:11" s="37" customFormat="1" ht="11.25">
      <c r="A136" s="32">
        <f t="shared" si="16"/>
      </c>
      <c r="B136" s="33">
        <f t="shared" si="10"/>
      </c>
      <c r="C136" s="110">
        <f t="shared" si="17"/>
      </c>
      <c r="D136" s="110">
        <f t="shared" si="11"/>
      </c>
      <c r="E136" s="111" t="e">
        <f t="shared" si="12"/>
        <v>#VALUE!</v>
      </c>
      <c r="F136" s="110" t="e">
        <f t="shared" si="13"/>
        <v>#VALUE!</v>
      </c>
      <c r="G136" s="110">
        <f t="shared" si="14"/>
      </c>
      <c r="H136" s="110">
        <f t="shared" si="18"/>
      </c>
      <c r="I136" s="110" t="e">
        <f t="shared" si="15"/>
        <v>#VALUE!</v>
      </c>
      <c r="J136" s="34"/>
      <c r="K136" s="34"/>
    </row>
    <row r="137" spans="1:11" s="37" customFormat="1" ht="11.25">
      <c r="A137" s="32">
        <f t="shared" si="16"/>
      </c>
      <c r="B137" s="33">
        <f t="shared" si="10"/>
      </c>
      <c r="C137" s="110">
        <f t="shared" si="17"/>
      </c>
      <c r="D137" s="110">
        <f t="shared" si="11"/>
      </c>
      <c r="E137" s="111" t="e">
        <f t="shared" si="12"/>
        <v>#VALUE!</v>
      </c>
      <c r="F137" s="110" t="e">
        <f t="shared" si="13"/>
        <v>#VALUE!</v>
      </c>
      <c r="G137" s="110">
        <f t="shared" si="14"/>
      </c>
      <c r="H137" s="110">
        <f t="shared" si="18"/>
      </c>
      <c r="I137" s="110" t="e">
        <f t="shared" si="15"/>
        <v>#VALUE!</v>
      </c>
      <c r="J137" s="34"/>
      <c r="K137" s="34"/>
    </row>
    <row r="138" spans="1:11" s="37" customFormat="1" ht="11.25">
      <c r="A138" s="32">
        <f t="shared" si="16"/>
      </c>
      <c r="B138" s="33">
        <f t="shared" si="10"/>
      </c>
      <c r="C138" s="35">
        <f t="shared" si="17"/>
      </c>
      <c r="D138" s="35">
        <f t="shared" si="11"/>
      </c>
      <c r="E138" s="36" t="e">
        <f t="shared" si="12"/>
        <v>#VALUE!</v>
      </c>
      <c r="F138" s="35" t="e">
        <f t="shared" si="13"/>
        <v>#VALUE!</v>
      </c>
      <c r="G138" s="35">
        <f t="shared" si="14"/>
      </c>
      <c r="H138" s="35">
        <f t="shared" si="18"/>
      </c>
      <c r="I138" s="35" t="e">
        <f t="shared" si="15"/>
        <v>#VALUE!</v>
      </c>
      <c r="J138" s="34"/>
      <c r="K138" s="34"/>
    </row>
    <row r="139" spans="1:11" s="37" customFormat="1" ht="11.25">
      <c r="A139" s="32">
        <f t="shared" si="16"/>
      </c>
      <c r="B139" s="33">
        <f t="shared" si="10"/>
      </c>
      <c r="C139" s="35">
        <f t="shared" si="17"/>
      </c>
      <c r="D139" s="35">
        <f t="shared" si="11"/>
      </c>
      <c r="E139" s="36" t="e">
        <f t="shared" si="12"/>
        <v>#VALUE!</v>
      </c>
      <c r="F139" s="35" t="e">
        <f t="shared" si="13"/>
        <v>#VALUE!</v>
      </c>
      <c r="G139" s="35">
        <f t="shared" si="14"/>
      </c>
      <c r="H139" s="35">
        <f t="shared" si="18"/>
      </c>
      <c r="I139" s="35" t="e">
        <f t="shared" si="15"/>
        <v>#VALUE!</v>
      </c>
      <c r="J139" s="34"/>
      <c r="K139" s="34"/>
    </row>
    <row r="140" spans="1:11" s="37" customFormat="1" ht="11.25">
      <c r="A140" s="32">
        <f t="shared" si="16"/>
      </c>
      <c r="B140" s="33">
        <f t="shared" si="10"/>
      </c>
      <c r="C140" s="35">
        <f t="shared" si="17"/>
      </c>
      <c r="D140" s="35">
        <f t="shared" si="11"/>
      </c>
      <c r="E140" s="36" t="e">
        <f t="shared" si="12"/>
        <v>#VALUE!</v>
      </c>
      <c r="F140" s="35" t="e">
        <f t="shared" si="13"/>
        <v>#VALUE!</v>
      </c>
      <c r="G140" s="35">
        <f t="shared" si="14"/>
      </c>
      <c r="H140" s="35">
        <f t="shared" si="18"/>
      </c>
      <c r="I140" s="35" t="e">
        <f t="shared" si="15"/>
        <v>#VALUE!</v>
      </c>
      <c r="J140" s="34"/>
      <c r="K140" s="34"/>
    </row>
    <row r="141" spans="1:11" s="37" customFormat="1" ht="11.25">
      <c r="A141" s="32">
        <f t="shared" si="16"/>
      </c>
      <c r="B141" s="33">
        <f t="shared" si="10"/>
      </c>
      <c r="C141" s="35">
        <f t="shared" si="17"/>
      </c>
      <c r="D141" s="35">
        <f t="shared" si="11"/>
      </c>
      <c r="E141" s="36" t="e">
        <f t="shared" si="12"/>
        <v>#VALUE!</v>
      </c>
      <c r="F141" s="35" t="e">
        <f t="shared" si="13"/>
        <v>#VALUE!</v>
      </c>
      <c r="G141" s="35">
        <f t="shared" si="14"/>
      </c>
      <c r="H141" s="35">
        <f t="shared" si="18"/>
      </c>
      <c r="I141" s="35" t="e">
        <f t="shared" si="15"/>
        <v>#VALUE!</v>
      </c>
      <c r="J141" s="34"/>
      <c r="K141" s="34"/>
    </row>
    <row r="142" spans="1:11" s="37" customFormat="1" ht="11.25">
      <c r="A142" s="32">
        <f t="shared" si="16"/>
      </c>
      <c r="B142" s="33">
        <f t="shared" si="10"/>
      </c>
      <c r="C142" s="35">
        <f t="shared" si="17"/>
      </c>
      <c r="D142" s="35">
        <f t="shared" si="11"/>
      </c>
      <c r="E142" s="36" t="e">
        <f t="shared" si="12"/>
        <v>#VALUE!</v>
      </c>
      <c r="F142" s="35" t="e">
        <f t="shared" si="13"/>
        <v>#VALUE!</v>
      </c>
      <c r="G142" s="35">
        <f t="shared" si="14"/>
      </c>
      <c r="H142" s="35">
        <f t="shared" si="18"/>
      </c>
      <c r="I142" s="35" t="e">
        <f t="shared" si="15"/>
        <v>#VALUE!</v>
      </c>
      <c r="J142" s="34"/>
      <c r="K142" s="34"/>
    </row>
    <row r="143" spans="1:11" s="37" customFormat="1" ht="11.25">
      <c r="A143" s="32">
        <f t="shared" si="16"/>
      </c>
      <c r="B143" s="33">
        <f t="shared" si="10"/>
      </c>
      <c r="C143" s="35">
        <f t="shared" si="17"/>
      </c>
      <c r="D143" s="35">
        <f t="shared" si="11"/>
      </c>
      <c r="E143" s="36" t="e">
        <f t="shared" si="12"/>
        <v>#VALUE!</v>
      </c>
      <c r="F143" s="35" t="e">
        <f t="shared" si="13"/>
        <v>#VALUE!</v>
      </c>
      <c r="G143" s="35">
        <f t="shared" si="14"/>
      </c>
      <c r="H143" s="35">
        <f t="shared" si="18"/>
      </c>
      <c r="I143" s="35" t="e">
        <f t="shared" si="15"/>
        <v>#VALUE!</v>
      </c>
      <c r="J143" s="34"/>
      <c r="K143" s="34"/>
    </row>
    <row r="144" spans="1:11" s="37" customFormat="1" ht="11.25">
      <c r="A144" s="32">
        <f t="shared" si="16"/>
      </c>
      <c r="B144" s="33">
        <f t="shared" si="10"/>
      </c>
      <c r="C144" s="35">
        <f t="shared" si="17"/>
      </c>
      <c r="D144" s="35">
        <f t="shared" si="11"/>
      </c>
      <c r="E144" s="36" t="e">
        <f t="shared" si="12"/>
        <v>#VALUE!</v>
      </c>
      <c r="F144" s="35" t="e">
        <f t="shared" si="13"/>
        <v>#VALUE!</v>
      </c>
      <c r="G144" s="35">
        <f t="shared" si="14"/>
      </c>
      <c r="H144" s="35">
        <f t="shared" si="18"/>
      </c>
      <c r="I144" s="35" t="e">
        <f t="shared" si="15"/>
        <v>#VALUE!</v>
      </c>
      <c r="J144" s="34"/>
      <c r="K144" s="34"/>
    </row>
    <row r="145" spans="1:11" s="37" customFormat="1" ht="11.25">
      <c r="A145" s="32">
        <f t="shared" si="16"/>
      </c>
      <c r="B145" s="33">
        <f t="shared" si="10"/>
      </c>
      <c r="C145" s="35">
        <f t="shared" si="17"/>
      </c>
      <c r="D145" s="35">
        <f t="shared" si="11"/>
      </c>
      <c r="E145" s="36" t="e">
        <f t="shared" si="12"/>
        <v>#VALUE!</v>
      </c>
      <c r="F145" s="35" t="e">
        <f t="shared" si="13"/>
        <v>#VALUE!</v>
      </c>
      <c r="G145" s="35">
        <f t="shared" si="14"/>
      </c>
      <c r="H145" s="35">
        <f t="shared" si="18"/>
      </c>
      <c r="I145" s="35" t="e">
        <f t="shared" si="15"/>
        <v>#VALUE!</v>
      </c>
      <c r="J145" s="34"/>
      <c r="K145" s="34"/>
    </row>
    <row r="146" spans="1:11" s="37" customFormat="1" ht="11.25">
      <c r="A146" s="32">
        <f t="shared" si="16"/>
      </c>
      <c r="B146" s="33">
        <f aca="true" t="shared" si="19" ref="B146:B213">IF(Pay_Num&lt;&gt;"",DATE(YEAR(Loan_Start),MONTH(Loan_Start)+(Pay_Num)*12/Num_Pmt_Per_Year,DAY(Loan_Start)),"")</f>
      </c>
      <c r="C146" s="35">
        <f t="shared" si="17"/>
      </c>
      <c r="D146" s="35">
        <f aca="true" t="shared" si="20" ref="D146:D213">IF(Pay_Num&lt;&gt;"",Scheduled_Monthly_Payment,"")</f>
      </c>
      <c r="E146" s="36" t="e">
        <f aca="true" t="shared" si="21" ref="E146:E213">IF(AND(Pay_Num&lt;&gt;"",Sched_Pay+Scheduled_Extra_Payments&lt;Beg_Bal),Scheduled_Extra_Payments,IF(AND(Pay_Num&lt;&gt;"",Beg_Bal-Sched_Pay&gt;0),Beg_Bal-Sched_Pay,IF(Pay_Num&lt;&gt;"",0,"")))</f>
        <v>#VALUE!</v>
      </c>
      <c r="F146" s="35" t="e">
        <f aca="true" t="shared" si="22" ref="F146:F213">IF(AND(Pay_Num&lt;&gt;"",Sched_Pay+Extra_Pay&lt;Beg_Bal),Sched_Pay+Extra_Pay,IF(Pay_Num&lt;&gt;"",Beg_Bal,""))</f>
        <v>#VALUE!</v>
      </c>
      <c r="G146" s="35">
        <f aca="true" t="shared" si="23" ref="G146:G213">IF(Pay_Num&lt;&gt;"",Total_Pay-Int,"")</f>
      </c>
      <c r="H146" s="35">
        <f t="shared" si="18"/>
      </c>
      <c r="I146" s="35" t="e">
        <f aca="true" t="shared" si="24" ref="I146:I213">IF(AND(Pay_Num&lt;&gt;"",Sched_Pay+Extra_Pay&lt;Beg_Bal),Beg_Bal-Princ,IF(Pay_Num&lt;&gt;"",0,""))</f>
        <v>#VALUE!</v>
      </c>
      <c r="J146" s="34"/>
      <c r="K146" s="34"/>
    </row>
    <row r="147" spans="1:11" s="37" customFormat="1" ht="11.25">
      <c r="A147" s="32">
        <f aca="true" t="shared" si="25" ref="A147:A214">IF(Values_Entered,A146+1,"")</f>
      </c>
      <c r="B147" s="33">
        <f t="shared" si="19"/>
      </c>
      <c r="C147" s="35">
        <f aca="true" t="shared" si="26" ref="C147:C214">IF(Pay_Num&lt;&gt;"",I146,"")</f>
      </c>
      <c r="D147" s="35">
        <f t="shared" si="20"/>
      </c>
      <c r="E147" s="36" t="e">
        <f t="shared" si="21"/>
        <v>#VALUE!</v>
      </c>
      <c r="F147" s="35" t="e">
        <f t="shared" si="22"/>
        <v>#VALUE!</v>
      </c>
      <c r="G147" s="35">
        <f t="shared" si="23"/>
      </c>
      <c r="H147" s="35">
        <f aca="true" t="shared" si="27" ref="H147:H214">IF(Pay_Num&lt;&gt;"",Beg_Bal*Interest_Rate/Num_Pmt_Per_Year,"")</f>
      </c>
      <c r="I147" s="35" t="e">
        <f t="shared" si="24"/>
        <v>#VALUE!</v>
      </c>
      <c r="J147" s="34"/>
      <c r="K147" s="34"/>
    </row>
    <row r="148" spans="1:11" s="37" customFormat="1" ht="11.25">
      <c r="A148" s="32">
        <f t="shared" si="25"/>
      </c>
      <c r="B148" s="33">
        <f t="shared" si="19"/>
      </c>
      <c r="C148" s="35">
        <f t="shared" si="26"/>
      </c>
      <c r="D148" s="35">
        <f t="shared" si="20"/>
      </c>
      <c r="E148" s="36" t="e">
        <f t="shared" si="21"/>
        <v>#VALUE!</v>
      </c>
      <c r="F148" s="35" t="e">
        <f t="shared" si="22"/>
        <v>#VALUE!</v>
      </c>
      <c r="G148" s="35">
        <f t="shared" si="23"/>
      </c>
      <c r="H148" s="35">
        <f t="shared" si="27"/>
      </c>
      <c r="I148" s="35" t="e">
        <f t="shared" si="24"/>
        <v>#VALUE!</v>
      </c>
      <c r="J148" s="34"/>
      <c r="K148" s="34"/>
    </row>
    <row r="149" spans="1:11" s="37" customFormat="1" ht="11.25">
      <c r="A149" s="32">
        <f t="shared" si="25"/>
      </c>
      <c r="B149" s="33">
        <f t="shared" si="19"/>
      </c>
      <c r="C149" s="35">
        <f t="shared" si="26"/>
      </c>
      <c r="D149" s="35">
        <f t="shared" si="20"/>
      </c>
      <c r="E149" s="36" t="e">
        <f t="shared" si="21"/>
        <v>#VALUE!</v>
      </c>
      <c r="F149" s="35" t="e">
        <f t="shared" si="22"/>
        <v>#VALUE!</v>
      </c>
      <c r="G149" s="35">
        <f t="shared" si="23"/>
      </c>
      <c r="H149" s="35">
        <f t="shared" si="27"/>
      </c>
      <c r="I149" s="35" t="e">
        <f t="shared" si="24"/>
        <v>#VALUE!</v>
      </c>
      <c r="J149" s="34"/>
      <c r="K149" s="34"/>
    </row>
    <row r="150" spans="1:11" s="37" customFormat="1" ht="11.25">
      <c r="A150" s="32">
        <f t="shared" si="25"/>
      </c>
      <c r="B150" s="33">
        <f t="shared" si="19"/>
      </c>
      <c r="C150" s="35">
        <f t="shared" si="26"/>
      </c>
      <c r="D150" s="35">
        <f t="shared" si="20"/>
      </c>
      <c r="E150" s="36" t="e">
        <f t="shared" si="21"/>
        <v>#VALUE!</v>
      </c>
      <c r="F150" s="35" t="e">
        <f t="shared" si="22"/>
        <v>#VALUE!</v>
      </c>
      <c r="G150" s="35">
        <f t="shared" si="23"/>
      </c>
      <c r="H150" s="35">
        <f t="shared" si="27"/>
      </c>
      <c r="I150" s="35" t="e">
        <f t="shared" si="24"/>
        <v>#VALUE!</v>
      </c>
      <c r="J150" s="34"/>
      <c r="K150" s="34"/>
    </row>
    <row r="151" spans="1:11" s="37" customFormat="1" ht="11.25">
      <c r="A151" s="32">
        <f t="shared" si="25"/>
      </c>
      <c r="B151" s="33">
        <f t="shared" si="19"/>
      </c>
      <c r="C151" s="35">
        <f t="shared" si="26"/>
      </c>
      <c r="D151" s="35">
        <f t="shared" si="20"/>
      </c>
      <c r="E151" s="36" t="e">
        <f t="shared" si="21"/>
        <v>#VALUE!</v>
      </c>
      <c r="F151" s="35" t="e">
        <f t="shared" si="22"/>
        <v>#VALUE!</v>
      </c>
      <c r="G151" s="35">
        <f t="shared" si="23"/>
      </c>
      <c r="H151" s="35">
        <f t="shared" si="27"/>
      </c>
      <c r="I151" s="35" t="e">
        <f t="shared" si="24"/>
        <v>#VALUE!</v>
      </c>
      <c r="J151" s="34"/>
      <c r="K151" s="34"/>
    </row>
    <row r="152" spans="1:11" s="37" customFormat="1" ht="11.25">
      <c r="A152" s="32">
        <f t="shared" si="25"/>
      </c>
      <c r="B152" s="33">
        <f t="shared" si="19"/>
      </c>
      <c r="C152" s="35">
        <f t="shared" si="26"/>
      </c>
      <c r="D152" s="35">
        <f t="shared" si="20"/>
      </c>
      <c r="E152" s="36" t="e">
        <f t="shared" si="21"/>
        <v>#VALUE!</v>
      </c>
      <c r="F152" s="35" t="e">
        <f t="shared" si="22"/>
        <v>#VALUE!</v>
      </c>
      <c r="G152" s="35">
        <f t="shared" si="23"/>
      </c>
      <c r="H152" s="35">
        <f t="shared" si="27"/>
      </c>
      <c r="I152" s="35" t="e">
        <f t="shared" si="24"/>
        <v>#VALUE!</v>
      </c>
      <c r="J152" s="34"/>
      <c r="K152" s="34"/>
    </row>
    <row r="153" spans="1:11" s="37" customFormat="1" ht="11.25">
      <c r="A153" s="32">
        <f t="shared" si="25"/>
      </c>
      <c r="B153" s="33">
        <f t="shared" si="19"/>
      </c>
      <c r="C153" s="35">
        <f t="shared" si="26"/>
      </c>
      <c r="D153" s="35">
        <f t="shared" si="20"/>
      </c>
      <c r="E153" s="36" t="e">
        <f t="shared" si="21"/>
        <v>#VALUE!</v>
      </c>
      <c r="F153" s="35" t="e">
        <f t="shared" si="22"/>
        <v>#VALUE!</v>
      </c>
      <c r="G153" s="35">
        <f t="shared" si="23"/>
      </c>
      <c r="H153" s="35">
        <f t="shared" si="27"/>
      </c>
      <c r="I153" s="35" t="e">
        <f t="shared" si="24"/>
        <v>#VALUE!</v>
      </c>
      <c r="J153" s="34"/>
      <c r="K153" s="34"/>
    </row>
    <row r="154" spans="1:11" s="37" customFormat="1" ht="11.25">
      <c r="A154" s="32">
        <f t="shared" si="25"/>
      </c>
      <c r="B154" s="33">
        <f t="shared" si="19"/>
      </c>
      <c r="C154" s="35">
        <f t="shared" si="26"/>
      </c>
      <c r="D154" s="35">
        <f t="shared" si="20"/>
      </c>
      <c r="E154" s="36" t="e">
        <f t="shared" si="21"/>
        <v>#VALUE!</v>
      </c>
      <c r="F154" s="35" t="e">
        <f t="shared" si="22"/>
        <v>#VALUE!</v>
      </c>
      <c r="G154" s="35">
        <f t="shared" si="23"/>
      </c>
      <c r="H154" s="35">
        <f t="shared" si="27"/>
      </c>
      <c r="I154" s="35" t="e">
        <f t="shared" si="24"/>
        <v>#VALUE!</v>
      </c>
      <c r="J154" s="34"/>
      <c r="K154" s="34"/>
    </row>
    <row r="155" spans="1:11" s="37" customFormat="1" ht="11.25">
      <c r="A155" s="32">
        <f t="shared" si="25"/>
      </c>
      <c r="B155" s="33">
        <f t="shared" si="19"/>
      </c>
      <c r="C155" s="35">
        <f t="shared" si="26"/>
      </c>
      <c r="D155" s="35">
        <f t="shared" si="20"/>
      </c>
      <c r="E155" s="36" t="e">
        <f t="shared" si="21"/>
        <v>#VALUE!</v>
      </c>
      <c r="F155" s="35" t="e">
        <f t="shared" si="22"/>
        <v>#VALUE!</v>
      </c>
      <c r="G155" s="35">
        <f t="shared" si="23"/>
      </c>
      <c r="H155" s="35">
        <f t="shared" si="27"/>
      </c>
      <c r="I155" s="35" t="e">
        <f t="shared" si="24"/>
        <v>#VALUE!</v>
      </c>
      <c r="J155" s="34"/>
      <c r="K155" s="34"/>
    </row>
    <row r="156" spans="1:11" s="37" customFormat="1" ht="11.25">
      <c r="A156" s="32">
        <f t="shared" si="25"/>
      </c>
      <c r="B156" s="33">
        <f t="shared" si="19"/>
      </c>
      <c r="C156" s="35">
        <f t="shared" si="26"/>
      </c>
      <c r="D156" s="35">
        <f t="shared" si="20"/>
      </c>
      <c r="E156" s="36" t="e">
        <f t="shared" si="21"/>
        <v>#VALUE!</v>
      </c>
      <c r="F156" s="35" t="e">
        <f t="shared" si="22"/>
        <v>#VALUE!</v>
      </c>
      <c r="G156" s="35">
        <f t="shared" si="23"/>
      </c>
      <c r="H156" s="35">
        <f t="shared" si="27"/>
      </c>
      <c r="I156" s="35" t="e">
        <f t="shared" si="24"/>
        <v>#VALUE!</v>
      </c>
      <c r="J156" s="34"/>
      <c r="K156" s="34"/>
    </row>
    <row r="157" spans="1:11" s="37" customFormat="1" ht="11.25">
      <c r="A157" s="32">
        <f t="shared" si="25"/>
      </c>
      <c r="B157" s="33">
        <f t="shared" si="19"/>
      </c>
      <c r="C157" s="35">
        <f t="shared" si="26"/>
      </c>
      <c r="D157" s="35">
        <f t="shared" si="20"/>
      </c>
      <c r="E157" s="36" t="e">
        <f t="shared" si="21"/>
        <v>#VALUE!</v>
      </c>
      <c r="F157" s="35" t="e">
        <f t="shared" si="22"/>
        <v>#VALUE!</v>
      </c>
      <c r="G157" s="35">
        <f t="shared" si="23"/>
      </c>
      <c r="H157" s="35">
        <f t="shared" si="27"/>
      </c>
      <c r="I157" s="35" t="e">
        <f t="shared" si="24"/>
        <v>#VALUE!</v>
      </c>
      <c r="J157" s="34"/>
      <c r="K157" s="34"/>
    </row>
    <row r="158" spans="1:11" s="37" customFormat="1" ht="11.25">
      <c r="A158" s="32">
        <f t="shared" si="25"/>
      </c>
      <c r="B158" s="33">
        <f t="shared" si="19"/>
      </c>
      <c r="C158" s="35">
        <f t="shared" si="26"/>
      </c>
      <c r="D158" s="35">
        <f t="shared" si="20"/>
      </c>
      <c r="E158" s="36" t="e">
        <f t="shared" si="21"/>
        <v>#VALUE!</v>
      </c>
      <c r="F158" s="35" t="e">
        <f t="shared" si="22"/>
        <v>#VALUE!</v>
      </c>
      <c r="G158" s="35">
        <f t="shared" si="23"/>
      </c>
      <c r="H158" s="35">
        <f t="shared" si="27"/>
      </c>
      <c r="I158" s="35" t="e">
        <f t="shared" si="24"/>
        <v>#VALUE!</v>
      </c>
      <c r="J158" s="34"/>
      <c r="K158" s="34"/>
    </row>
    <row r="159" spans="1:11" s="37" customFormat="1" ht="11.25">
      <c r="A159" s="32">
        <f t="shared" si="25"/>
      </c>
      <c r="B159" s="33">
        <f t="shared" si="19"/>
      </c>
      <c r="C159" s="35">
        <f t="shared" si="26"/>
      </c>
      <c r="D159" s="35">
        <f t="shared" si="20"/>
      </c>
      <c r="E159" s="36" t="e">
        <f t="shared" si="21"/>
        <v>#VALUE!</v>
      </c>
      <c r="F159" s="35" t="e">
        <f t="shared" si="22"/>
        <v>#VALUE!</v>
      </c>
      <c r="G159" s="35">
        <f t="shared" si="23"/>
      </c>
      <c r="H159" s="35">
        <f t="shared" si="27"/>
      </c>
      <c r="I159" s="35" t="e">
        <f t="shared" si="24"/>
        <v>#VALUE!</v>
      </c>
      <c r="J159" s="34"/>
      <c r="K159" s="34"/>
    </row>
    <row r="160" spans="1:11" s="37" customFormat="1" ht="11.25">
      <c r="A160" s="32">
        <f t="shared" si="25"/>
      </c>
      <c r="B160" s="33">
        <f t="shared" si="19"/>
      </c>
      <c r="C160" s="35">
        <f t="shared" si="26"/>
      </c>
      <c r="D160" s="35">
        <f t="shared" si="20"/>
      </c>
      <c r="E160" s="36" t="e">
        <f t="shared" si="21"/>
        <v>#VALUE!</v>
      </c>
      <c r="F160" s="35" t="e">
        <f t="shared" si="22"/>
        <v>#VALUE!</v>
      </c>
      <c r="G160" s="35">
        <f t="shared" si="23"/>
      </c>
      <c r="H160" s="35">
        <f t="shared" si="27"/>
      </c>
      <c r="I160" s="35" t="e">
        <f t="shared" si="24"/>
        <v>#VALUE!</v>
      </c>
      <c r="J160" s="34"/>
      <c r="K160" s="34"/>
    </row>
    <row r="161" spans="1:11" s="37" customFormat="1" ht="11.25">
      <c r="A161" s="32">
        <f t="shared" si="25"/>
      </c>
      <c r="B161" s="33">
        <f t="shared" si="19"/>
      </c>
      <c r="C161" s="35">
        <f t="shared" si="26"/>
      </c>
      <c r="D161" s="35">
        <f t="shared" si="20"/>
      </c>
      <c r="E161" s="36" t="e">
        <f t="shared" si="21"/>
        <v>#VALUE!</v>
      </c>
      <c r="F161" s="35" t="e">
        <f t="shared" si="22"/>
        <v>#VALUE!</v>
      </c>
      <c r="G161" s="35">
        <f t="shared" si="23"/>
      </c>
      <c r="H161" s="35">
        <f t="shared" si="27"/>
      </c>
      <c r="I161" s="35" t="e">
        <f t="shared" si="24"/>
        <v>#VALUE!</v>
      </c>
      <c r="J161" s="34"/>
      <c r="K161" s="34"/>
    </row>
    <row r="162" spans="1:11" s="37" customFormat="1" ht="11.25">
      <c r="A162" s="32">
        <f t="shared" si="25"/>
      </c>
      <c r="B162" s="33">
        <f t="shared" si="19"/>
      </c>
      <c r="C162" s="35">
        <f t="shared" si="26"/>
      </c>
      <c r="D162" s="35">
        <f t="shared" si="20"/>
      </c>
      <c r="E162" s="36" t="e">
        <f t="shared" si="21"/>
        <v>#VALUE!</v>
      </c>
      <c r="F162" s="35" t="e">
        <f t="shared" si="22"/>
        <v>#VALUE!</v>
      </c>
      <c r="G162" s="35">
        <f t="shared" si="23"/>
      </c>
      <c r="H162" s="35">
        <f t="shared" si="27"/>
      </c>
      <c r="I162" s="35" t="e">
        <f t="shared" si="24"/>
        <v>#VALUE!</v>
      </c>
      <c r="J162" s="34"/>
      <c r="K162" s="34"/>
    </row>
    <row r="163" spans="1:11" s="37" customFormat="1" ht="11.25">
      <c r="A163" s="32">
        <f t="shared" si="25"/>
      </c>
      <c r="B163" s="33">
        <f t="shared" si="19"/>
      </c>
      <c r="C163" s="35">
        <f t="shared" si="26"/>
      </c>
      <c r="D163" s="35">
        <f t="shared" si="20"/>
      </c>
      <c r="E163" s="36" t="e">
        <f t="shared" si="21"/>
        <v>#VALUE!</v>
      </c>
      <c r="F163" s="35" t="e">
        <f t="shared" si="22"/>
        <v>#VALUE!</v>
      </c>
      <c r="G163" s="35">
        <f t="shared" si="23"/>
      </c>
      <c r="H163" s="35">
        <f t="shared" si="27"/>
      </c>
      <c r="I163" s="35" t="e">
        <f t="shared" si="24"/>
        <v>#VALUE!</v>
      </c>
      <c r="J163" s="34"/>
      <c r="K163" s="34"/>
    </row>
    <row r="164" spans="1:11" s="37" customFormat="1" ht="11.25">
      <c r="A164" s="32">
        <f t="shared" si="25"/>
      </c>
      <c r="B164" s="33">
        <f t="shared" si="19"/>
      </c>
      <c r="C164" s="35">
        <f t="shared" si="26"/>
      </c>
      <c r="D164" s="35">
        <f t="shared" si="20"/>
      </c>
      <c r="E164" s="36" t="e">
        <f t="shared" si="21"/>
        <v>#VALUE!</v>
      </c>
      <c r="F164" s="35" t="e">
        <f t="shared" si="22"/>
        <v>#VALUE!</v>
      </c>
      <c r="G164" s="35">
        <f t="shared" si="23"/>
      </c>
      <c r="H164" s="35">
        <f t="shared" si="27"/>
      </c>
      <c r="I164" s="35" t="e">
        <f t="shared" si="24"/>
        <v>#VALUE!</v>
      </c>
      <c r="J164" s="34"/>
      <c r="K164" s="34"/>
    </row>
    <row r="165" spans="1:11" s="37" customFormat="1" ht="11.25">
      <c r="A165" s="32">
        <f t="shared" si="25"/>
      </c>
      <c r="B165" s="33">
        <f t="shared" si="19"/>
      </c>
      <c r="C165" s="35">
        <f t="shared" si="26"/>
      </c>
      <c r="D165" s="35">
        <f t="shared" si="20"/>
      </c>
      <c r="E165" s="36" t="e">
        <f t="shared" si="21"/>
        <v>#VALUE!</v>
      </c>
      <c r="F165" s="35" t="e">
        <f t="shared" si="22"/>
        <v>#VALUE!</v>
      </c>
      <c r="G165" s="35">
        <f t="shared" si="23"/>
      </c>
      <c r="H165" s="35">
        <f t="shared" si="27"/>
      </c>
      <c r="I165" s="35" t="e">
        <f t="shared" si="24"/>
        <v>#VALUE!</v>
      </c>
      <c r="J165" s="34"/>
      <c r="K165" s="34"/>
    </row>
    <row r="166" spans="1:11" s="37" customFormat="1" ht="11.25">
      <c r="A166" s="32">
        <f t="shared" si="25"/>
      </c>
      <c r="B166" s="33">
        <f t="shared" si="19"/>
      </c>
      <c r="C166" s="35">
        <f t="shared" si="26"/>
      </c>
      <c r="D166" s="35">
        <f t="shared" si="20"/>
      </c>
      <c r="E166" s="36" t="e">
        <f t="shared" si="21"/>
        <v>#VALUE!</v>
      </c>
      <c r="F166" s="35" t="e">
        <f t="shared" si="22"/>
        <v>#VALUE!</v>
      </c>
      <c r="G166" s="35">
        <f t="shared" si="23"/>
      </c>
      <c r="H166" s="35">
        <f t="shared" si="27"/>
      </c>
      <c r="I166" s="35" t="e">
        <f t="shared" si="24"/>
        <v>#VALUE!</v>
      </c>
      <c r="J166" s="34"/>
      <c r="K166" s="34"/>
    </row>
    <row r="167" spans="1:11" s="37" customFormat="1" ht="11.25">
      <c r="A167" s="32">
        <f t="shared" si="25"/>
      </c>
      <c r="B167" s="33">
        <f t="shared" si="19"/>
      </c>
      <c r="C167" s="35">
        <f t="shared" si="26"/>
      </c>
      <c r="D167" s="35">
        <f t="shared" si="20"/>
      </c>
      <c r="E167" s="36" t="e">
        <f t="shared" si="21"/>
        <v>#VALUE!</v>
      </c>
      <c r="F167" s="35" t="e">
        <f t="shared" si="22"/>
        <v>#VALUE!</v>
      </c>
      <c r="G167" s="35">
        <f t="shared" si="23"/>
      </c>
      <c r="H167" s="35">
        <f t="shared" si="27"/>
      </c>
      <c r="I167" s="35" t="e">
        <f t="shared" si="24"/>
        <v>#VALUE!</v>
      </c>
      <c r="J167" s="34"/>
      <c r="K167" s="34"/>
    </row>
    <row r="168" spans="1:11" s="37" customFormat="1" ht="11.25">
      <c r="A168" s="32">
        <f t="shared" si="25"/>
      </c>
      <c r="B168" s="33">
        <f t="shared" si="19"/>
      </c>
      <c r="C168" s="35">
        <f t="shared" si="26"/>
      </c>
      <c r="D168" s="35">
        <f t="shared" si="20"/>
      </c>
      <c r="E168" s="36" t="e">
        <f t="shared" si="21"/>
        <v>#VALUE!</v>
      </c>
      <c r="F168" s="35" t="e">
        <f t="shared" si="22"/>
        <v>#VALUE!</v>
      </c>
      <c r="G168" s="35">
        <f t="shared" si="23"/>
      </c>
      <c r="H168" s="35">
        <f t="shared" si="27"/>
      </c>
      <c r="I168" s="35" t="e">
        <f t="shared" si="24"/>
        <v>#VALUE!</v>
      </c>
      <c r="J168" s="34"/>
      <c r="K168" s="34"/>
    </row>
    <row r="169" spans="1:11" s="37" customFormat="1" ht="11.25">
      <c r="A169" s="32">
        <f t="shared" si="25"/>
      </c>
      <c r="B169" s="33">
        <f t="shared" si="19"/>
      </c>
      <c r="C169" s="35">
        <f t="shared" si="26"/>
      </c>
      <c r="D169" s="35">
        <f t="shared" si="20"/>
      </c>
      <c r="E169" s="36" t="e">
        <f t="shared" si="21"/>
        <v>#VALUE!</v>
      </c>
      <c r="F169" s="35" t="e">
        <f t="shared" si="22"/>
        <v>#VALUE!</v>
      </c>
      <c r="G169" s="35">
        <f t="shared" si="23"/>
      </c>
      <c r="H169" s="35">
        <f t="shared" si="27"/>
      </c>
      <c r="I169" s="35" t="e">
        <f t="shared" si="24"/>
        <v>#VALUE!</v>
      </c>
      <c r="J169" s="34"/>
      <c r="K169" s="34"/>
    </row>
    <row r="170" spans="1:11" s="37" customFormat="1" ht="11.25">
      <c r="A170" s="32">
        <f t="shared" si="25"/>
      </c>
      <c r="B170" s="33">
        <f t="shared" si="19"/>
      </c>
      <c r="C170" s="35">
        <f t="shared" si="26"/>
      </c>
      <c r="D170" s="35">
        <f t="shared" si="20"/>
      </c>
      <c r="E170" s="36" t="e">
        <f t="shared" si="21"/>
        <v>#VALUE!</v>
      </c>
      <c r="F170" s="35" t="e">
        <f t="shared" si="22"/>
        <v>#VALUE!</v>
      </c>
      <c r="G170" s="35">
        <f t="shared" si="23"/>
      </c>
      <c r="H170" s="35">
        <f t="shared" si="27"/>
      </c>
      <c r="I170" s="35" t="e">
        <f t="shared" si="24"/>
        <v>#VALUE!</v>
      </c>
      <c r="J170" s="34"/>
      <c r="K170" s="34"/>
    </row>
    <row r="171" spans="1:11" s="37" customFormat="1" ht="11.25">
      <c r="A171" s="32">
        <f t="shared" si="25"/>
      </c>
      <c r="B171" s="33">
        <f t="shared" si="19"/>
      </c>
      <c r="C171" s="35">
        <f t="shared" si="26"/>
      </c>
      <c r="D171" s="35">
        <f t="shared" si="20"/>
      </c>
      <c r="E171" s="36" t="e">
        <f t="shared" si="21"/>
        <v>#VALUE!</v>
      </c>
      <c r="F171" s="35" t="e">
        <f t="shared" si="22"/>
        <v>#VALUE!</v>
      </c>
      <c r="G171" s="35">
        <f t="shared" si="23"/>
      </c>
      <c r="H171" s="35">
        <f t="shared" si="27"/>
      </c>
      <c r="I171" s="35" t="e">
        <f t="shared" si="24"/>
        <v>#VALUE!</v>
      </c>
      <c r="J171" s="34"/>
      <c r="K171" s="34"/>
    </row>
    <row r="172" spans="1:11" s="37" customFormat="1" ht="11.25">
      <c r="A172" s="32">
        <f t="shared" si="25"/>
      </c>
      <c r="B172" s="33">
        <f t="shared" si="19"/>
      </c>
      <c r="C172" s="35">
        <f t="shared" si="26"/>
      </c>
      <c r="D172" s="35">
        <f t="shared" si="20"/>
      </c>
      <c r="E172" s="36" t="e">
        <f t="shared" si="21"/>
        <v>#VALUE!</v>
      </c>
      <c r="F172" s="35" t="e">
        <f t="shared" si="22"/>
        <v>#VALUE!</v>
      </c>
      <c r="G172" s="35">
        <f t="shared" si="23"/>
      </c>
      <c r="H172" s="35">
        <f t="shared" si="27"/>
      </c>
      <c r="I172" s="35" t="e">
        <f t="shared" si="24"/>
        <v>#VALUE!</v>
      </c>
      <c r="J172" s="34"/>
      <c r="K172" s="34"/>
    </row>
    <row r="173" spans="1:11" s="37" customFormat="1" ht="11.25">
      <c r="A173" s="32">
        <f t="shared" si="25"/>
      </c>
      <c r="B173" s="33">
        <f t="shared" si="19"/>
      </c>
      <c r="C173" s="35">
        <f t="shared" si="26"/>
      </c>
      <c r="D173" s="35">
        <f t="shared" si="20"/>
      </c>
      <c r="E173" s="36" t="e">
        <f t="shared" si="21"/>
        <v>#VALUE!</v>
      </c>
      <c r="F173" s="35" t="e">
        <f t="shared" si="22"/>
        <v>#VALUE!</v>
      </c>
      <c r="G173" s="35">
        <f t="shared" si="23"/>
      </c>
      <c r="H173" s="35">
        <f t="shared" si="27"/>
      </c>
      <c r="I173" s="35" t="e">
        <f t="shared" si="24"/>
        <v>#VALUE!</v>
      </c>
      <c r="J173" s="34"/>
      <c r="K173" s="34"/>
    </row>
    <row r="174" spans="1:11" s="37" customFormat="1" ht="11.25">
      <c r="A174" s="32">
        <f t="shared" si="25"/>
      </c>
      <c r="B174" s="33">
        <f t="shared" si="19"/>
      </c>
      <c r="C174" s="35">
        <f t="shared" si="26"/>
      </c>
      <c r="D174" s="35">
        <f t="shared" si="20"/>
      </c>
      <c r="E174" s="36" t="e">
        <f t="shared" si="21"/>
        <v>#VALUE!</v>
      </c>
      <c r="F174" s="35" t="e">
        <f t="shared" si="22"/>
        <v>#VALUE!</v>
      </c>
      <c r="G174" s="35">
        <f t="shared" si="23"/>
      </c>
      <c r="H174" s="35">
        <f t="shared" si="27"/>
      </c>
      <c r="I174" s="35" t="e">
        <f t="shared" si="24"/>
        <v>#VALUE!</v>
      </c>
      <c r="J174" s="34"/>
      <c r="K174" s="34"/>
    </row>
    <row r="175" spans="1:11" s="37" customFormat="1" ht="11.25">
      <c r="A175" s="32">
        <f t="shared" si="25"/>
      </c>
      <c r="B175" s="33">
        <f t="shared" si="19"/>
      </c>
      <c r="C175" s="35">
        <f t="shared" si="26"/>
      </c>
      <c r="D175" s="35">
        <f t="shared" si="20"/>
      </c>
      <c r="E175" s="36" t="e">
        <f t="shared" si="21"/>
        <v>#VALUE!</v>
      </c>
      <c r="F175" s="35" t="e">
        <f t="shared" si="22"/>
        <v>#VALUE!</v>
      </c>
      <c r="G175" s="35">
        <f t="shared" si="23"/>
      </c>
      <c r="H175" s="35">
        <f t="shared" si="27"/>
      </c>
      <c r="I175" s="35" t="e">
        <f t="shared" si="24"/>
        <v>#VALUE!</v>
      </c>
      <c r="J175" s="34"/>
      <c r="K175" s="34"/>
    </row>
    <row r="176" spans="1:11" s="37" customFormat="1" ht="11.25">
      <c r="A176" s="32">
        <f t="shared" si="25"/>
      </c>
      <c r="B176" s="33">
        <f t="shared" si="19"/>
      </c>
      <c r="C176" s="35">
        <f t="shared" si="26"/>
      </c>
      <c r="D176" s="35">
        <f t="shared" si="20"/>
      </c>
      <c r="E176" s="36" t="e">
        <f t="shared" si="21"/>
        <v>#VALUE!</v>
      </c>
      <c r="F176" s="35" t="e">
        <f t="shared" si="22"/>
        <v>#VALUE!</v>
      </c>
      <c r="G176" s="35">
        <f t="shared" si="23"/>
      </c>
      <c r="H176" s="35">
        <f t="shared" si="27"/>
      </c>
      <c r="I176" s="35" t="e">
        <f t="shared" si="24"/>
        <v>#VALUE!</v>
      </c>
      <c r="J176" s="34"/>
      <c r="K176" s="34"/>
    </row>
    <row r="177" spans="1:11" s="37" customFormat="1" ht="11.25">
      <c r="A177" s="32">
        <f t="shared" si="25"/>
      </c>
      <c r="B177" s="33">
        <f t="shared" si="19"/>
      </c>
      <c r="C177" s="35">
        <f t="shared" si="26"/>
      </c>
      <c r="D177" s="35">
        <f t="shared" si="20"/>
      </c>
      <c r="E177" s="36" t="e">
        <f t="shared" si="21"/>
        <v>#VALUE!</v>
      </c>
      <c r="F177" s="35" t="e">
        <f t="shared" si="22"/>
        <v>#VALUE!</v>
      </c>
      <c r="G177" s="35">
        <f t="shared" si="23"/>
      </c>
      <c r="H177" s="35">
        <f t="shared" si="27"/>
      </c>
      <c r="I177" s="35" t="e">
        <f t="shared" si="24"/>
        <v>#VALUE!</v>
      </c>
      <c r="J177" s="34"/>
      <c r="K177" s="34"/>
    </row>
    <row r="178" spans="1:11" s="37" customFormat="1" ht="11.25">
      <c r="A178" s="32">
        <f t="shared" si="25"/>
      </c>
      <c r="B178" s="33">
        <f t="shared" si="19"/>
      </c>
      <c r="C178" s="35">
        <f t="shared" si="26"/>
      </c>
      <c r="D178" s="35">
        <f t="shared" si="20"/>
      </c>
      <c r="E178" s="36" t="e">
        <f t="shared" si="21"/>
        <v>#VALUE!</v>
      </c>
      <c r="F178" s="35" t="e">
        <f t="shared" si="22"/>
        <v>#VALUE!</v>
      </c>
      <c r="G178" s="35">
        <f t="shared" si="23"/>
      </c>
      <c r="H178" s="35">
        <f t="shared" si="27"/>
      </c>
      <c r="I178" s="35" t="e">
        <f t="shared" si="24"/>
        <v>#VALUE!</v>
      </c>
      <c r="J178" s="34"/>
      <c r="K178" s="34"/>
    </row>
    <row r="179" spans="1:11" s="37" customFormat="1" ht="11.25">
      <c r="A179" s="32">
        <f t="shared" si="25"/>
      </c>
      <c r="B179" s="33">
        <f t="shared" si="19"/>
      </c>
      <c r="C179" s="35">
        <f t="shared" si="26"/>
      </c>
      <c r="D179" s="35">
        <f t="shared" si="20"/>
      </c>
      <c r="E179" s="36" t="e">
        <f t="shared" si="21"/>
        <v>#VALUE!</v>
      </c>
      <c r="F179" s="35" t="e">
        <f t="shared" si="22"/>
        <v>#VALUE!</v>
      </c>
      <c r="G179" s="35">
        <f t="shared" si="23"/>
      </c>
      <c r="H179" s="35">
        <f t="shared" si="27"/>
      </c>
      <c r="I179" s="35" t="e">
        <f t="shared" si="24"/>
        <v>#VALUE!</v>
      </c>
      <c r="J179" s="34"/>
      <c r="K179" s="34"/>
    </row>
    <row r="180" spans="1:11" s="37" customFormat="1" ht="11.25">
      <c r="A180" s="32">
        <f t="shared" si="25"/>
      </c>
      <c r="B180" s="33">
        <f t="shared" si="19"/>
      </c>
      <c r="C180" s="35">
        <f t="shared" si="26"/>
      </c>
      <c r="D180" s="35">
        <f t="shared" si="20"/>
      </c>
      <c r="E180" s="36" t="e">
        <f t="shared" si="21"/>
        <v>#VALUE!</v>
      </c>
      <c r="F180" s="35" t="e">
        <f t="shared" si="22"/>
        <v>#VALUE!</v>
      </c>
      <c r="G180" s="35">
        <f t="shared" si="23"/>
      </c>
      <c r="H180" s="35">
        <f t="shared" si="27"/>
      </c>
      <c r="I180" s="35" t="e">
        <f t="shared" si="24"/>
        <v>#VALUE!</v>
      </c>
      <c r="J180" s="34"/>
      <c r="K180" s="34"/>
    </row>
    <row r="181" spans="1:11" s="37" customFormat="1" ht="11.25">
      <c r="A181" s="32">
        <f t="shared" si="25"/>
      </c>
      <c r="B181" s="33">
        <f t="shared" si="19"/>
      </c>
      <c r="C181" s="35">
        <f t="shared" si="26"/>
      </c>
      <c r="D181" s="35">
        <f t="shared" si="20"/>
      </c>
      <c r="E181" s="36" t="e">
        <f t="shared" si="21"/>
        <v>#VALUE!</v>
      </c>
      <c r="F181" s="35" t="e">
        <f t="shared" si="22"/>
        <v>#VALUE!</v>
      </c>
      <c r="G181" s="35">
        <f t="shared" si="23"/>
      </c>
      <c r="H181" s="35">
        <f t="shared" si="27"/>
      </c>
      <c r="I181" s="35" t="e">
        <f t="shared" si="24"/>
        <v>#VALUE!</v>
      </c>
      <c r="J181" s="34"/>
      <c r="K181" s="34"/>
    </row>
    <row r="182" spans="1:11" s="37" customFormat="1" ht="11.25">
      <c r="A182" s="32">
        <f t="shared" si="25"/>
      </c>
      <c r="B182" s="33">
        <f t="shared" si="19"/>
      </c>
      <c r="C182" s="35">
        <f t="shared" si="26"/>
      </c>
      <c r="D182" s="35">
        <f t="shared" si="20"/>
      </c>
      <c r="E182" s="36" t="e">
        <f t="shared" si="21"/>
        <v>#VALUE!</v>
      </c>
      <c r="F182" s="35" t="e">
        <f t="shared" si="22"/>
        <v>#VALUE!</v>
      </c>
      <c r="G182" s="35">
        <f t="shared" si="23"/>
      </c>
      <c r="H182" s="35">
        <f t="shared" si="27"/>
      </c>
      <c r="I182" s="35" t="e">
        <f t="shared" si="24"/>
        <v>#VALUE!</v>
      </c>
      <c r="J182" s="34"/>
      <c r="K182" s="34"/>
    </row>
    <row r="183" spans="1:11" s="37" customFormat="1" ht="11.25">
      <c r="A183" s="32">
        <f t="shared" si="25"/>
      </c>
      <c r="B183" s="33">
        <f t="shared" si="19"/>
      </c>
      <c r="C183" s="35">
        <f t="shared" si="26"/>
      </c>
      <c r="D183" s="35">
        <f t="shared" si="20"/>
      </c>
      <c r="E183" s="36" t="e">
        <f t="shared" si="21"/>
        <v>#VALUE!</v>
      </c>
      <c r="F183" s="35" t="e">
        <f t="shared" si="22"/>
        <v>#VALUE!</v>
      </c>
      <c r="G183" s="35">
        <f t="shared" si="23"/>
      </c>
      <c r="H183" s="35">
        <f t="shared" si="27"/>
      </c>
      <c r="I183" s="35" t="e">
        <f t="shared" si="24"/>
        <v>#VALUE!</v>
      </c>
      <c r="J183" s="34"/>
      <c r="K183" s="34"/>
    </row>
    <row r="184" spans="1:11" s="37" customFormat="1" ht="11.25">
      <c r="A184" s="32">
        <f t="shared" si="25"/>
      </c>
      <c r="B184" s="33">
        <f t="shared" si="19"/>
      </c>
      <c r="C184" s="35">
        <f t="shared" si="26"/>
      </c>
      <c r="D184" s="35">
        <f t="shared" si="20"/>
      </c>
      <c r="E184" s="36" t="e">
        <f t="shared" si="21"/>
        <v>#VALUE!</v>
      </c>
      <c r="F184" s="35" t="e">
        <f t="shared" si="22"/>
        <v>#VALUE!</v>
      </c>
      <c r="G184" s="35">
        <f t="shared" si="23"/>
      </c>
      <c r="H184" s="35">
        <f t="shared" si="27"/>
      </c>
      <c r="I184" s="35" t="e">
        <f t="shared" si="24"/>
        <v>#VALUE!</v>
      </c>
      <c r="J184" s="34"/>
      <c r="K184" s="34"/>
    </row>
    <row r="185" spans="1:11" s="37" customFormat="1" ht="11.25">
      <c r="A185" s="32">
        <f t="shared" si="25"/>
      </c>
      <c r="B185" s="33">
        <f t="shared" si="19"/>
      </c>
      <c r="C185" s="35">
        <f t="shared" si="26"/>
      </c>
      <c r="D185" s="35">
        <f t="shared" si="20"/>
      </c>
      <c r="E185" s="36" t="e">
        <f t="shared" si="21"/>
        <v>#VALUE!</v>
      </c>
      <c r="F185" s="35" t="e">
        <f t="shared" si="22"/>
        <v>#VALUE!</v>
      </c>
      <c r="G185" s="35">
        <f t="shared" si="23"/>
      </c>
      <c r="H185" s="35">
        <f t="shared" si="27"/>
      </c>
      <c r="I185" s="35" t="e">
        <f t="shared" si="24"/>
        <v>#VALUE!</v>
      </c>
      <c r="J185" s="34"/>
      <c r="K185" s="34"/>
    </row>
    <row r="186" spans="1:11" s="37" customFormat="1" ht="11.25">
      <c r="A186" s="32">
        <f t="shared" si="25"/>
      </c>
      <c r="B186" s="33">
        <f t="shared" si="19"/>
      </c>
      <c r="C186" s="35">
        <f t="shared" si="26"/>
      </c>
      <c r="D186" s="35">
        <f t="shared" si="20"/>
      </c>
      <c r="E186" s="36" t="e">
        <f t="shared" si="21"/>
        <v>#VALUE!</v>
      </c>
      <c r="F186" s="35" t="e">
        <f t="shared" si="22"/>
        <v>#VALUE!</v>
      </c>
      <c r="G186" s="35">
        <f t="shared" si="23"/>
      </c>
      <c r="H186" s="35">
        <f t="shared" si="27"/>
      </c>
      <c r="I186" s="35" t="e">
        <f t="shared" si="24"/>
        <v>#VALUE!</v>
      </c>
      <c r="J186" s="34"/>
      <c r="K186" s="34"/>
    </row>
    <row r="187" spans="1:11" s="37" customFormat="1" ht="11.25">
      <c r="A187" s="32">
        <f t="shared" si="25"/>
      </c>
      <c r="B187" s="33">
        <f t="shared" si="19"/>
      </c>
      <c r="C187" s="35">
        <f t="shared" si="26"/>
      </c>
      <c r="D187" s="35">
        <f t="shared" si="20"/>
      </c>
      <c r="E187" s="36" t="e">
        <f t="shared" si="21"/>
        <v>#VALUE!</v>
      </c>
      <c r="F187" s="35" t="e">
        <f t="shared" si="22"/>
        <v>#VALUE!</v>
      </c>
      <c r="G187" s="35">
        <f t="shared" si="23"/>
      </c>
      <c r="H187" s="35">
        <f t="shared" si="27"/>
      </c>
      <c r="I187" s="35" t="e">
        <f t="shared" si="24"/>
        <v>#VALUE!</v>
      </c>
      <c r="J187" s="34"/>
      <c r="K187" s="34"/>
    </row>
    <row r="188" spans="1:11" s="37" customFormat="1" ht="11.25">
      <c r="A188" s="32">
        <f t="shared" si="25"/>
      </c>
      <c r="B188" s="33">
        <f t="shared" si="19"/>
      </c>
      <c r="C188" s="35">
        <f t="shared" si="26"/>
      </c>
      <c r="D188" s="35">
        <f t="shared" si="20"/>
      </c>
      <c r="E188" s="36" t="e">
        <f t="shared" si="21"/>
        <v>#VALUE!</v>
      </c>
      <c r="F188" s="35" t="e">
        <f t="shared" si="22"/>
        <v>#VALUE!</v>
      </c>
      <c r="G188" s="35">
        <f t="shared" si="23"/>
      </c>
      <c r="H188" s="35">
        <f t="shared" si="27"/>
      </c>
      <c r="I188" s="35" t="e">
        <f t="shared" si="24"/>
        <v>#VALUE!</v>
      </c>
      <c r="J188" s="34"/>
      <c r="K188" s="34"/>
    </row>
    <row r="189" spans="1:11" s="37" customFormat="1" ht="11.25">
      <c r="A189" s="32">
        <f t="shared" si="25"/>
      </c>
      <c r="B189" s="33">
        <f t="shared" si="19"/>
      </c>
      <c r="C189" s="35">
        <f t="shared" si="26"/>
      </c>
      <c r="D189" s="35">
        <f t="shared" si="20"/>
      </c>
      <c r="E189" s="36" t="e">
        <f t="shared" si="21"/>
        <v>#VALUE!</v>
      </c>
      <c r="F189" s="35" t="e">
        <f t="shared" si="22"/>
        <v>#VALUE!</v>
      </c>
      <c r="G189" s="35">
        <f t="shared" si="23"/>
      </c>
      <c r="H189" s="35">
        <f t="shared" si="27"/>
      </c>
      <c r="I189" s="35" t="e">
        <f t="shared" si="24"/>
        <v>#VALUE!</v>
      </c>
      <c r="J189" s="34"/>
      <c r="K189" s="34"/>
    </row>
    <row r="190" spans="1:11" s="37" customFormat="1" ht="11.25">
      <c r="A190" s="32">
        <f t="shared" si="25"/>
      </c>
      <c r="B190" s="33">
        <f t="shared" si="19"/>
      </c>
      <c r="C190" s="35">
        <f t="shared" si="26"/>
      </c>
      <c r="D190" s="35">
        <f t="shared" si="20"/>
      </c>
      <c r="E190" s="36" t="e">
        <f t="shared" si="21"/>
        <v>#VALUE!</v>
      </c>
      <c r="F190" s="35" t="e">
        <f t="shared" si="22"/>
        <v>#VALUE!</v>
      </c>
      <c r="G190" s="35">
        <f t="shared" si="23"/>
      </c>
      <c r="H190" s="35">
        <f t="shared" si="27"/>
      </c>
      <c r="I190" s="35" t="e">
        <f t="shared" si="24"/>
        <v>#VALUE!</v>
      </c>
      <c r="J190" s="34"/>
      <c r="K190" s="34"/>
    </row>
    <row r="191" spans="1:11" s="37" customFormat="1" ht="11.25">
      <c r="A191" s="32">
        <f t="shared" si="25"/>
      </c>
      <c r="B191" s="33">
        <f t="shared" si="19"/>
      </c>
      <c r="C191" s="35">
        <f t="shared" si="26"/>
      </c>
      <c r="D191" s="35">
        <f t="shared" si="20"/>
      </c>
      <c r="E191" s="36" t="e">
        <f t="shared" si="21"/>
        <v>#VALUE!</v>
      </c>
      <c r="F191" s="35" t="e">
        <f t="shared" si="22"/>
        <v>#VALUE!</v>
      </c>
      <c r="G191" s="35">
        <f t="shared" si="23"/>
      </c>
      <c r="H191" s="35">
        <f t="shared" si="27"/>
      </c>
      <c r="I191" s="35" t="e">
        <f t="shared" si="24"/>
        <v>#VALUE!</v>
      </c>
      <c r="J191" s="34"/>
      <c r="K191" s="34"/>
    </row>
    <row r="192" spans="1:11" s="37" customFormat="1" ht="11.25">
      <c r="A192" s="32">
        <f t="shared" si="25"/>
      </c>
      <c r="B192" s="33">
        <f t="shared" si="19"/>
      </c>
      <c r="C192" s="35">
        <f t="shared" si="26"/>
      </c>
      <c r="D192" s="35">
        <f t="shared" si="20"/>
      </c>
      <c r="E192" s="36" t="e">
        <f t="shared" si="21"/>
        <v>#VALUE!</v>
      </c>
      <c r="F192" s="35" t="e">
        <f t="shared" si="22"/>
        <v>#VALUE!</v>
      </c>
      <c r="G192" s="35">
        <f t="shared" si="23"/>
      </c>
      <c r="H192" s="35">
        <f t="shared" si="27"/>
      </c>
      <c r="I192" s="35" t="e">
        <f t="shared" si="24"/>
        <v>#VALUE!</v>
      </c>
      <c r="J192" s="34"/>
      <c r="K192" s="34"/>
    </row>
    <row r="193" spans="1:11" s="37" customFormat="1" ht="11.25">
      <c r="A193" s="32">
        <f t="shared" si="25"/>
      </c>
      <c r="B193" s="33">
        <f t="shared" si="19"/>
      </c>
      <c r="C193" s="35">
        <f t="shared" si="26"/>
      </c>
      <c r="D193" s="35">
        <f t="shared" si="20"/>
      </c>
      <c r="E193" s="36" t="e">
        <f t="shared" si="21"/>
        <v>#VALUE!</v>
      </c>
      <c r="F193" s="35" t="e">
        <f t="shared" si="22"/>
        <v>#VALUE!</v>
      </c>
      <c r="G193" s="35">
        <f t="shared" si="23"/>
      </c>
      <c r="H193" s="35">
        <f t="shared" si="27"/>
      </c>
      <c r="I193" s="35" t="e">
        <f t="shared" si="24"/>
        <v>#VALUE!</v>
      </c>
      <c r="J193" s="34"/>
      <c r="K193" s="34"/>
    </row>
    <row r="194" spans="1:11" s="37" customFormat="1" ht="11.25">
      <c r="A194" s="32">
        <f t="shared" si="25"/>
      </c>
      <c r="B194" s="33">
        <f t="shared" si="19"/>
      </c>
      <c r="C194" s="35">
        <f t="shared" si="26"/>
      </c>
      <c r="D194" s="35">
        <f t="shared" si="20"/>
      </c>
      <c r="E194" s="36" t="e">
        <f t="shared" si="21"/>
        <v>#VALUE!</v>
      </c>
      <c r="F194" s="35" t="e">
        <f t="shared" si="22"/>
        <v>#VALUE!</v>
      </c>
      <c r="G194" s="35">
        <f t="shared" si="23"/>
      </c>
      <c r="H194" s="35">
        <f t="shared" si="27"/>
      </c>
      <c r="I194" s="35" t="e">
        <f t="shared" si="24"/>
        <v>#VALUE!</v>
      </c>
      <c r="J194" s="34"/>
      <c r="K194" s="34"/>
    </row>
    <row r="195" spans="1:11" s="37" customFormat="1" ht="11.25">
      <c r="A195" s="32">
        <f t="shared" si="25"/>
      </c>
      <c r="B195" s="33">
        <f t="shared" si="19"/>
      </c>
      <c r="C195" s="35">
        <f t="shared" si="26"/>
      </c>
      <c r="D195" s="35">
        <f t="shared" si="20"/>
      </c>
      <c r="E195" s="36" t="e">
        <f t="shared" si="21"/>
        <v>#VALUE!</v>
      </c>
      <c r="F195" s="35" t="e">
        <f t="shared" si="22"/>
        <v>#VALUE!</v>
      </c>
      <c r="G195" s="35">
        <f t="shared" si="23"/>
      </c>
      <c r="H195" s="35">
        <f t="shared" si="27"/>
      </c>
      <c r="I195" s="35" t="e">
        <f t="shared" si="24"/>
        <v>#VALUE!</v>
      </c>
      <c r="J195" s="34"/>
      <c r="K195" s="34"/>
    </row>
    <row r="196" spans="1:11" s="37" customFormat="1" ht="11.25">
      <c r="A196" s="32">
        <f t="shared" si="25"/>
      </c>
      <c r="B196" s="33">
        <f t="shared" si="19"/>
      </c>
      <c r="C196" s="35">
        <f t="shared" si="26"/>
      </c>
      <c r="D196" s="35">
        <f t="shared" si="20"/>
      </c>
      <c r="E196" s="36" t="e">
        <f t="shared" si="21"/>
        <v>#VALUE!</v>
      </c>
      <c r="F196" s="35" t="e">
        <f t="shared" si="22"/>
        <v>#VALUE!</v>
      </c>
      <c r="G196" s="35">
        <f t="shared" si="23"/>
      </c>
      <c r="H196" s="35">
        <f t="shared" si="27"/>
      </c>
      <c r="I196" s="35" t="e">
        <f t="shared" si="24"/>
        <v>#VALUE!</v>
      </c>
      <c r="J196" s="34"/>
      <c r="K196" s="34"/>
    </row>
    <row r="197" spans="1:11" s="37" customFormat="1" ht="11.25">
      <c r="A197" s="32">
        <f t="shared" si="25"/>
      </c>
      <c r="B197" s="33">
        <f t="shared" si="19"/>
      </c>
      <c r="C197" s="35">
        <f t="shared" si="26"/>
      </c>
      <c r="D197" s="35">
        <f t="shared" si="20"/>
      </c>
      <c r="E197" s="36"/>
      <c r="F197" s="35" t="e">
        <f t="shared" si="22"/>
        <v>#VALUE!</v>
      </c>
      <c r="G197" s="35">
        <f t="shared" si="23"/>
      </c>
      <c r="H197" s="35">
        <f t="shared" si="27"/>
      </c>
      <c r="I197" s="35" t="e">
        <f t="shared" si="24"/>
        <v>#VALUE!</v>
      </c>
      <c r="J197" s="34"/>
      <c r="K197" s="34"/>
    </row>
    <row r="198" spans="1:11" s="37" customFormat="1" ht="11.25">
      <c r="A198" s="32"/>
      <c r="B198" s="33"/>
      <c r="C198" s="35"/>
      <c r="D198" s="35"/>
      <c r="E198" s="36"/>
      <c r="F198" s="35"/>
      <c r="G198" s="35"/>
      <c r="H198" s="35"/>
      <c r="I198" s="35"/>
      <c r="J198" s="34"/>
      <c r="K198" s="34"/>
    </row>
    <row r="199" spans="1:11" s="37" customFormat="1" ht="11.25">
      <c r="A199" s="32"/>
      <c r="B199" s="33"/>
      <c r="C199" s="35"/>
      <c r="D199" s="35"/>
      <c r="E199" s="36"/>
      <c r="F199" s="35"/>
      <c r="G199" s="35"/>
      <c r="H199" s="35"/>
      <c r="I199" s="35"/>
      <c r="J199" s="34"/>
      <c r="K199" s="34"/>
    </row>
    <row r="200" spans="1:11" s="37" customFormat="1" ht="11.25">
      <c r="A200" s="32"/>
      <c r="B200" s="33"/>
      <c r="C200" s="35"/>
      <c r="D200" s="35"/>
      <c r="E200" s="36"/>
      <c r="F200" s="35"/>
      <c r="G200" s="35"/>
      <c r="H200" s="35"/>
      <c r="I200" s="35"/>
      <c r="J200" s="34"/>
      <c r="K200" s="34"/>
    </row>
    <row r="201" spans="1:11" s="37" customFormat="1" ht="11.25">
      <c r="A201" s="32">
        <f>IF(Values_Entered,A196+1,"")</f>
      </c>
      <c r="B201" s="33">
        <f t="shared" si="19"/>
      </c>
      <c r="C201" s="35">
        <f>IF(Pay_Num&lt;&gt;"",I196,"")</f>
      </c>
      <c r="D201" s="35">
        <f t="shared" si="20"/>
      </c>
      <c r="E201" s="36" t="e">
        <f t="shared" si="21"/>
        <v>#VALUE!</v>
      </c>
      <c r="F201" s="35" t="e">
        <f t="shared" si="22"/>
        <v>#VALUE!</v>
      </c>
      <c r="G201" s="35">
        <f t="shared" si="23"/>
      </c>
      <c r="H201" s="35">
        <f t="shared" si="27"/>
      </c>
      <c r="I201" s="35" t="e">
        <f t="shared" si="24"/>
        <v>#VALUE!</v>
      </c>
      <c r="J201" s="34"/>
      <c r="K201" s="34"/>
    </row>
    <row r="202" spans="1:11" s="37" customFormat="1" ht="11.25">
      <c r="A202" s="32">
        <f t="shared" si="25"/>
      </c>
      <c r="B202" s="33">
        <f t="shared" si="19"/>
      </c>
      <c r="C202" s="35">
        <f t="shared" si="26"/>
      </c>
      <c r="D202" s="35">
        <f t="shared" si="20"/>
      </c>
      <c r="E202" s="36" t="e">
        <f t="shared" si="21"/>
        <v>#VALUE!</v>
      </c>
      <c r="F202" s="35" t="e">
        <f>SUM(F18:F201)</f>
        <v>#VALUE!</v>
      </c>
      <c r="G202" s="35">
        <f t="shared" si="23"/>
      </c>
      <c r="H202" s="35">
        <f t="shared" si="27"/>
      </c>
      <c r="I202" s="35" t="e">
        <f t="shared" si="24"/>
        <v>#VALUE!</v>
      </c>
      <c r="J202" s="34"/>
      <c r="K202" s="34"/>
    </row>
    <row r="203" spans="1:11" s="37" customFormat="1" ht="11.25">
      <c r="A203" s="32">
        <f t="shared" si="25"/>
      </c>
      <c r="B203" s="33">
        <f t="shared" si="19"/>
      </c>
      <c r="C203" s="35">
        <f t="shared" si="26"/>
      </c>
      <c r="D203" s="35">
        <f t="shared" si="20"/>
      </c>
      <c r="E203" s="36" t="e">
        <f t="shared" si="21"/>
        <v>#VALUE!</v>
      </c>
      <c r="F203" s="35" t="e">
        <f t="shared" si="22"/>
        <v>#VALUE!</v>
      </c>
      <c r="G203" s="35">
        <f t="shared" si="23"/>
      </c>
      <c r="H203" s="35">
        <f t="shared" si="27"/>
      </c>
      <c r="I203" s="35" t="e">
        <f t="shared" si="24"/>
        <v>#VALUE!</v>
      </c>
      <c r="J203" s="34"/>
      <c r="K203" s="34"/>
    </row>
    <row r="204" spans="1:11" s="37" customFormat="1" ht="11.25">
      <c r="A204" s="32">
        <f t="shared" si="25"/>
      </c>
      <c r="B204" s="33">
        <f t="shared" si="19"/>
      </c>
      <c r="C204" s="35">
        <f t="shared" si="26"/>
      </c>
      <c r="D204" s="35">
        <f t="shared" si="20"/>
      </c>
      <c r="E204" s="36" t="e">
        <f t="shared" si="21"/>
        <v>#VALUE!</v>
      </c>
      <c r="F204" s="35" t="e">
        <f t="shared" si="22"/>
        <v>#VALUE!</v>
      </c>
      <c r="G204" s="35">
        <f t="shared" si="23"/>
      </c>
      <c r="H204" s="35">
        <f t="shared" si="27"/>
      </c>
      <c r="I204" s="35" t="e">
        <f t="shared" si="24"/>
        <v>#VALUE!</v>
      </c>
      <c r="J204" s="34"/>
      <c r="K204" s="34"/>
    </row>
    <row r="205" spans="1:11" s="37" customFormat="1" ht="11.25">
      <c r="A205" s="32">
        <f t="shared" si="25"/>
      </c>
      <c r="B205" s="33">
        <f t="shared" si="19"/>
      </c>
      <c r="C205" s="35">
        <f t="shared" si="26"/>
      </c>
      <c r="D205" s="35">
        <f t="shared" si="20"/>
      </c>
      <c r="E205" s="36" t="e">
        <f t="shared" si="21"/>
        <v>#VALUE!</v>
      </c>
      <c r="F205" s="35" t="e">
        <f t="shared" si="22"/>
        <v>#VALUE!</v>
      </c>
      <c r="G205" s="35">
        <f t="shared" si="23"/>
      </c>
      <c r="H205" s="35">
        <f t="shared" si="27"/>
      </c>
      <c r="I205" s="35" t="e">
        <f t="shared" si="24"/>
        <v>#VALUE!</v>
      </c>
      <c r="J205" s="34"/>
      <c r="K205" s="34"/>
    </row>
    <row r="206" spans="1:11" s="37" customFormat="1" ht="11.25">
      <c r="A206" s="32">
        <f t="shared" si="25"/>
      </c>
      <c r="B206" s="33">
        <f t="shared" si="19"/>
      </c>
      <c r="C206" s="35">
        <f t="shared" si="26"/>
      </c>
      <c r="D206" s="35">
        <f t="shared" si="20"/>
      </c>
      <c r="E206" s="36" t="e">
        <f t="shared" si="21"/>
        <v>#VALUE!</v>
      </c>
      <c r="F206" s="35" t="e">
        <f t="shared" si="22"/>
        <v>#VALUE!</v>
      </c>
      <c r="G206" s="35">
        <f t="shared" si="23"/>
      </c>
      <c r="H206" s="35">
        <f t="shared" si="27"/>
      </c>
      <c r="I206" s="35" t="e">
        <f t="shared" si="24"/>
        <v>#VALUE!</v>
      </c>
      <c r="J206" s="34"/>
      <c r="K206" s="34"/>
    </row>
    <row r="207" spans="1:11" s="37" customFormat="1" ht="11.25">
      <c r="A207" s="32">
        <f t="shared" si="25"/>
      </c>
      <c r="B207" s="33">
        <f t="shared" si="19"/>
      </c>
      <c r="C207" s="35">
        <f t="shared" si="26"/>
      </c>
      <c r="D207" s="35">
        <f t="shared" si="20"/>
      </c>
      <c r="E207" s="36" t="e">
        <f t="shared" si="21"/>
        <v>#VALUE!</v>
      </c>
      <c r="F207" s="35" t="e">
        <f t="shared" si="22"/>
        <v>#VALUE!</v>
      </c>
      <c r="G207" s="35">
        <f t="shared" si="23"/>
      </c>
      <c r="H207" s="35">
        <f t="shared" si="27"/>
      </c>
      <c r="I207" s="35" t="e">
        <f t="shared" si="24"/>
        <v>#VALUE!</v>
      </c>
      <c r="J207" s="34"/>
      <c r="K207" s="34"/>
    </row>
    <row r="208" spans="1:11" s="37" customFormat="1" ht="11.25">
      <c r="A208" s="32">
        <f t="shared" si="25"/>
      </c>
      <c r="B208" s="33">
        <f t="shared" si="19"/>
      </c>
      <c r="C208" s="35">
        <f t="shared" si="26"/>
      </c>
      <c r="D208" s="35">
        <f t="shared" si="20"/>
      </c>
      <c r="E208" s="36" t="e">
        <f t="shared" si="21"/>
        <v>#VALUE!</v>
      </c>
      <c r="F208" s="35" t="e">
        <f t="shared" si="22"/>
        <v>#VALUE!</v>
      </c>
      <c r="G208" s="35">
        <f t="shared" si="23"/>
      </c>
      <c r="H208" s="35">
        <f t="shared" si="27"/>
      </c>
      <c r="I208" s="35" t="e">
        <f t="shared" si="24"/>
        <v>#VALUE!</v>
      </c>
      <c r="J208" s="34"/>
      <c r="K208" s="34"/>
    </row>
    <row r="209" spans="1:11" s="37" customFormat="1" ht="11.25">
      <c r="A209" s="32">
        <f t="shared" si="25"/>
      </c>
      <c r="B209" s="33">
        <f t="shared" si="19"/>
      </c>
      <c r="C209" s="35">
        <f t="shared" si="26"/>
      </c>
      <c r="D209" s="35">
        <f t="shared" si="20"/>
      </c>
      <c r="E209" s="36" t="e">
        <f t="shared" si="21"/>
        <v>#VALUE!</v>
      </c>
      <c r="F209" s="35" t="e">
        <f t="shared" si="22"/>
        <v>#VALUE!</v>
      </c>
      <c r="G209" s="35">
        <f t="shared" si="23"/>
      </c>
      <c r="H209" s="35">
        <f t="shared" si="27"/>
      </c>
      <c r="I209" s="35" t="e">
        <f t="shared" si="24"/>
        <v>#VALUE!</v>
      </c>
      <c r="J209" s="34"/>
      <c r="K209" s="34"/>
    </row>
    <row r="210" spans="1:11" s="37" customFormat="1" ht="11.25">
      <c r="A210" s="32">
        <f t="shared" si="25"/>
      </c>
      <c r="B210" s="33">
        <f t="shared" si="19"/>
      </c>
      <c r="C210" s="35">
        <f t="shared" si="26"/>
      </c>
      <c r="D210" s="35">
        <f t="shared" si="20"/>
      </c>
      <c r="E210" s="36" t="e">
        <f t="shared" si="21"/>
        <v>#VALUE!</v>
      </c>
      <c r="F210" s="35" t="e">
        <f t="shared" si="22"/>
        <v>#VALUE!</v>
      </c>
      <c r="G210" s="35">
        <f t="shared" si="23"/>
      </c>
      <c r="H210" s="35">
        <f t="shared" si="27"/>
      </c>
      <c r="I210" s="35" t="e">
        <f t="shared" si="24"/>
        <v>#VALUE!</v>
      </c>
      <c r="J210" s="34"/>
      <c r="K210" s="34"/>
    </row>
    <row r="211" spans="1:11" s="37" customFormat="1" ht="11.25">
      <c r="A211" s="32">
        <f t="shared" si="25"/>
      </c>
      <c r="B211" s="33">
        <f t="shared" si="19"/>
      </c>
      <c r="C211" s="35">
        <f t="shared" si="26"/>
      </c>
      <c r="D211" s="35">
        <f t="shared" si="20"/>
      </c>
      <c r="E211" s="36" t="e">
        <f t="shared" si="21"/>
        <v>#VALUE!</v>
      </c>
      <c r="F211" s="35" t="e">
        <f t="shared" si="22"/>
        <v>#VALUE!</v>
      </c>
      <c r="G211" s="35">
        <f t="shared" si="23"/>
      </c>
      <c r="H211" s="35">
        <f t="shared" si="27"/>
      </c>
      <c r="I211" s="35" t="e">
        <f t="shared" si="24"/>
        <v>#VALUE!</v>
      </c>
      <c r="J211" s="34"/>
      <c r="K211" s="34"/>
    </row>
    <row r="212" spans="1:11" s="37" customFormat="1" ht="11.25">
      <c r="A212" s="32">
        <f t="shared" si="25"/>
      </c>
      <c r="B212" s="33">
        <f t="shared" si="19"/>
      </c>
      <c r="C212" s="35">
        <f t="shared" si="26"/>
      </c>
      <c r="D212" s="35">
        <f t="shared" si="20"/>
      </c>
      <c r="E212" s="36" t="e">
        <f t="shared" si="21"/>
        <v>#VALUE!</v>
      </c>
      <c r="F212" s="35" t="e">
        <f t="shared" si="22"/>
        <v>#VALUE!</v>
      </c>
      <c r="G212" s="35">
        <f t="shared" si="23"/>
      </c>
      <c r="H212" s="35">
        <f t="shared" si="27"/>
      </c>
      <c r="I212" s="35" t="e">
        <f t="shared" si="24"/>
        <v>#VALUE!</v>
      </c>
      <c r="J212" s="34"/>
      <c r="K212" s="34"/>
    </row>
    <row r="213" spans="1:11" s="37" customFormat="1" ht="11.25">
      <c r="A213" s="32">
        <f t="shared" si="25"/>
      </c>
      <c r="B213" s="33">
        <f t="shared" si="19"/>
      </c>
      <c r="C213" s="35">
        <f t="shared" si="26"/>
      </c>
      <c r="D213" s="35">
        <f t="shared" si="20"/>
      </c>
      <c r="E213" s="36" t="e">
        <f t="shared" si="21"/>
        <v>#VALUE!</v>
      </c>
      <c r="F213" s="35" t="e">
        <f t="shared" si="22"/>
        <v>#VALUE!</v>
      </c>
      <c r="G213" s="35">
        <f t="shared" si="23"/>
      </c>
      <c r="H213" s="35">
        <f t="shared" si="27"/>
      </c>
      <c r="I213" s="35" t="e">
        <f t="shared" si="24"/>
        <v>#VALUE!</v>
      </c>
      <c r="J213" s="34"/>
      <c r="K213" s="34"/>
    </row>
    <row r="214" spans="1:11" s="37" customFormat="1" ht="11.25">
      <c r="A214" s="32">
        <f t="shared" si="25"/>
      </c>
      <c r="B214" s="33">
        <f aca="true" t="shared" si="28" ref="B214:B277">IF(Pay_Num&lt;&gt;"",DATE(YEAR(Loan_Start),MONTH(Loan_Start)+(Pay_Num)*12/Num_Pmt_Per_Year,DAY(Loan_Start)),"")</f>
      </c>
      <c r="C214" s="35">
        <f t="shared" si="26"/>
      </c>
      <c r="D214" s="35">
        <f aca="true" t="shared" si="29" ref="D214:D277">IF(Pay_Num&lt;&gt;"",Scheduled_Monthly_Payment,"")</f>
      </c>
      <c r="E214" s="36" t="e">
        <f aca="true" t="shared" si="30" ref="E214:E277">IF(AND(Pay_Num&lt;&gt;"",Sched_Pay+Scheduled_Extra_Payments&lt;Beg_Bal),Scheduled_Extra_Payments,IF(AND(Pay_Num&lt;&gt;"",Beg_Bal-Sched_Pay&gt;0),Beg_Bal-Sched_Pay,IF(Pay_Num&lt;&gt;"",0,"")))</f>
        <v>#VALUE!</v>
      </c>
      <c r="F214" s="35" t="e">
        <f aca="true" t="shared" si="31" ref="F214:F277">IF(AND(Pay_Num&lt;&gt;"",Sched_Pay+Extra_Pay&lt;Beg_Bal),Sched_Pay+Extra_Pay,IF(Pay_Num&lt;&gt;"",Beg_Bal,""))</f>
        <v>#VALUE!</v>
      </c>
      <c r="G214" s="35">
        <f aca="true" t="shared" si="32" ref="G214:G277">IF(Pay_Num&lt;&gt;"",Total_Pay-Int,"")</f>
      </c>
      <c r="H214" s="35">
        <f t="shared" si="27"/>
      </c>
      <c r="I214" s="35" t="e">
        <f aca="true" t="shared" si="33" ref="I214:I277">IF(AND(Pay_Num&lt;&gt;"",Sched_Pay+Extra_Pay&lt;Beg_Bal),Beg_Bal-Princ,IF(Pay_Num&lt;&gt;"",0,""))</f>
        <v>#VALUE!</v>
      </c>
      <c r="J214" s="34"/>
      <c r="K214" s="34"/>
    </row>
    <row r="215" spans="1:11" s="37" customFormat="1" ht="11.25">
      <c r="A215" s="32">
        <f aca="true" t="shared" si="34" ref="A215:A278">IF(Values_Entered,A214+1,"")</f>
      </c>
      <c r="B215" s="33">
        <f t="shared" si="28"/>
      </c>
      <c r="C215" s="35">
        <f aca="true" t="shared" si="35" ref="C215:C278">IF(Pay_Num&lt;&gt;"",I214,"")</f>
      </c>
      <c r="D215" s="35">
        <f t="shared" si="29"/>
      </c>
      <c r="E215" s="36" t="e">
        <f t="shared" si="30"/>
        <v>#VALUE!</v>
      </c>
      <c r="F215" s="35" t="e">
        <f t="shared" si="31"/>
        <v>#VALUE!</v>
      </c>
      <c r="G215" s="35">
        <f t="shared" si="32"/>
      </c>
      <c r="H215" s="35">
        <f aca="true" t="shared" si="36" ref="H215:H278">IF(Pay_Num&lt;&gt;"",Beg_Bal*Interest_Rate/Num_Pmt_Per_Year,"")</f>
      </c>
      <c r="I215" s="35" t="e">
        <f t="shared" si="33"/>
        <v>#VALUE!</v>
      </c>
      <c r="J215" s="34"/>
      <c r="K215" s="34"/>
    </row>
    <row r="216" spans="1:11" s="37" customFormat="1" ht="11.25">
      <c r="A216" s="32">
        <f t="shared" si="34"/>
      </c>
      <c r="B216" s="33">
        <f t="shared" si="28"/>
      </c>
      <c r="C216" s="35">
        <f t="shared" si="35"/>
      </c>
      <c r="D216" s="35">
        <f t="shared" si="29"/>
      </c>
      <c r="E216" s="36" t="e">
        <f t="shared" si="30"/>
        <v>#VALUE!</v>
      </c>
      <c r="F216" s="35" t="e">
        <f t="shared" si="31"/>
        <v>#VALUE!</v>
      </c>
      <c r="G216" s="35">
        <f t="shared" si="32"/>
      </c>
      <c r="H216" s="35">
        <f t="shared" si="36"/>
      </c>
      <c r="I216" s="35" t="e">
        <f t="shared" si="33"/>
        <v>#VALUE!</v>
      </c>
      <c r="J216" s="34"/>
      <c r="K216" s="34"/>
    </row>
    <row r="217" spans="1:11" s="37" customFormat="1" ht="11.25">
      <c r="A217" s="32">
        <f t="shared" si="34"/>
      </c>
      <c r="B217" s="33">
        <f t="shared" si="28"/>
      </c>
      <c r="C217" s="35">
        <f t="shared" si="35"/>
      </c>
      <c r="D217" s="35">
        <f t="shared" si="29"/>
      </c>
      <c r="E217" s="36" t="e">
        <f t="shared" si="30"/>
        <v>#VALUE!</v>
      </c>
      <c r="F217" s="35" t="e">
        <f t="shared" si="31"/>
        <v>#VALUE!</v>
      </c>
      <c r="G217" s="35">
        <f t="shared" si="32"/>
      </c>
      <c r="H217" s="35">
        <f t="shared" si="36"/>
      </c>
      <c r="I217" s="35" t="e">
        <f t="shared" si="33"/>
        <v>#VALUE!</v>
      </c>
      <c r="J217" s="34"/>
      <c r="K217" s="34"/>
    </row>
    <row r="218" spans="1:11" s="37" customFormat="1" ht="11.25">
      <c r="A218" s="32">
        <f t="shared" si="34"/>
      </c>
      <c r="B218" s="33">
        <f t="shared" si="28"/>
      </c>
      <c r="C218" s="35">
        <f t="shared" si="35"/>
      </c>
      <c r="D218" s="35">
        <f t="shared" si="29"/>
      </c>
      <c r="E218" s="36" t="e">
        <f t="shared" si="30"/>
        <v>#VALUE!</v>
      </c>
      <c r="F218" s="35" t="e">
        <f t="shared" si="31"/>
        <v>#VALUE!</v>
      </c>
      <c r="G218" s="35">
        <f t="shared" si="32"/>
      </c>
      <c r="H218" s="35">
        <f t="shared" si="36"/>
      </c>
      <c r="I218" s="35" t="e">
        <f t="shared" si="33"/>
        <v>#VALUE!</v>
      </c>
      <c r="J218" s="34"/>
      <c r="K218" s="34"/>
    </row>
    <row r="219" spans="1:11" s="37" customFormat="1" ht="11.25">
      <c r="A219" s="32">
        <f t="shared" si="34"/>
      </c>
      <c r="B219" s="33">
        <f t="shared" si="28"/>
      </c>
      <c r="C219" s="35">
        <f t="shared" si="35"/>
      </c>
      <c r="D219" s="35">
        <f t="shared" si="29"/>
      </c>
      <c r="E219" s="36" t="e">
        <f t="shared" si="30"/>
        <v>#VALUE!</v>
      </c>
      <c r="F219" s="35" t="e">
        <f t="shared" si="31"/>
        <v>#VALUE!</v>
      </c>
      <c r="G219" s="35">
        <f t="shared" si="32"/>
      </c>
      <c r="H219" s="35">
        <f t="shared" si="36"/>
      </c>
      <c r="I219" s="35" t="e">
        <f t="shared" si="33"/>
        <v>#VALUE!</v>
      </c>
      <c r="J219" s="34"/>
      <c r="K219" s="34"/>
    </row>
    <row r="220" spans="1:11" s="37" customFormat="1" ht="11.25">
      <c r="A220" s="32">
        <f t="shared" si="34"/>
      </c>
      <c r="B220" s="33">
        <f t="shared" si="28"/>
      </c>
      <c r="C220" s="35">
        <f t="shared" si="35"/>
      </c>
      <c r="D220" s="35">
        <f t="shared" si="29"/>
      </c>
      <c r="E220" s="36" t="e">
        <f t="shared" si="30"/>
        <v>#VALUE!</v>
      </c>
      <c r="F220" s="35" t="e">
        <f t="shared" si="31"/>
        <v>#VALUE!</v>
      </c>
      <c r="G220" s="35">
        <f t="shared" si="32"/>
      </c>
      <c r="H220" s="35">
        <f t="shared" si="36"/>
      </c>
      <c r="I220" s="35" t="e">
        <f t="shared" si="33"/>
        <v>#VALUE!</v>
      </c>
      <c r="J220" s="34"/>
      <c r="K220" s="34"/>
    </row>
    <row r="221" spans="1:11" s="37" customFormat="1" ht="11.25">
      <c r="A221" s="32">
        <f t="shared" si="34"/>
      </c>
      <c r="B221" s="33">
        <f t="shared" si="28"/>
      </c>
      <c r="C221" s="35">
        <f t="shared" si="35"/>
      </c>
      <c r="D221" s="35">
        <f t="shared" si="29"/>
      </c>
      <c r="E221" s="36" t="e">
        <f t="shared" si="30"/>
        <v>#VALUE!</v>
      </c>
      <c r="F221" s="35" t="e">
        <f t="shared" si="31"/>
        <v>#VALUE!</v>
      </c>
      <c r="G221" s="35">
        <f t="shared" si="32"/>
      </c>
      <c r="H221" s="35">
        <f t="shared" si="36"/>
      </c>
      <c r="I221" s="35" t="e">
        <f t="shared" si="33"/>
        <v>#VALUE!</v>
      </c>
      <c r="J221" s="34"/>
      <c r="K221" s="34"/>
    </row>
    <row r="222" spans="1:11" s="37" customFormat="1" ht="11.25">
      <c r="A222" s="32">
        <f t="shared" si="34"/>
      </c>
      <c r="B222" s="33">
        <f t="shared" si="28"/>
      </c>
      <c r="C222" s="35">
        <f t="shared" si="35"/>
      </c>
      <c r="D222" s="35">
        <f t="shared" si="29"/>
      </c>
      <c r="E222" s="36" t="e">
        <f t="shared" si="30"/>
        <v>#VALUE!</v>
      </c>
      <c r="F222" s="35" t="e">
        <f t="shared" si="31"/>
        <v>#VALUE!</v>
      </c>
      <c r="G222" s="35">
        <f t="shared" si="32"/>
      </c>
      <c r="H222" s="35">
        <f t="shared" si="36"/>
      </c>
      <c r="I222" s="35" t="e">
        <f t="shared" si="33"/>
        <v>#VALUE!</v>
      </c>
      <c r="J222" s="34"/>
      <c r="K222" s="34"/>
    </row>
    <row r="223" spans="1:11" s="37" customFormat="1" ht="11.25">
      <c r="A223" s="32">
        <f t="shared" si="34"/>
      </c>
      <c r="B223" s="33">
        <f t="shared" si="28"/>
      </c>
      <c r="C223" s="35">
        <f t="shared" si="35"/>
      </c>
      <c r="D223" s="35">
        <f t="shared" si="29"/>
      </c>
      <c r="E223" s="36" t="e">
        <f t="shared" si="30"/>
        <v>#VALUE!</v>
      </c>
      <c r="F223" s="35" t="e">
        <f t="shared" si="31"/>
        <v>#VALUE!</v>
      </c>
      <c r="G223" s="35">
        <f t="shared" si="32"/>
      </c>
      <c r="H223" s="35">
        <f t="shared" si="36"/>
      </c>
      <c r="I223" s="35" t="e">
        <f t="shared" si="33"/>
        <v>#VALUE!</v>
      </c>
      <c r="J223" s="34"/>
      <c r="K223" s="34"/>
    </row>
    <row r="224" spans="1:11" s="37" customFormat="1" ht="11.25">
      <c r="A224" s="32">
        <f t="shared" si="34"/>
      </c>
      <c r="B224" s="33">
        <f t="shared" si="28"/>
      </c>
      <c r="C224" s="35">
        <f t="shared" si="35"/>
      </c>
      <c r="D224" s="35">
        <f t="shared" si="29"/>
      </c>
      <c r="E224" s="36" t="e">
        <f t="shared" si="30"/>
        <v>#VALUE!</v>
      </c>
      <c r="F224" s="35" t="e">
        <f t="shared" si="31"/>
        <v>#VALUE!</v>
      </c>
      <c r="G224" s="35">
        <f t="shared" si="32"/>
      </c>
      <c r="H224" s="35">
        <f t="shared" si="36"/>
      </c>
      <c r="I224" s="35" t="e">
        <f t="shared" si="33"/>
        <v>#VALUE!</v>
      </c>
      <c r="J224" s="34"/>
      <c r="K224" s="34"/>
    </row>
    <row r="225" spans="1:11" s="37" customFormat="1" ht="11.25">
      <c r="A225" s="32">
        <f t="shared" si="34"/>
      </c>
      <c r="B225" s="33">
        <f t="shared" si="28"/>
      </c>
      <c r="C225" s="35">
        <f t="shared" si="35"/>
      </c>
      <c r="D225" s="35">
        <f t="shared" si="29"/>
      </c>
      <c r="E225" s="36" t="e">
        <f t="shared" si="30"/>
        <v>#VALUE!</v>
      </c>
      <c r="F225" s="35" t="e">
        <f t="shared" si="31"/>
        <v>#VALUE!</v>
      </c>
      <c r="G225" s="35">
        <f t="shared" si="32"/>
      </c>
      <c r="H225" s="35">
        <f t="shared" si="36"/>
      </c>
      <c r="I225" s="35" t="e">
        <f t="shared" si="33"/>
        <v>#VALUE!</v>
      </c>
      <c r="J225" s="34"/>
      <c r="K225" s="34"/>
    </row>
    <row r="226" spans="1:11" s="37" customFormat="1" ht="11.25">
      <c r="A226" s="32">
        <f t="shared" si="34"/>
      </c>
      <c r="B226" s="33">
        <f t="shared" si="28"/>
      </c>
      <c r="C226" s="35">
        <f t="shared" si="35"/>
      </c>
      <c r="D226" s="35">
        <f t="shared" si="29"/>
      </c>
      <c r="E226" s="36" t="e">
        <f t="shared" si="30"/>
        <v>#VALUE!</v>
      </c>
      <c r="F226" s="35" t="e">
        <f t="shared" si="31"/>
        <v>#VALUE!</v>
      </c>
      <c r="G226" s="35">
        <f t="shared" si="32"/>
      </c>
      <c r="H226" s="35">
        <f t="shared" si="36"/>
      </c>
      <c r="I226" s="35" t="e">
        <f t="shared" si="33"/>
        <v>#VALUE!</v>
      </c>
      <c r="J226" s="34"/>
      <c r="K226" s="34"/>
    </row>
    <row r="227" spans="1:11" s="37" customFormat="1" ht="11.25">
      <c r="A227" s="32">
        <f t="shared" si="34"/>
      </c>
      <c r="B227" s="33">
        <f t="shared" si="28"/>
      </c>
      <c r="C227" s="35">
        <f t="shared" si="35"/>
      </c>
      <c r="D227" s="35">
        <f t="shared" si="29"/>
      </c>
      <c r="E227" s="36" t="e">
        <f t="shared" si="30"/>
        <v>#VALUE!</v>
      </c>
      <c r="F227" s="35" t="e">
        <f t="shared" si="31"/>
        <v>#VALUE!</v>
      </c>
      <c r="G227" s="35">
        <f t="shared" si="32"/>
      </c>
      <c r="H227" s="35">
        <f t="shared" si="36"/>
      </c>
      <c r="I227" s="35" t="e">
        <f t="shared" si="33"/>
        <v>#VALUE!</v>
      </c>
      <c r="J227" s="34"/>
      <c r="K227" s="34"/>
    </row>
    <row r="228" spans="1:11" s="37" customFormat="1" ht="11.25">
      <c r="A228" s="32">
        <f t="shared" si="34"/>
      </c>
      <c r="B228" s="33">
        <f t="shared" si="28"/>
      </c>
      <c r="C228" s="35">
        <f t="shared" si="35"/>
      </c>
      <c r="D228" s="35">
        <f t="shared" si="29"/>
      </c>
      <c r="E228" s="36" t="e">
        <f t="shared" si="30"/>
        <v>#VALUE!</v>
      </c>
      <c r="F228" s="35" t="e">
        <f t="shared" si="31"/>
        <v>#VALUE!</v>
      </c>
      <c r="G228" s="35">
        <f t="shared" si="32"/>
      </c>
      <c r="H228" s="35">
        <f t="shared" si="36"/>
      </c>
      <c r="I228" s="35" t="e">
        <f t="shared" si="33"/>
        <v>#VALUE!</v>
      </c>
      <c r="J228" s="34"/>
      <c r="K228" s="34"/>
    </row>
    <row r="229" spans="1:11" s="37" customFormat="1" ht="11.25">
      <c r="A229" s="32">
        <f t="shared" si="34"/>
      </c>
      <c r="B229" s="33">
        <f t="shared" si="28"/>
      </c>
      <c r="C229" s="35">
        <f t="shared" si="35"/>
      </c>
      <c r="D229" s="35">
        <f t="shared" si="29"/>
      </c>
      <c r="E229" s="36" t="e">
        <f t="shared" si="30"/>
        <v>#VALUE!</v>
      </c>
      <c r="F229" s="35" t="e">
        <f t="shared" si="31"/>
        <v>#VALUE!</v>
      </c>
      <c r="G229" s="35">
        <f t="shared" si="32"/>
      </c>
      <c r="H229" s="35">
        <f t="shared" si="36"/>
      </c>
      <c r="I229" s="35" t="e">
        <f t="shared" si="33"/>
        <v>#VALUE!</v>
      </c>
      <c r="J229" s="34"/>
      <c r="K229" s="34"/>
    </row>
    <row r="230" spans="1:11" s="37" customFormat="1" ht="11.25">
      <c r="A230" s="32">
        <f t="shared" si="34"/>
      </c>
      <c r="B230" s="33">
        <f t="shared" si="28"/>
      </c>
      <c r="C230" s="35">
        <f t="shared" si="35"/>
      </c>
      <c r="D230" s="35">
        <f t="shared" si="29"/>
      </c>
      <c r="E230" s="36" t="e">
        <f t="shared" si="30"/>
        <v>#VALUE!</v>
      </c>
      <c r="F230" s="35" t="e">
        <f t="shared" si="31"/>
        <v>#VALUE!</v>
      </c>
      <c r="G230" s="35">
        <f t="shared" si="32"/>
      </c>
      <c r="H230" s="35">
        <f t="shared" si="36"/>
      </c>
      <c r="I230" s="35" t="e">
        <f t="shared" si="33"/>
        <v>#VALUE!</v>
      </c>
      <c r="J230" s="34"/>
      <c r="K230" s="34"/>
    </row>
    <row r="231" spans="1:11" s="37" customFormat="1" ht="11.25">
      <c r="A231" s="32">
        <f t="shared" si="34"/>
      </c>
      <c r="B231" s="33">
        <f t="shared" si="28"/>
      </c>
      <c r="C231" s="35">
        <f t="shared" si="35"/>
      </c>
      <c r="D231" s="35">
        <f t="shared" si="29"/>
      </c>
      <c r="E231" s="36" t="e">
        <f t="shared" si="30"/>
        <v>#VALUE!</v>
      </c>
      <c r="F231" s="35" t="e">
        <f t="shared" si="31"/>
        <v>#VALUE!</v>
      </c>
      <c r="G231" s="35">
        <f t="shared" si="32"/>
      </c>
      <c r="H231" s="35">
        <f t="shared" si="36"/>
      </c>
      <c r="I231" s="35" t="e">
        <f t="shared" si="33"/>
        <v>#VALUE!</v>
      </c>
      <c r="J231" s="34"/>
      <c r="K231" s="34"/>
    </row>
    <row r="232" spans="1:11" s="37" customFormat="1" ht="11.25">
      <c r="A232" s="32">
        <f t="shared" si="34"/>
      </c>
      <c r="B232" s="33">
        <f t="shared" si="28"/>
      </c>
      <c r="C232" s="35">
        <f t="shared" si="35"/>
      </c>
      <c r="D232" s="35">
        <f t="shared" si="29"/>
      </c>
      <c r="E232" s="36" t="e">
        <f t="shared" si="30"/>
        <v>#VALUE!</v>
      </c>
      <c r="F232" s="35" t="e">
        <f t="shared" si="31"/>
        <v>#VALUE!</v>
      </c>
      <c r="G232" s="35">
        <f t="shared" si="32"/>
      </c>
      <c r="H232" s="35">
        <f t="shared" si="36"/>
      </c>
      <c r="I232" s="35" t="e">
        <f t="shared" si="33"/>
        <v>#VALUE!</v>
      </c>
      <c r="J232" s="34"/>
      <c r="K232" s="34"/>
    </row>
    <row r="233" spans="1:11" s="37" customFormat="1" ht="11.25">
      <c r="A233" s="32">
        <f t="shared" si="34"/>
      </c>
      <c r="B233" s="33">
        <f t="shared" si="28"/>
      </c>
      <c r="C233" s="35">
        <f t="shared" si="35"/>
      </c>
      <c r="D233" s="35">
        <f t="shared" si="29"/>
      </c>
      <c r="E233" s="36" t="e">
        <f t="shared" si="30"/>
        <v>#VALUE!</v>
      </c>
      <c r="F233" s="35" t="e">
        <f t="shared" si="31"/>
        <v>#VALUE!</v>
      </c>
      <c r="G233" s="35">
        <f t="shared" si="32"/>
      </c>
      <c r="H233" s="35">
        <f t="shared" si="36"/>
      </c>
      <c r="I233" s="35" t="e">
        <f t="shared" si="33"/>
        <v>#VALUE!</v>
      </c>
      <c r="J233" s="34"/>
      <c r="K233" s="34"/>
    </row>
    <row r="234" spans="1:11" s="37" customFormat="1" ht="11.25">
      <c r="A234" s="32">
        <f t="shared" si="34"/>
      </c>
      <c r="B234" s="33">
        <f t="shared" si="28"/>
      </c>
      <c r="C234" s="35">
        <f t="shared" si="35"/>
      </c>
      <c r="D234" s="35">
        <f t="shared" si="29"/>
      </c>
      <c r="E234" s="36" t="e">
        <f t="shared" si="30"/>
        <v>#VALUE!</v>
      </c>
      <c r="F234" s="35" t="e">
        <f t="shared" si="31"/>
        <v>#VALUE!</v>
      </c>
      <c r="G234" s="35">
        <f t="shared" si="32"/>
      </c>
      <c r="H234" s="35">
        <f t="shared" si="36"/>
      </c>
      <c r="I234" s="35" t="e">
        <f t="shared" si="33"/>
        <v>#VALUE!</v>
      </c>
      <c r="J234" s="34"/>
      <c r="K234" s="34"/>
    </row>
    <row r="235" spans="1:11" s="37" customFormat="1" ht="11.25">
      <c r="A235" s="32">
        <f t="shared" si="34"/>
      </c>
      <c r="B235" s="33">
        <f t="shared" si="28"/>
      </c>
      <c r="C235" s="35">
        <f t="shared" si="35"/>
      </c>
      <c r="D235" s="35">
        <f t="shared" si="29"/>
      </c>
      <c r="E235" s="36" t="e">
        <f t="shared" si="30"/>
        <v>#VALUE!</v>
      </c>
      <c r="F235" s="35" t="e">
        <f t="shared" si="31"/>
        <v>#VALUE!</v>
      </c>
      <c r="G235" s="35">
        <f t="shared" si="32"/>
      </c>
      <c r="H235" s="35">
        <f t="shared" si="36"/>
      </c>
      <c r="I235" s="35" t="e">
        <f t="shared" si="33"/>
        <v>#VALUE!</v>
      </c>
      <c r="J235" s="34"/>
      <c r="K235" s="34"/>
    </row>
    <row r="236" spans="1:11" s="37" customFormat="1" ht="11.25">
      <c r="A236" s="32">
        <f t="shared" si="34"/>
      </c>
      <c r="B236" s="33">
        <f t="shared" si="28"/>
      </c>
      <c r="C236" s="35">
        <f t="shared" si="35"/>
      </c>
      <c r="D236" s="35">
        <f t="shared" si="29"/>
      </c>
      <c r="E236" s="36" t="e">
        <f t="shared" si="30"/>
        <v>#VALUE!</v>
      </c>
      <c r="F236" s="35" t="e">
        <f t="shared" si="31"/>
        <v>#VALUE!</v>
      </c>
      <c r="G236" s="35">
        <f t="shared" si="32"/>
      </c>
      <c r="H236" s="35">
        <f t="shared" si="36"/>
      </c>
      <c r="I236" s="35" t="e">
        <f t="shared" si="33"/>
        <v>#VALUE!</v>
      </c>
      <c r="J236" s="34"/>
      <c r="K236" s="34"/>
    </row>
    <row r="237" spans="1:11" s="37" customFormat="1" ht="11.25">
      <c r="A237" s="32">
        <f t="shared" si="34"/>
      </c>
      <c r="B237" s="33">
        <f t="shared" si="28"/>
      </c>
      <c r="C237" s="35">
        <f t="shared" si="35"/>
      </c>
      <c r="D237" s="35">
        <f t="shared" si="29"/>
      </c>
      <c r="E237" s="36" t="e">
        <f t="shared" si="30"/>
        <v>#VALUE!</v>
      </c>
      <c r="F237" s="35" t="e">
        <f t="shared" si="31"/>
        <v>#VALUE!</v>
      </c>
      <c r="G237" s="35">
        <f t="shared" si="32"/>
      </c>
      <c r="H237" s="35">
        <f t="shared" si="36"/>
      </c>
      <c r="I237" s="35" t="e">
        <f t="shared" si="33"/>
        <v>#VALUE!</v>
      </c>
      <c r="J237" s="34"/>
      <c r="K237" s="34"/>
    </row>
    <row r="238" spans="1:11" s="37" customFormat="1" ht="11.25">
      <c r="A238" s="32">
        <f t="shared" si="34"/>
      </c>
      <c r="B238" s="33">
        <f t="shared" si="28"/>
      </c>
      <c r="C238" s="35">
        <f t="shared" si="35"/>
      </c>
      <c r="D238" s="35">
        <f t="shared" si="29"/>
      </c>
      <c r="E238" s="36" t="e">
        <f t="shared" si="30"/>
        <v>#VALUE!</v>
      </c>
      <c r="F238" s="35" t="e">
        <f t="shared" si="31"/>
        <v>#VALUE!</v>
      </c>
      <c r="G238" s="35">
        <f t="shared" si="32"/>
      </c>
      <c r="H238" s="35">
        <f t="shared" si="36"/>
      </c>
      <c r="I238" s="35" t="e">
        <f t="shared" si="33"/>
        <v>#VALUE!</v>
      </c>
      <c r="J238" s="34"/>
      <c r="K238" s="34"/>
    </row>
    <row r="239" spans="1:11" s="37" customFormat="1" ht="11.25">
      <c r="A239" s="32">
        <f t="shared" si="34"/>
      </c>
      <c r="B239" s="33">
        <f t="shared" si="28"/>
      </c>
      <c r="C239" s="35">
        <f t="shared" si="35"/>
      </c>
      <c r="D239" s="35">
        <f t="shared" si="29"/>
      </c>
      <c r="E239" s="36" t="e">
        <f t="shared" si="30"/>
        <v>#VALUE!</v>
      </c>
      <c r="F239" s="35" t="e">
        <f t="shared" si="31"/>
        <v>#VALUE!</v>
      </c>
      <c r="G239" s="35">
        <f t="shared" si="32"/>
      </c>
      <c r="H239" s="35">
        <f t="shared" si="36"/>
      </c>
      <c r="I239" s="35" t="e">
        <f t="shared" si="33"/>
        <v>#VALUE!</v>
      </c>
      <c r="J239" s="34"/>
      <c r="K239" s="34"/>
    </row>
    <row r="240" spans="1:11" s="37" customFormat="1" ht="11.25">
      <c r="A240" s="32">
        <f t="shared" si="34"/>
      </c>
      <c r="B240" s="33">
        <f t="shared" si="28"/>
      </c>
      <c r="C240" s="35">
        <f t="shared" si="35"/>
      </c>
      <c r="D240" s="35">
        <f t="shared" si="29"/>
      </c>
      <c r="E240" s="36" t="e">
        <f t="shared" si="30"/>
        <v>#VALUE!</v>
      </c>
      <c r="F240" s="35" t="e">
        <f t="shared" si="31"/>
        <v>#VALUE!</v>
      </c>
      <c r="G240" s="35">
        <f t="shared" si="32"/>
      </c>
      <c r="H240" s="35">
        <f t="shared" si="36"/>
      </c>
      <c r="I240" s="35" t="e">
        <f t="shared" si="33"/>
        <v>#VALUE!</v>
      </c>
      <c r="J240" s="34"/>
      <c r="K240" s="34"/>
    </row>
    <row r="241" spans="1:11" s="37" customFormat="1" ht="11.25">
      <c r="A241" s="32">
        <f t="shared" si="34"/>
      </c>
      <c r="B241" s="33">
        <f t="shared" si="28"/>
      </c>
      <c r="C241" s="35">
        <f t="shared" si="35"/>
      </c>
      <c r="D241" s="35">
        <f t="shared" si="29"/>
      </c>
      <c r="E241" s="36" t="e">
        <f t="shared" si="30"/>
        <v>#VALUE!</v>
      </c>
      <c r="F241" s="35" t="e">
        <f t="shared" si="31"/>
        <v>#VALUE!</v>
      </c>
      <c r="G241" s="35">
        <f t="shared" si="32"/>
      </c>
      <c r="H241" s="35">
        <f t="shared" si="36"/>
      </c>
      <c r="I241" s="35" t="e">
        <f t="shared" si="33"/>
        <v>#VALUE!</v>
      </c>
      <c r="J241" s="34"/>
      <c r="K241" s="34"/>
    </row>
    <row r="242" spans="1:11" s="37" customFormat="1" ht="11.25">
      <c r="A242" s="32">
        <f t="shared" si="34"/>
      </c>
      <c r="B242" s="33">
        <f t="shared" si="28"/>
      </c>
      <c r="C242" s="35">
        <f t="shared" si="35"/>
      </c>
      <c r="D242" s="35">
        <f t="shared" si="29"/>
      </c>
      <c r="E242" s="36" t="e">
        <f t="shared" si="30"/>
        <v>#VALUE!</v>
      </c>
      <c r="F242" s="35" t="e">
        <f t="shared" si="31"/>
        <v>#VALUE!</v>
      </c>
      <c r="G242" s="35">
        <f t="shared" si="32"/>
      </c>
      <c r="H242" s="35">
        <f t="shared" si="36"/>
      </c>
      <c r="I242" s="35" t="e">
        <f t="shared" si="33"/>
        <v>#VALUE!</v>
      </c>
      <c r="J242" s="34"/>
      <c r="K242" s="34"/>
    </row>
    <row r="243" spans="1:11" s="37" customFormat="1" ht="11.25">
      <c r="A243" s="32">
        <f t="shared" si="34"/>
      </c>
      <c r="B243" s="33">
        <f t="shared" si="28"/>
      </c>
      <c r="C243" s="35">
        <f t="shared" si="35"/>
      </c>
      <c r="D243" s="35">
        <f t="shared" si="29"/>
      </c>
      <c r="E243" s="36" t="e">
        <f t="shared" si="30"/>
        <v>#VALUE!</v>
      </c>
      <c r="F243" s="35" t="e">
        <f t="shared" si="31"/>
        <v>#VALUE!</v>
      </c>
      <c r="G243" s="35">
        <f t="shared" si="32"/>
      </c>
      <c r="H243" s="35">
        <f t="shared" si="36"/>
      </c>
      <c r="I243" s="35" t="e">
        <f t="shared" si="33"/>
        <v>#VALUE!</v>
      </c>
      <c r="J243" s="34"/>
      <c r="K243" s="34"/>
    </row>
    <row r="244" spans="1:11" s="37" customFormat="1" ht="11.25">
      <c r="A244" s="32">
        <f t="shared" si="34"/>
      </c>
      <c r="B244" s="33">
        <f t="shared" si="28"/>
      </c>
      <c r="C244" s="35">
        <f t="shared" si="35"/>
      </c>
      <c r="D244" s="35">
        <f t="shared" si="29"/>
      </c>
      <c r="E244" s="36" t="e">
        <f t="shared" si="30"/>
        <v>#VALUE!</v>
      </c>
      <c r="F244" s="35" t="e">
        <f t="shared" si="31"/>
        <v>#VALUE!</v>
      </c>
      <c r="G244" s="35">
        <f t="shared" si="32"/>
      </c>
      <c r="H244" s="35">
        <f t="shared" si="36"/>
      </c>
      <c r="I244" s="35" t="e">
        <f t="shared" si="33"/>
        <v>#VALUE!</v>
      </c>
      <c r="J244" s="34"/>
      <c r="K244" s="34"/>
    </row>
    <row r="245" spans="1:11" s="37" customFormat="1" ht="11.25">
      <c r="A245" s="32">
        <f t="shared" si="34"/>
      </c>
      <c r="B245" s="33">
        <f t="shared" si="28"/>
      </c>
      <c r="C245" s="35">
        <f t="shared" si="35"/>
      </c>
      <c r="D245" s="35">
        <f t="shared" si="29"/>
      </c>
      <c r="E245" s="36" t="e">
        <f t="shared" si="30"/>
        <v>#VALUE!</v>
      </c>
      <c r="F245" s="35" t="e">
        <f t="shared" si="31"/>
        <v>#VALUE!</v>
      </c>
      <c r="G245" s="35">
        <f t="shared" si="32"/>
      </c>
      <c r="H245" s="35">
        <f t="shared" si="36"/>
      </c>
      <c r="I245" s="35" t="e">
        <f t="shared" si="33"/>
        <v>#VALUE!</v>
      </c>
      <c r="J245" s="34"/>
      <c r="K245" s="34"/>
    </row>
    <row r="246" spans="1:11" s="37" customFormat="1" ht="11.25">
      <c r="A246" s="32">
        <f t="shared" si="34"/>
      </c>
      <c r="B246" s="33">
        <f t="shared" si="28"/>
      </c>
      <c r="C246" s="35">
        <f t="shared" si="35"/>
      </c>
      <c r="D246" s="35">
        <f t="shared" si="29"/>
      </c>
      <c r="E246" s="36" t="e">
        <f t="shared" si="30"/>
        <v>#VALUE!</v>
      </c>
      <c r="F246" s="35" t="e">
        <f t="shared" si="31"/>
        <v>#VALUE!</v>
      </c>
      <c r="G246" s="35">
        <f t="shared" si="32"/>
      </c>
      <c r="H246" s="35">
        <f t="shared" si="36"/>
      </c>
      <c r="I246" s="35" t="e">
        <f t="shared" si="33"/>
        <v>#VALUE!</v>
      </c>
      <c r="J246" s="34"/>
      <c r="K246" s="34"/>
    </row>
    <row r="247" spans="1:11" s="37" customFormat="1" ht="11.25">
      <c r="A247" s="32">
        <f t="shared" si="34"/>
      </c>
      <c r="B247" s="33">
        <f t="shared" si="28"/>
      </c>
      <c r="C247" s="35">
        <f t="shared" si="35"/>
      </c>
      <c r="D247" s="35">
        <f t="shared" si="29"/>
      </c>
      <c r="E247" s="36" t="e">
        <f t="shared" si="30"/>
        <v>#VALUE!</v>
      </c>
      <c r="F247" s="35" t="e">
        <f t="shared" si="31"/>
        <v>#VALUE!</v>
      </c>
      <c r="G247" s="35">
        <f t="shared" si="32"/>
      </c>
      <c r="H247" s="35">
        <f t="shared" si="36"/>
      </c>
      <c r="I247" s="35" t="e">
        <f t="shared" si="33"/>
        <v>#VALUE!</v>
      </c>
      <c r="J247" s="34"/>
      <c r="K247" s="34"/>
    </row>
    <row r="248" spans="1:11" s="37" customFormat="1" ht="11.25">
      <c r="A248" s="32">
        <f t="shared" si="34"/>
      </c>
      <c r="B248" s="33">
        <f t="shared" si="28"/>
      </c>
      <c r="C248" s="35">
        <f t="shared" si="35"/>
      </c>
      <c r="D248" s="35">
        <f t="shared" si="29"/>
      </c>
      <c r="E248" s="36" t="e">
        <f t="shared" si="30"/>
        <v>#VALUE!</v>
      </c>
      <c r="F248" s="35" t="e">
        <f t="shared" si="31"/>
        <v>#VALUE!</v>
      </c>
      <c r="G248" s="35">
        <f t="shared" si="32"/>
      </c>
      <c r="H248" s="35">
        <f t="shared" si="36"/>
      </c>
      <c r="I248" s="35" t="e">
        <f t="shared" si="33"/>
        <v>#VALUE!</v>
      </c>
      <c r="J248" s="34"/>
      <c r="K248" s="34"/>
    </row>
    <row r="249" spans="1:11" s="37" customFormat="1" ht="11.25">
      <c r="A249" s="32">
        <f t="shared" si="34"/>
      </c>
      <c r="B249" s="33">
        <f t="shared" si="28"/>
      </c>
      <c r="C249" s="35">
        <f t="shared" si="35"/>
      </c>
      <c r="D249" s="35">
        <f t="shared" si="29"/>
      </c>
      <c r="E249" s="36" t="e">
        <f t="shared" si="30"/>
        <v>#VALUE!</v>
      </c>
      <c r="F249" s="35" t="e">
        <f t="shared" si="31"/>
        <v>#VALUE!</v>
      </c>
      <c r="G249" s="35">
        <f t="shared" si="32"/>
      </c>
      <c r="H249" s="35">
        <f t="shared" si="36"/>
      </c>
      <c r="I249" s="35" t="e">
        <f t="shared" si="33"/>
        <v>#VALUE!</v>
      </c>
      <c r="J249" s="34"/>
      <c r="K249" s="34"/>
    </row>
    <row r="250" spans="1:11" s="37" customFormat="1" ht="11.25">
      <c r="A250" s="32">
        <f t="shared" si="34"/>
      </c>
      <c r="B250" s="33">
        <f t="shared" si="28"/>
      </c>
      <c r="C250" s="35">
        <f t="shared" si="35"/>
      </c>
      <c r="D250" s="35">
        <f t="shared" si="29"/>
      </c>
      <c r="E250" s="36" t="e">
        <f t="shared" si="30"/>
        <v>#VALUE!</v>
      </c>
      <c r="F250" s="35" t="e">
        <f t="shared" si="31"/>
        <v>#VALUE!</v>
      </c>
      <c r="G250" s="35">
        <f t="shared" si="32"/>
      </c>
      <c r="H250" s="35">
        <f t="shared" si="36"/>
      </c>
      <c r="I250" s="35" t="e">
        <f t="shared" si="33"/>
        <v>#VALUE!</v>
      </c>
      <c r="J250" s="34"/>
      <c r="K250" s="34"/>
    </row>
    <row r="251" spans="1:11" s="37" customFormat="1" ht="11.25">
      <c r="A251" s="32">
        <f t="shared" si="34"/>
      </c>
      <c r="B251" s="33">
        <f t="shared" si="28"/>
      </c>
      <c r="C251" s="35">
        <f t="shared" si="35"/>
      </c>
      <c r="D251" s="35">
        <f t="shared" si="29"/>
      </c>
      <c r="E251" s="36" t="e">
        <f t="shared" si="30"/>
        <v>#VALUE!</v>
      </c>
      <c r="F251" s="35" t="e">
        <f t="shared" si="31"/>
        <v>#VALUE!</v>
      </c>
      <c r="G251" s="35">
        <f t="shared" si="32"/>
      </c>
      <c r="H251" s="35">
        <f t="shared" si="36"/>
      </c>
      <c r="I251" s="35" t="e">
        <f t="shared" si="33"/>
        <v>#VALUE!</v>
      </c>
      <c r="J251" s="34"/>
      <c r="K251" s="34"/>
    </row>
    <row r="252" spans="1:11" s="37" customFormat="1" ht="11.25">
      <c r="A252" s="32">
        <f t="shared" si="34"/>
      </c>
      <c r="B252" s="33">
        <f t="shared" si="28"/>
      </c>
      <c r="C252" s="35">
        <f t="shared" si="35"/>
      </c>
      <c r="D252" s="35">
        <f t="shared" si="29"/>
      </c>
      <c r="E252" s="36" t="e">
        <f t="shared" si="30"/>
        <v>#VALUE!</v>
      </c>
      <c r="F252" s="35" t="e">
        <f t="shared" si="31"/>
        <v>#VALUE!</v>
      </c>
      <c r="G252" s="35">
        <f t="shared" si="32"/>
      </c>
      <c r="H252" s="35">
        <f t="shared" si="36"/>
      </c>
      <c r="I252" s="35" t="e">
        <f t="shared" si="33"/>
        <v>#VALUE!</v>
      </c>
      <c r="J252" s="34"/>
      <c r="K252" s="34"/>
    </row>
    <row r="253" spans="1:11" s="37" customFormat="1" ht="11.25">
      <c r="A253" s="32">
        <f t="shared" si="34"/>
      </c>
      <c r="B253" s="33">
        <f t="shared" si="28"/>
      </c>
      <c r="C253" s="35">
        <f t="shared" si="35"/>
      </c>
      <c r="D253" s="35">
        <f t="shared" si="29"/>
      </c>
      <c r="E253" s="36" t="e">
        <f t="shared" si="30"/>
        <v>#VALUE!</v>
      </c>
      <c r="F253" s="35" t="e">
        <f t="shared" si="31"/>
        <v>#VALUE!</v>
      </c>
      <c r="G253" s="35">
        <f t="shared" si="32"/>
      </c>
      <c r="H253" s="35">
        <f t="shared" si="36"/>
      </c>
      <c r="I253" s="35" t="e">
        <f t="shared" si="33"/>
        <v>#VALUE!</v>
      </c>
      <c r="J253" s="34"/>
      <c r="K253" s="34"/>
    </row>
    <row r="254" spans="1:11" s="37" customFormat="1" ht="11.25">
      <c r="A254" s="32">
        <f t="shared" si="34"/>
      </c>
      <c r="B254" s="33">
        <f t="shared" si="28"/>
      </c>
      <c r="C254" s="35">
        <f t="shared" si="35"/>
      </c>
      <c r="D254" s="35">
        <f t="shared" si="29"/>
      </c>
      <c r="E254" s="36" t="e">
        <f t="shared" si="30"/>
        <v>#VALUE!</v>
      </c>
      <c r="F254" s="35" t="e">
        <f t="shared" si="31"/>
        <v>#VALUE!</v>
      </c>
      <c r="G254" s="35">
        <f t="shared" si="32"/>
      </c>
      <c r="H254" s="35">
        <f t="shared" si="36"/>
      </c>
      <c r="I254" s="35" t="e">
        <f t="shared" si="33"/>
        <v>#VALUE!</v>
      </c>
      <c r="J254" s="34"/>
      <c r="K254" s="34"/>
    </row>
    <row r="255" spans="1:11" s="37" customFormat="1" ht="11.25">
      <c r="A255" s="32">
        <f t="shared" si="34"/>
      </c>
      <c r="B255" s="33">
        <f t="shared" si="28"/>
      </c>
      <c r="C255" s="35">
        <f t="shared" si="35"/>
      </c>
      <c r="D255" s="35">
        <f t="shared" si="29"/>
      </c>
      <c r="E255" s="36" t="e">
        <f t="shared" si="30"/>
        <v>#VALUE!</v>
      </c>
      <c r="F255" s="35" t="e">
        <f t="shared" si="31"/>
        <v>#VALUE!</v>
      </c>
      <c r="G255" s="35">
        <f t="shared" si="32"/>
      </c>
      <c r="H255" s="35">
        <f t="shared" si="36"/>
      </c>
      <c r="I255" s="35" t="e">
        <f t="shared" si="33"/>
        <v>#VALUE!</v>
      </c>
      <c r="J255" s="34"/>
      <c r="K255" s="34"/>
    </row>
    <row r="256" spans="1:11" s="37" customFormat="1" ht="11.25">
      <c r="A256" s="32">
        <f t="shared" si="34"/>
      </c>
      <c r="B256" s="33">
        <f t="shared" si="28"/>
      </c>
      <c r="C256" s="35">
        <f t="shared" si="35"/>
      </c>
      <c r="D256" s="35">
        <f t="shared" si="29"/>
      </c>
      <c r="E256" s="36" t="e">
        <f t="shared" si="30"/>
        <v>#VALUE!</v>
      </c>
      <c r="F256" s="35" t="e">
        <f t="shared" si="31"/>
        <v>#VALUE!</v>
      </c>
      <c r="G256" s="35">
        <f t="shared" si="32"/>
      </c>
      <c r="H256" s="35">
        <f t="shared" si="36"/>
      </c>
      <c r="I256" s="35" t="e">
        <f t="shared" si="33"/>
        <v>#VALUE!</v>
      </c>
      <c r="J256" s="34"/>
      <c r="K256" s="34"/>
    </row>
    <row r="257" spans="1:11" s="37" customFormat="1" ht="11.25">
      <c r="A257" s="32">
        <f t="shared" si="34"/>
      </c>
      <c r="B257" s="33">
        <f t="shared" si="28"/>
      </c>
      <c r="C257" s="35">
        <f t="shared" si="35"/>
      </c>
      <c r="D257" s="35">
        <f t="shared" si="29"/>
      </c>
      <c r="E257" s="36" t="e">
        <f t="shared" si="30"/>
        <v>#VALUE!</v>
      </c>
      <c r="F257" s="35" t="e">
        <f t="shared" si="31"/>
        <v>#VALUE!</v>
      </c>
      <c r="G257" s="35">
        <f t="shared" si="32"/>
      </c>
      <c r="H257" s="35">
        <f t="shared" si="36"/>
      </c>
      <c r="I257" s="35" t="e">
        <f t="shared" si="33"/>
        <v>#VALUE!</v>
      </c>
      <c r="J257" s="34"/>
      <c r="K257" s="34"/>
    </row>
    <row r="258" spans="1:11" s="37" customFormat="1" ht="11.25">
      <c r="A258" s="32">
        <f t="shared" si="34"/>
      </c>
      <c r="B258" s="33">
        <f t="shared" si="28"/>
      </c>
      <c r="C258" s="35">
        <f t="shared" si="35"/>
      </c>
      <c r="D258" s="35">
        <f t="shared" si="29"/>
      </c>
      <c r="E258" s="36" t="e">
        <f t="shared" si="30"/>
        <v>#VALUE!</v>
      </c>
      <c r="F258" s="35" t="e">
        <f t="shared" si="31"/>
        <v>#VALUE!</v>
      </c>
      <c r="G258" s="35">
        <f t="shared" si="32"/>
      </c>
      <c r="H258" s="35">
        <f t="shared" si="36"/>
      </c>
      <c r="I258" s="35" t="e">
        <f t="shared" si="33"/>
        <v>#VALUE!</v>
      </c>
      <c r="J258" s="34"/>
      <c r="K258" s="34"/>
    </row>
    <row r="259" spans="1:11" s="37" customFormat="1" ht="11.25">
      <c r="A259" s="32">
        <f t="shared" si="34"/>
      </c>
      <c r="B259" s="33">
        <f t="shared" si="28"/>
      </c>
      <c r="C259" s="35">
        <f t="shared" si="35"/>
      </c>
      <c r="D259" s="35">
        <f t="shared" si="29"/>
      </c>
      <c r="E259" s="36" t="e">
        <f t="shared" si="30"/>
        <v>#VALUE!</v>
      </c>
      <c r="F259" s="35" t="e">
        <f t="shared" si="31"/>
        <v>#VALUE!</v>
      </c>
      <c r="G259" s="35">
        <f t="shared" si="32"/>
      </c>
      <c r="H259" s="35">
        <f t="shared" si="36"/>
      </c>
      <c r="I259" s="35" t="e">
        <f t="shared" si="33"/>
        <v>#VALUE!</v>
      </c>
      <c r="J259" s="34"/>
      <c r="K259" s="34"/>
    </row>
    <row r="260" spans="1:11" s="37" customFormat="1" ht="11.25">
      <c r="A260" s="32">
        <f t="shared" si="34"/>
      </c>
      <c r="B260" s="33">
        <f t="shared" si="28"/>
      </c>
      <c r="C260" s="35">
        <f t="shared" si="35"/>
      </c>
      <c r="D260" s="35">
        <f t="shared" si="29"/>
      </c>
      <c r="E260" s="36" t="e">
        <f t="shared" si="30"/>
        <v>#VALUE!</v>
      </c>
      <c r="F260" s="35" t="e">
        <f t="shared" si="31"/>
        <v>#VALUE!</v>
      </c>
      <c r="G260" s="35">
        <f t="shared" si="32"/>
      </c>
      <c r="H260" s="35">
        <f t="shared" si="36"/>
      </c>
      <c r="I260" s="35" t="e">
        <f t="shared" si="33"/>
        <v>#VALUE!</v>
      </c>
      <c r="J260" s="34"/>
      <c r="K260" s="34"/>
    </row>
    <row r="261" spans="1:11" s="37" customFormat="1" ht="11.25">
      <c r="A261" s="32">
        <f t="shared" si="34"/>
      </c>
      <c r="B261" s="33">
        <f t="shared" si="28"/>
      </c>
      <c r="C261" s="35">
        <f t="shared" si="35"/>
      </c>
      <c r="D261" s="35">
        <f t="shared" si="29"/>
      </c>
      <c r="E261" s="36" t="e">
        <f t="shared" si="30"/>
        <v>#VALUE!</v>
      </c>
      <c r="F261" s="35" t="e">
        <f t="shared" si="31"/>
        <v>#VALUE!</v>
      </c>
      <c r="G261" s="35">
        <f t="shared" si="32"/>
      </c>
      <c r="H261" s="35">
        <f t="shared" si="36"/>
      </c>
      <c r="I261" s="35" t="e">
        <f t="shared" si="33"/>
        <v>#VALUE!</v>
      </c>
      <c r="J261" s="34"/>
      <c r="K261" s="34"/>
    </row>
    <row r="262" spans="1:11" s="37" customFormat="1" ht="11.25">
      <c r="A262" s="32">
        <f t="shared" si="34"/>
      </c>
      <c r="B262" s="33">
        <f t="shared" si="28"/>
      </c>
      <c r="C262" s="35">
        <f t="shared" si="35"/>
      </c>
      <c r="D262" s="35">
        <f t="shared" si="29"/>
      </c>
      <c r="E262" s="36" t="e">
        <f t="shared" si="30"/>
        <v>#VALUE!</v>
      </c>
      <c r="F262" s="35" t="e">
        <f t="shared" si="31"/>
        <v>#VALUE!</v>
      </c>
      <c r="G262" s="35">
        <f t="shared" si="32"/>
      </c>
      <c r="H262" s="35">
        <f t="shared" si="36"/>
      </c>
      <c r="I262" s="35" t="e">
        <f t="shared" si="33"/>
        <v>#VALUE!</v>
      </c>
      <c r="J262" s="34"/>
      <c r="K262" s="34"/>
    </row>
    <row r="263" spans="1:11" s="37" customFormat="1" ht="11.25">
      <c r="A263" s="32">
        <f t="shared" si="34"/>
      </c>
      <c r="B263" s="33">
        <f t="shared" si="28"/>
      </c>
      <c r="C263" s="35">
        <f t="shared" si="35"/>
      </c>
      <c r="D263" s="35">
        <f t="shared" si="29"/>
      </c>
      <c r="E263" s="36" t="e">
        <f t="shared" si="30"/>
        <v>#VALUE!</v>
      </c>
      <c r="F263" s="35" t="e">
        <f t="shared" si="31"/>
        <v>#VALUE!</v>
      </c>
      <c r="G263" s="35">
        <f t="shared" si="32"/>
      </c>
      <c r="H263" s="35">
        <f t="shared" si="36"/>
      </c>
      <c r="I263" s="35" t="e">
        <f t="shared" si="33"/>
        <v>#VALUE!</v>
      </c>
      <c r="J263" s="34"/>
      <c r="K263" s="34"/>
    </row>
    <row r="264" spans="1:11" s="37" customFormat="1" ht="11.25">
      <c r="A264" s="32">
        <f t="shared" si="34"/>
      </c>
      <c r="B264" s="33">
        <f t="shared" si="28"/>
      </c>
      <c r="C264" s="35">
        <f t="shared" si="35"/>
      </c>
      <c r="D264" s="35">
        <f t="shared" si="29"/>
      </c>
      <c r="E264" s="36" t="e">
        <f t="shared" si="30"/>
        <v>#VALUE!</v>
      </c>
      <c r="F264" s="35" t="e">
        <f t="shared" si="31"/>
        <v>#VALUE!</v>
      </c>
      <c r="G264" s="35">
        <f t="shared" si="32"/>
      </c>
      <c r="H264" s="35">
        <f t="shared" si="36"/>
      </c>
      <c r="I264" s="35" t="e">
        <f t="shared" si="33"/>
        <v>#VALUE!</v>
      </c>
      <c r="J264" s="34"/>
      <c r="K264" s="34"/>
    </row>
    <row r="265" spans="1:11" s="37" customFormat="1" ht="11.25">
      <c r="A265" s="32">
        <f t="shared" si="34"/>
      </c>
      <c r="B265" s="33">
        <f t="shared" si="28"/>
      </c>
      <c r="C265" s="35">
        <f t="shared" si="35"/>
      </c>
      <c r="D265" s="35">
        <f t="shared" si="29"/>
      </c>
      <c r="E265" s="36" t="e">
        <f t="shared" si="30"/>
        <v>#VALUE!</v>
      </c>
      <c r="F265" s="35" t="e">
        <f t="shared" si="31"/>
        <v>#VALUE!</v>
      </c>
      <c r="G265" s="35">
        <f t="shared" si="32"/>
      </c>
      <c r="H265" s="35">
        <f t="shared" si="36"/>
      </c>
      <c r="I265" s="35" t="e">
        <f t="shared" si="33"/>
        <v>#VALUE!</v>
      </c>
      <c r="J265" s="34"/>
      <c r="K265" s="34"/>
    </row>
    <row r="266" spans="1:11" s="37" customFormat="1" ht="11.25">
      <c r="A266" s="32">
        <f t="shared" si="34"/>
      </c>
      <c r="B266" s="33">
        <f t="shared" si="28"/>
      </c>
      <c r="C266" s="35">
        <f t="shared" si="35"/>
      </c>
      <c r="D266" s="35">
        <f t="shared" si="29"/>
      </c>
      <c r="E266" s="36" t="e">
        <f t="shared" si="30"/>
        <v>#VALUE!</v>
      </c>
      <c r="F266" s="35" t="e">
        <f t="shared" si="31"/>
        <v>#VALUE!</v>
      </c>
      <c r="G266" s="35">
        <f t="shared" si="32"/>
      </c>
      <c r="H266" s="35">
        <f t="shared" si="36"/>
      </c>
      <c r="I266" s="35" t="e">
        <f t="shared" si="33"/>
        <v>#VALUE!</v>
      </c>
      <c r="J266" s="34"/>
      <c r="K266" s="34"/>
    </row>
    <row r="267" spans="1:11" s="37" customFormat="1" ht="11.25">
      <c r="A267" s="32">
        <f t="shared" si="34"/>
      </c>
      <c r="B267" s="33">
        <f t="shared" si="28"/>
      </c>
      <c r="C267" s="35">
        <f t="shared" si="35"/>
      </c>
      <c r="D267" s="35">
        <f t="shared" si="29"/>
      </c>
      <c r="E267" s="36" t="e">
        <f t="shared" si="30"/>
        <v>#VALUE!</v>
      </c>
      <c r="F267" s="35" t="e">
        <f t="shared" si="31"/>
        <v>#VALUE!</v>
      </c>
      <c r="G267" s="35">
        <f t="shared" si="32"/>
      </c>
      <c r="H267" s="35">
        <f t="shared" si="36"/>
      </c>
      <c r="I267" s="35" t="e">
        <f t="shared" si="33"/>
        <v>#VALUE!</v>
      </c>
      <c r="J267" s="34"/>
      <c r="K267" s="34"/>
    </row>
    <row r="268" spans="1:11" s="37" customFormat="1" ht="11.25">
      <c r="A268" s="32">
        <f t="shared" si="34"/>
      </c>
      <c r="B268" s="33">
        <f t="shared" si="28"/>
      </c>
      <c r="C268" s="35">
        <f t="shared" si="35"/>
      </c>
      <c r="D268" s="35">
        <f t="shared" si="29"/>
      </c>
      <c r="E268" s="36" t="e">
        <f t="shared" si="30"/>
        <v>#VALUE!</v>
      </c>
      <c r="F268" s="35" t="e">
        <f t="shared" si="31"/>
        <v>#VALUE!</v>
      </c>
      <c r="G268" s="35">
        <f t="shared" si="32"/>
      </c>
      <c r="H268" s="35">
        <f t="shared" si="36"/>
      </c>
      <c r="I268" s="35" t="e">
        <f t="shared" si="33"/>
        <v>#VALUE!</v>
      </c>
      <c r="J268" s="34"/>
      <c r="K268" s="34"/>
    </row>
    <row r="269" spans="1:11" s="37" customFormat="1" ht="11.25">
      <c r="A269" s="32">
        <f t="shared" si="34"/>
      </c>
      <c r="B269" s="33">
        <f t="shared" si="28"/>
      </c>
      <c r="C269" s="35">
        <f t="shared" si="35"/>
      </c>
      <c r="D269" s="35">
        <f t="shared" si="29"/>
      </c>
      <c r="E269" s="36" t="e">
        <f t="shared" si="30"/>
        <v>#VALUE!</v>
      </c>
      <c r="F269" s="35" t="e">
        <f t="shared" si="31"/>
        <v>#VALUE!</v>
      </c>
      <c r="G269" s="35">
        <f t="shared" si="32"/>
      </c>
      <c r="H269" s="35">
        <f t="shared" si="36"/>
      </c>
      <c r="I269" s="35" t="e">
        <f t="shared" si="33"/>
        <v>#VALUE!</v>
      </c>
      <c r="J269" s="34"/>
      <c r="K269" s="34"/>
    </row>
    <row r="270" spans="1:11" s="37" customFormat="1" ht="11.25">
      <c r="A270" s="32">
        <f t="shared" si="34"/>
      </c>
      <c r="B270" s="33">
        <f t="shared" si="28"/>
      </c>
      <c r="C270" s="35">
        <f t="shared" si="35"/>
      </c>
      <c r="D270" s="35">
        <f t="shared" si="29"/>
      </c>
      <c r="E270" s="36" t="e">
        <f t="shared" si="30"/>
        <v>#VALUE!</v>
      </c>
      <c r="F270" s="35" t="e">
        <f t="shared" si="31"/>
        <v>#VALUE!</v>
      </c>
      <c r="G270" s="35">
        <f t="shared" si="32"/>
      </c>
      <c r="H270" s="35">
        <f t="shared" si="36"/>
      </c>
      <c r="I270" s="35" t="e">
        <f t="shared" si="33"/>
        <v>#VALUE!</v>
      </c>
      <c r="J270" s="34"/>
      <c r="K270" s="34"/>
    </row>
    <row r="271" spans="1:11" s="37" customFormat="1" ht="11.25">
      <c r="A271" s="32">
        <f t="shared" si="34"/>
      </c>
      <c r="B271" s="33">
        <f t="shared" si="28"/>
      </c>
      <c r="C271" s="35">
        <f t="shared" si="35"/>
      </c>
      <c r="D271" s="35">
        <f t="shared" si="29"/>
      </c>
      <c r="E271" s="36" t="e">
        <f t="shared" si="30"/>
        <v>#VALUE!</v>
      </c>
      <c r="F271" s="35" t="e">
        <f t="shared" si="31"/>
        <v>#VALUE!</v>
      </c>
      <c r="G271" s="35">
        <f t="shared" si="32"/>
      </c>
      <c r="H271" s="35">
        <f t="shared" si="36"/>
      </c>
      <c r="I271" s="35" t="e">
        <f t="shared" si="33"/>
        <v>#VALUE!</v>
      </c>
      <c r="J271" s="34"/>
      <c r="K271" s="34"/>
    </row>
    <row r="272" spans="1:11" s="37" customFormat="1" ht="11.25">
      <c r="A272" s="32">
        <f t="shared" si="34"/>
      </c>
      <c r="B272" s="33">
        <f t="shared" si="28"/>
      </c>
      <c r="C272" s="35">
        <f t="shared" si="35"/>
      </c>
      <c r="D272" s="35">
        <f t="shared" si="29"/>
      </c>
      <c r="E272" s="36" t="e">
        <f t="shared" si="30"/>
        <v>#VALUE!</v>
      </c>
      <c r="F272" s="35" t="e">
        <f t="shared" si="31"/>
        <v>#VALUE!</v>
      </c>
      <c r="G272" s="35">
        <f t="shared" si="32"/>
      </c>
      <c r="H272" s="35">
        <f t="shared" si="36"/>
      </c>
      <c r="I272" s="35" t="e">
        <f t="shared" si="33"/>
        <v>#VALUE!</v>
      </c>
      <c r="J272" s="34"/>
      <c r="K272" s="34"/>
    </row>
    <row r="273" spans="1:11" s="37" customFormat="1" ht="11.25">
      <c r="A273" s="32">
        <f t="shared" si="34"/>
      </c>
      <c r="B273" s="33">
        <f t="shared" si="28"/>
      </c>
      <c r="C273" s="35">
        <f t="shared" si="35"/>
      </c>
      <c r="D273" s="35">
        <f t="shared" si="29"/>
      </c>
      <c r="E273" s="36" t="e">
        <f t="shared" si="30"/>
        <v>#VALUE!</v>
      </c>
      <c r="F273" s="35" t="e">
        <f t="shared" si="31"/>
        <v>#VALUE!</v>
      </c>
      <c r="G273" s="35">
        <f t="shared" si="32"/>
      </c>
      <c r="H273" s="35">
        <f t="shared" si="36"/>
      </c>
      <c r="I273" s="35" t="e">
        <f t="shared" si="33"/>
        <v>#VALUE!</v>
      </c>
      <c r="J273" s="34"/>
      <c r="K273" s="34"/>
    </row>
    <row r="274" spans="1:11" s="37" customFormat="1" ht="11.25">
      <c r="A274" s="32">
        <f t="shared" si="34"/>
      </c>
      <c r="B274" s="33">
        <f t="shared" si="28"/>
      </c>
      <c r="C274" s="35">
        <f t="shared" si="35"/>
      </c>
      <c r="D274" s="35">
        <f t="shared" si="29"/>
      </c>
      <c r="E274" s="36" t="e">
        <f t="shared" si="30"/>
        <v>#VALUE!</v>
      </c>
      <c r="F274" s="35" t="e">
        <f t="shared" si="31"/>
        <v>#VALUE!</v>
      </c>
      <c r="G274" s="35">
        <f t="shared" si="32"/>
      </c>
      <c r="H274" s="35">
        <f t="shared" si="36"/>
      </c>
      <c r="I274" s="35" t="e">
        <f t="shared" si="33"/>
        <v>#VALUE!</v>
      </c>
      <c r="J274" s="34"/>
      <c r="K274" s="34"/>
    </row>
    <row r="275" spans="1:11" s="37" customFormat="1" ht="11.25">
      <c r="A275" s="32">
        <f t="shared" si="34"/>
      </c>
      <c r="B275" s="33">
        <f t="shared" si="28"/>
      </c>
      <c r="C275" s="35">
        <f t="shared" si="35"/>
      </c>
      <c r="D275" s="35">
        <f t="shared" si="29"/>
      </c>
      <c r="E275" s="36" t="e">
        <f t="shared" si="30"/>
        <v>#VALUE!</v>
      </c>
      <c r="F275" s="35" t="e">
        <f t="shared" si="31"/>
        <v>#VALUE!</v>
      </c>
      <c r="G275" s="35">
        <f t="shared" si="32"/>
      </c>
      <c r="H275" s="35">
        <f t="shared" si="36"/>
      </c>
      <c r="I275" s="35" t="e">
        <f t="shared" si="33"/>
        <v>#VALUE!</v>
      </c>
      <c r="J275" s="34"/>
      <c r="K275" s="34"/>
    </row>
    <row r="276" spans="1:11" s="37" customFormat="1" ht="11.25">
      <c r="A276" s="32">
        <f t="shared" si="34"/>
      </c>
      <c r="B276" s="33">
        <f t="shared" si="28"/>
      </c>
      <c r="C276" s="35">
        <f t="shared" si="35"/>
      </c>
      <c r="D276" s="35">
        <f t="shared" si="29"/>
      </c>
      <c r="E276" s="36" t="e">
        <f t="shared" si="30"/>
        <v>#VALUE!</v>
      </c>
      <c r="F276" s="35" t="e">
        <f t="shared" si="31"/>
        <v>#VALUE!</v>
      </c>
      <c r="G276" s="35">
        <f t="shared" si="32"/>
      </c>
      <c r="H276" s="35">
        <f t="shared" si="36"/>
      </c>
      <c r="I276" s="35" t="e">
        <f t="shared" si="33"/>
        <v>#VALUE!</v>
      </c>
      <c r="J276" s="34"/>
      <c r="K276" s="34"/>
    </row>
    <row r="277" spans="1:11" s="37" customFormat="1" ht="11.25">
      <c r="A277" s="32">
        <f t="shared" si="34"/>
      </c>
      <c r="B277" s="33">
        <f t="shared" si="28"/>
      </c>
      <c r="C277" s="35">
        <f t="shared" si="35"/>
      </c>
      <c r="D277" s="35">
        <f t="shared" si="29"/>
      </c>
      <c r="E277" s="36" t="e">
        <f t="shared" si="30"/>
        <v>#VALUE!</v>
      </c>
      <c r="F277" s="35" t="e">
        <f t="shared" si="31"/>
        <v>#VALUE!</v>
      </c>
      <c r="G277" s="35">
        <f t="shared" si="32"/>
      </c>
      <c r="H277" s="35">
        <f t="shared" si="36"/>
      </c>
      <c r="I277" s="35" t="e">
        <f t="shared" si="33"/>
        <v>#VALUE!</v>
      </c>
      <c r="J277" s="34"/>
      <c r="K277" s="34"/>
    </row>
    <row r="278" spans="1:11" s="37" customFormat="1" ht="11.25">
      <c r="A278" s="32">
        <f t="shared" si="34"/>
      </c>
      <c r="B278" s="33">
        <f aca="true" t="shared" si="37" ref="B278:B341">IF(Pay_Num&lt;&gt;"",DATE(YEAR(Loan_Start),MONTH(Loan_Start)+(Pay_Num)*12/Num_Pmt_Per_Year,DAY(Loan_Start)),"")</f>
      </c>
      <c r="C278" s="35">
        <f t="shared" si="35"/>
      </c>
      <c r="D278" s="35">
        <f aca="true" t="shared" si="38" ref="D278:D341">IF(Pay_Num&lt;&gt;"",Scheduled_Monthly_Payment,"")</f>
      </c>
      <c r="E278" s="36" t="e">
        <f aca="true" t="shared" si="39" ref="E278:E341">IF(AND(Pay_Num&lt;&gt;"",Sched_Pay+Scheduled_Extra_Payments&lt;Beg_Bal),Scheduled_Extra_Payments,IF(AND(Pay_Num&lt;&gt;"",Beg_Bal-Sched_Pay&gt;0),Beg_Bal-Sched_Pay,IF(Pay_Num&lt;&gt;"",0,"")))</f>
        <v>#VALUE!</v>
      </c>
      <c r="F278" s="35" t="e">
        <f aca="true" t="shared" si="40" ref="F278:F341">IF(AND(Pay_Num&lt;&gt;"",Sched_Pay+Extra_Pay&lt;Beg_Bal),Sched_Pay+Extra_Pay,IF(Pay_Num&lt;&gt;"",Beg_Bal,""))</f>
        <v>#VALUE!</v>
      </c>
      <c r="G278" s="35">
        <f aca="true" t="shared" si="41" ref="G278:G341">IF(Pay_Num&lt;&gt;"",Total_Pay-Int,"")</f>
      </c>
      <c r="H278" s="35">
        <f t="shared" si="36"/>
      </c>
      <c r="I278" s="35" t="e">
        <f aca="true" t="shared" si="42" ref="I278:I341">IF(AND(Pay_Num&lt;&gt;"",Sched_Pay+Extra_Pay&lt;Beg_Bal),Beg_Bal-Princ,IF(Pay_Num&lt;&gt;"",0,""))</f>
        <v>#VALUE!</v>
      </c>
      <c r="J278" s="34"/>
      <c r="K278" s="34"/>
    </row>
    <row r="279" spans="1:11" s="37" customFormat="1" ht="11.25">
      <c r="A279" s="32">
        <f aca="true" t="shared" si="43" ref="A279:A342">IF(Values_Entered,A278+1,"")</f>
      </c>
      <c r="B279" s="33">
        <f t="shared" si="37"/>
      </c>
      <c r="C279" s="35">
        <f aca="true" t="shared" si="44" ref="C279:C342">IF(Pay_Num&lt;&gt;"",I278,"")</f>
      </c>
      <c r="D279" s="35">
        <f t="shared" si="38"/>
      </c>
      <c r="E279" s="36" t="e">
        <f t="shared" si="39"/>
        <v>#VALUE!</v>
      </c>
      <c r="F279" s="35" t="e">
        <f t="shared" si="40"/>
        <v>#VALUE!</v>
      </c>
      <c r="G279" s="35">
        <f t="shared" si="41"/>
      </c>
      <c r="H279" s="35">
        <f aca="true" t="shared" si="45" ref="H279:H342">IF(Pay_Num&lt;&gt;"",Beg_Bal*Interest_Rate/Num_Pmt_Per_Year,"")</f>
      </c>
      <c r="I279" s="35" t="e">
        <f t="shared" si="42"/>
        <v>#VALUE!</v>
      </c>
      <c r="J279" s="34"/>
      <c r="K279" s="34"/>
    </row>
    <row r="280" spans="1:11" s="37" customFormat="1" ht="11.25">
      <c r="A280" s="32">
        <f t="shared" si="43"/>
      </c>
      <c r="B280" s="33">
        <f t="shared" si="37"/>
      </c>
      <c r="C280" s="35">
        <f t="shared" si="44"/>
      </c>
      <c r="D280" s="35">
        <f t="shared" si="38"/>
      </c>
      <c r="E280" s="36" t="e">
        <f t="shared" si="39"/>
        <v>#VALUE!</v>
      </c>
      <c r="F280" s="35" t="e">
        <f t="shared" si="40"/>
        <v>#VALUE!</v>
      </c>
      <c r="G280" s="35">
        <f t="shared" si="41"/>
      </c>
      <c r="H280" s="35">
        <f t="shared" si="45"/>
      </c>
      <c r="I280" s="35" t="e">
        <f t="shared" si="42"/>
        <v>#VALUE!</v>
      </c>
      <c r="J280" s="34"/>
      <c r="K280" s="34"/>
    </row>
    <row r="281" spans="1:11" s="37" customFormat="1" ht="11.25">
      <c r="A281" s="32">
        <f t="shared" si="43"/>
      </c>
      <c r="B281" s="33">
        <f t="shared" si="37"/>
      </c>
      <c r="C281" s="35">
        <f t="shared" si="44"/>
      </c>
      <c r="D281" s="35">
        <f t="shared" si="38"/>
      </c>
      <c r="E281" s="36" t="e">
        <f t="shared" si="39"/>
        <v>#VALUE!</v>
      </c>
      <c r="F281" s="35" t="e">
        <f t="shared" si="40"/>
        <v>#VALUE!</v>
      </c>
      <c r="G281" s="35">
        <f t="shared" si="41"/>
      </c>
      <c r="H281" s="35">
        <f t="shared" si="45"/>
      </c>
      <c r="I281" s="35" t="e">
        <f t="shared" si="42"/>
        <v>#VALUE!</v>
      </c>
      <c r="J281" s="34"/>
      <c r="K281" s="34"/>
    </row>
    <row r="282" spans="1:11" s="37" customFormat="1" ht="11.25">
      <c r="A282" s="32">
        <f t="shared" si="43"/>
      </c>
      <c r="B282" s="33">
        <f t="shared" si="37"/>
      </c>
      <c r="C282" s="35">
        <f t="shared" si="44"/>
      </c>
      <c r="D282" s="35">
        <f t="shared" si="38"/>
      </c>
      <c r="E282" s="36" t="e">
        <f t="shared" si="39"/>
        <v>#VALUE!</v>
      </c>
      <c r="F282" s="35" t="e">
        <f t="shared" si="40"/>
        <v>#VALUE!</v>
      </c>
      <c r="G282" s="35">
        <f t="shared" si="41"/>
      </c>
      <c r="H282" s="35">
        <f t="shared" si="45"/>
      </c>
      <c r="I282" s="35" t="e">
        <f t="shared" si="42"/>
        <v>#VALUE!</v>
      </c>
      <c r="J282" s="34"/>
      <c r="K282" s="34"/>
    </row>
    <row r="283" spans="1:11" s="37" customFormat="1" ht="11.25">
      <c r="A283" s="32">
        <f t="shared" si="43"/>
      </c>
      <c r="B283" s="33">
        <f t="shared" si="37"/>
      </c>
      <c r="C283" s="35">
        <f t="shared" si="44"/>
      </c>
      <c r="D283" s="35">
        <f t="shared" si="38"/>
      </c>
      <c r="E283" s="36" t="e">
        <f t="shared" si="39"/>
        <v>#VALUE!</v>
      </c>
      <c r="F283" s="35" t="e">
        <f t="shared" si="40"/>
        <v>#VALUE!</v>
      </c>
      <c r="G283" s="35">
        <f t="shared" si="41"/>
      </c>
      <c r="H283" s="35">
        <f t="shared" si="45"/>
      </c>
      <c r="I283" s="35" t="e">
        <f t="shared" si="42"/>
        <v>#VALUE!</v>
      </c>
      <c r="J283" s="34"/>
      <c r="K283" s="34"/>
    </row>
    <row r="284" spans="1:11" s="37" customFormat="1" ht="11.25">
      <c r="A284" s="32">
        <f t="shared" si="43"/>
      </c>
      <c r="B284" s="33">
        <f t="shared" si="37"/>
      </c>
      <c r="C284" s="35">
        <f t="shared" si="44"/>
      </c>
      <c r="D284" s="35">
        <f t="shared" si="38"/>
      </c>
      <c r="E284" s="36" t="e">
        <f t="shared" si="39"/>
        <v>#VALUE!</v>
      </c>
      <c r="F284" s="35" t="e">
        <f t="shared" si="40"/>
        <v>#VALUE!</v>
      </c>
      <c r="G284" s="35">
        <f t="shared" si="41"/>
      </c>
      <c r="H284" s="35">
        <f t="shared" si="45"/>
      </c>
      <c r="I284" s="35" t="e">
        <f t="shared" si="42"/>
        <v>#VALUE!</v>
      </c>
      <c r="J284" s="34"/>
      <c r="K284" s="34"/>
    </row>
    <row r="285" spans="1:11" s="37" customFormat="1" ht="11.25">
      <c r="A285" s="32">
        <f t="shared" si="43"/>
      </c>
      <c r="B285" s="33">
        <f t="shared" si="37"/>
      </c>
      <c r="C285" s="35">
        <f t="shared" si="44"/>
      </c>
      <c r="D285" s="35">
        <f t="shared" si="38"/>
      </c>
      <c r="E285" s="36" t="e">
        <f t="shared" si="39"/>
        <v>#VALUE!</v>
      </c>
      <c r="F285" s="35" t="e">
        <f t="shared" si="40"/>
        <v>#VALUE!</v>
      </c>
      <c r="G285" s="35">
        <f t="shared" si="41"/>
      </c>
      <c r="H285" s="35">
        <f t="shared" si="45"/>
      </c>
      <c r="I285" s="35" t="e">
        <f t="shared" si="42"/>
        <v>#VALUE!</v>
      </c>
      <c r="J285" s="34"/>
      <c r="K285" s="34"/>
    </row>
    <row r="286" spans="1:11" s="37" customFormat="1" ht="11.25">
      <c r="A286" s="32">
        <f t="shared" si="43"/>
      </c>
      <c r="B286" s="33">
        <f t="shared" si="37"/>
      </c>
      <c r="C286" s="35">
        <f t="shared" si="44"/>
      </c>
      <c r="D286" s="35">
        <f t="shared" si="38"/>
      </c>
      <c r="E286" s="36" t="e">
        <f t="shared" si="39"/>
        <v>#VALUE!</v>
      </c>
      <c r="F286" s="35" t="e">
        <f t="shared" si="40"/>
        <v>#VALUE!</v>
      </c>
      <c r="G286" s="35">
        <f t="shared" si="41"/>
      </c>
      <c r="H286" s="35">
        <f t="shared" si="45"/>
      </c>
      <c r="I286" s="35" t="e">
        <f t="shared" si="42"/>
        <v>#VALUE!</v>
      </c>
      <c r="J286" s="34"/>
      <c r="K286" s="34"/>
    </row>
    <row r="287" spans="1:11" s="37" customFormat="1" ht="11.25">
      <c r="A287" s="32">
        <f t="shared" si="43"/>
      </c>
      <c r="B287" s="33">
        <f t="shared" si="37"/>
      </c>
      <c r="C287" s="35">
        <f t="shared" si="44"/>
      </c>
      <c r="D287" s="35">
        <f t="shared" si="38"/>
      </c>
      <c r="E287" s="36" t="e">
        <f t="shared" si="39"/>
        <v>#VALUE!</v>
      </c>
      <c r="F287" s="35" t="e">
        <f t="shared" si="40"/>
        <v>#VALUE!</v>
      </c>
      <c r="G287" s="35">
        <f t="shared" si="41"/>
      </c>
      <c r="H287" s="35">
        <f t="shared" si="45"/>
      </c>
      <c r="I287" s="35" t="e">
        <f t="shared" si="42"/>
        <v>#VALUE!</v>
      </c>
      <c r="J287" s="34"/>
      <c r="K287" s="34"/>
    </row>
    <row r="288" spans="1:11" s="37" customFormat="1" ht="11.25">
      <c r="A288" s="32">
        <f t="shared" si="43"/>
      </c>
      <c r="B288" s="33">
        <f t="shared" si="37"/>
      </c>
      <c r="C288" s="35">
        <f t="shared" si="44"/>
      </c>
      <c r="D288" s="35">
        <f t="shared" si="38"/>
      </c>
      <c r="E288" s="36" t="e">
        <f t="shared" si="39"/>
        <v>#VALUE!</v>
      </c>
      <c r="F288" s="35" t="e">
        <f t="shared" si="40"/>
        <v>#VALUE!</v>
      </c>
      <c r="G288" s="35">
        <f t="shared" si="41"/>
      </c>
      <c r="H288" s="35">
        <f t="shared" si="45"/>
      </c>
      <c r="I288" s="35" t="e">
        <f t="shared" si="42"/>
        <v>#VALUE!</v>
      </c>
      <c r="J288" s="34"/>
      <c r="K288" s="34"/>
    </row>
    <row r="289" spans="1:11" s="37" customFormat="1" ht="11.25">
      <c r="A289" s="32">
        <f t="shared" si="43"/>
      </c>
      <c r="B289" s="33">
        <f t="shared" si="37"/>
      </c>
      <c r="C289" s="35">
        <f t="shared" si="44"/>
      </c>
      <c r="D289" s="35">
        <f t="shared" si="38"/>
      </c>
      <c r="E289" s="36" t="e">
        <f t="shared" si="39"/>
        <v>#VALUE!</v>
      </c>
      <c r="F289" s="35" t="e">
        <f t="shared" si="40"/>
        <v>#VALUE!</v>
      </c>
      <c r="G289" s="35">
        <f t="shared" si="41"/>
      </c>
      <c r="H289" s="35">
        <f t="shared" si="45"/>
      </c>
      <c r="I289" s="35" t="e">
        <f t="shared" si="42"/>
        <v>#VALUE!</v>
      </c>
      <c r="J289" s="34"/>
      <c r="K289" s="34"/>
    </row>
    <row r="290" spans="1:11" s="37" customFormat="1" ht="11.25">
      <c r="A290" s="32">
        <f t="shared" si="43"/>
      </c>
      <c r="B290" s="33">
        <f t="shared" si="37"/>
      </c>
      <c r="C290" s="35">
        <f t="shared" si="44"/>
      </c>
      <c r="D290" s="35">
        <f t="shared" si="38"/>
      </c>
      <c r="E290" s="36" t="e">
        <f t="shared" si="39"/>
        <v>#VALUE!</v>
      </c>
      <c r="F290" s="35" t="e">
        <f t="shared" si="40"/>
        <v>#VALUE!</v>
      </c>
      <c r="G290" s="35">
        <f t="shared" si="41"/>
      </c>
      <c r="H290" s="35">
        <f t="shared" si="45"/>
      </c>
      <c r="I290" s="35" t="e">
        <f t="shared" si="42"/>
        <v>#VALUE!</v>
      </c>
      <c r="J290" s="34"/>
      <c r="K290" s="34"/>
    </row>
    <row r="291" spans="1:11" s="37" customFormat="1" ht="11.25">
      <c r="A291" s="32">
        <f t="shared" si="43"/>
      </c>
      <c r="B291" s="33">
        <f t="shared" si="37"/>
      </c>
      <c r="C291" s="35">
        <f t="shared" si="44"/>
      </c>
      <c r="D291" s="35">
        <f t="shared" si="38"/>
      </c>
      <c r="E291" s="36" t="e">
        <f t="shared" si="39"/>
        <v>#VALUE!</v>
      </c>
      <c r="F291" s="35" t="e">
        <f t="shared" si="40"/>
        <v>#VALUE!</v>
      </c>
      <c r="G291" s="35">
        <f t="shared" si="41"/>
      </c>
      <c r="H291" s="35">
        <f t="shared" si="45"/>
      </c>
      <c r="I291" s="35" t="e">
        <f t="shared" si="42"/>
        <v>#VALUE!</v>
      </c>
      <c r="J291" s="34"/>
      <c r="K291" s="34"/>
    </row>
    <row r="292" spans="1:11" s="37" customFormat="1" ht="11.25">
      <c r="A292" s="32">
        <f t="shared" si="43"/>
      </c>
      <c r="B292" s="33">
        <f t="shared" si="37"/>
      </c>
      <c r="C292" s="35">
        <f t="shared" si="44"/>
      </c>
      <c r="D292" s="35">
        <f t="shared" si="38"/>
      </c>
      <c r="E292" s="36" t="e">
        <f t="shared" si="39"/>
        <v>#VALUE!</v>
      </c>
      <c r="F292" s="35" t="e">
        <f t="shared" si="40"/>
        <v>#VALUE!</v>
      </c>
      <c r="G292" s="35">
        <f t="shared" si="41"/>
      </c>
      <c r="H292" s="35">
        <f t="shared" si="45"/>
      </c>
      <c r="I292" s="35" t="e">
        <f t="shared" si="42"/>
        <v>#VALUE!</v>
      </c>
      <c r="J292" s="34"/>
      <c r="K292" s="34"/>
    </row>
    <row r="293" spans="1:11" s="37" customFormat="1" ht="11.25">
      <c r="A293" s="32">
        <f t="shared" si="43"/>
      </c>
      <c r="B293" s="33">
        <f t="shared" si="37"/>
      </c>
      <c r="C293" s="35">
        <f t="shared" si="44"/>
      </c>
      <c r="D293" s="35">
        <f t="shared" si="38"/>
      </c>
      <c r="E293" s="36" t="e">
        <f t="shared" si="39"/>
        <v>#VALUE!</v>
      </c>
      <c r="F293" s="35" t="e">
        <f t="shared" si="40"/>
        <v>#VALUE!</v>
      </c>
      <c r="G293" s="35">
        <f t="shared" si="41"/>
      </c>
      <c r="H293" s="35">
        <f t="shared" si="45"/>
      </c>
      <c r="I293" s="35" t="e">
        <f t="shared" si="42"/>
        <v>#VALUE!</v>
      </c>
      <c r="J293" s="34"/>
      <c r="K293" s="34"/>
    </row>
    <row r="294" spans="1:11" s="37" customFormat="1" ht="11.25">
      <c r="A294" s="32">
        <f t="shared" si="43"/>
      </c>
      <c r="B294" s="33">
        <f t="shared" si="37"/>
      </c>
      <c r="C294" s="35">
        <f t="shared" si="44"/>
      </c>
      <c r="D294" s="35">
        <f t="shared" si="38"/>
      </c>
      <c r="E294" s="36" t="e">
        <f t="shared" si="39"/>
        <v>#VALUE!</v>
      </c>
      <c r="F294" s="35" t="e">
        <f t="shared" si="40"/>
        <v>#VALUE!</v>
      </c>
      <c r="G294" s="35">
        <f t="shared" si="41"/>
      </c>
      <c r="H294" s="35">
        <f t="shared" si="45"/>
      </c>
      <c r="I294" s="35" t="e">
        <f t="shared" si="42"/>
        <v>#VALUE!</v>
      </c>
      <c r="J294" s="34"/>
      <c r="K294" s="34"/>
    </row>
    <row r="295" spans="1:11" s="37" customFormat="1" ht="11.25">
      <c r="A295" s="32">
        <f t="shared" si="43"/>
      </c>
      <c r="B295" s="33">
        <f t="shared" si="37"/>
      </c>
      <c r="C295" s="35">
        <f t="shared" si="44"/>
      </c>
      <c r="D295" s="35">
        <f t="shared" si="38"/>
      </c>
      <c r="E295" s="36" t="e">
        <f t="shared" si="39"/>
        <v>#VALUE!</v>
      </c>
      <c r="F295" s="35" t="e">
        <f t="shared" si="40"/>
        <v>#VALUE!</v>
      </c>
      <c r="G295" s="35">
        <f t="shared" si="41"/>
      </c>
      <c r="H295" s="35">
        <f t="shared" si="45"/>
      </c>
      <c r="I295" s="35" t="e">
        <f t="shared" si="42"/>
        <v>#VALUE!</v>
      </c>
      <c r="J295" s="34"/>
      <c r="K295" s="34"/>
    </row>
    <row r="296" spans="1:11" s="37" customFormat="1" ht="11.25">
      <c r="A296" s="32">
        <f t="shared" si="43"/>
      </c>
      <c r="B296" s="33">
        <f t="shared" si="37"/>
      </c>
      <c r="C296" s="35">
        <f t="shared" si="44"/>
      </c>
      <c r="D296" s="35">
        <f t="shared" si="38"/>
      </c>
      <c r="E296" s="36" t="e">
        <f t="shared" si="39"/>
        <v>#VALUE!</v>
      </c>
      <c r="F296" s="35" t="e">
        <f t="shared" si="40"/>
        <v>#VALUE!</v>
      </c>
      <c r="G296" s="35">
        <f t="shared" si="41"/>
      </c>
      <c r="H296" s="35">
        <f t="shared" si="45"/>
      </c>
      <c r="I296" s="35" t="e">
        <f t="shared" si="42"/>
        <v>#VALUE!</v>
      </c>
      <c r="J296" s="34"/>
      <c r="K296" s="34"/>
    </row>
    <row r="297" spans="1:11" s="37" customFormat="1" ht="11.25">
      <c r="A297" s="32">
        <f t="shared" si="43"/>
      </c>
      <c r="B297" s="33">
        <f t="shared" si="37"/>
      </c>
      <c r="C297" s="35">
        <f t="shared" si="44"/>
      </c>
      <c r="D297" s="35">
        <f t="shared" si="38"/>
      </c>
      <c r="E297" s="36" t="e">
        <f t="shared" si="39"/>
        <v>#VALUE!</v>
      </c>
      <c r="F297" s="35" t="e">
        <f t="shared" si="40"/>
        <v>#VALUE!</v>
      </c>
      <c r="G297" s="35">
        <f t="shared" si="41"/>
      </c>
      <c r="H297" s="35">
        <f t="shared" si="45"/>
      </c>
      <c r="I297" s="35" t="e">
        <f t="shared" si="42"/>
        <v>#VALUE!</v>
      </c>
      <c r="J297" s="34"/>
      <c r="K297" s="34"/>
    </row>
    <row r="298" spans="1:11" s="37" customFormat="1" ht="11.25">
      <c r="A298" s="32">
        <f t="shared" si="43"/>
      </c>
      <c r="B298" s="33">
        <f t="shared" si="37"/>
      </c>
      <c r="C298" s="35">
        <f t="shared" si="44"/>
      </c>
      <c r="D298" s="35">
        <f t="shared" si="38"/>
      </c>
      <c r="E298" s="36" t="e">
        <f t="shared" si="39"/>
        <v>#VALUE!</v>
      </c>
      <c r="F298" s="35" t="e">
        <f t="shared" si="40"/>
        <v>#VALUE!</v>
      </c>
      <c r="G298" s="35">
        <f t="shared" si="41"/>
      </c>
      <c r="H298" s="35">
        <f t="shared" si="45"/>
      </c>
      <c r="I298" s="35" t="e">
        <f t="shared" si="42"/>
        <v>#VALUE!</v>
      </c>
      <c r="J298" s="34"/>
      <c r="K298" s="34"/>
    </row>
    <row r="299" spans="1:11" s="37" customFormat="1" ht="11.25">
      <c r="A299" s="32">
        <f t="shared" si="43"/>
      </c>
      <c r="B299" s="33">
        <f t="shared" si="37"/>
      </c>
      <c r="C299" s="35">
        <f t="shared" si="44"/>
      </c>
      <c r="D299" s="35">
        <f t="shared" si="38"/>
      </c>
      <c r="E299" s="36" t="e">
        <f t="shared" si="39"/>
        <v>#VALUE!</v>
      </c>
      <c r="F299" s="35" t="e">
        <f t="shared" si="40"/>
        <v>#VALUE!</v>
      </c>
      <c r="G299" s="35">
        <f t="shared" si="41"/>
      </c>
      <c r="H299" s="35">
        <f t="shared" si="45"/>
      </c>
      <c r="I299" s="35" t="e">
        <f t="shared" si="42"/>
        <v>#VALUE!</v>
      </c>
      <c r="J299" s="34"/>
      <c r="K299" s="34"/>
    </row>
    <row r="300" spans="1:11" s="37" customFormat="1" ht="11.25">
      <c r="A300" s="32">
        <f t="shared" si="43"/>
      </c>
      <c r="B300" s="33">
        <f t="shared" si="37"/>
      </c>
      <c r="C300" s="35">
        <f t="shared" si="44"/>
      </c>
      <c r="D300" s="35">
        <f t="shared" si="38"/>
      </c>
      <c r="E300" s="36" t="e">
        <f t="shared" si="39"/>
        <v>#VALUE!</v>
      </c>
      <c r="F300" s="35" t="e">
        <f t="shared" si="40"/>
        <v>#VALUE!</v>
      </c>
      <c r="G300" s="35">
        <f t="shared" si="41"/>
      </c>
      <c r="H300" s="35">
        <f t="shared" si="45"/>
      </c>
      <c r="I300" s="35" t="e">
        <f t="shared" si="42"/>
        <v>#VALUE!</v>
      </c>
      <c r="J300" s="34"/>
      <c r="K300" s="34"/>
    </row>
    <row r="301" spans="1:11" s="37" customFormat="1" ht="11.25">
      <c r="A301" s="32">
        <f t="shared" si="43"/>
      </c>
      <c r="B301" s="33">
        <f t="shared" si="37"/>
      </c>
      <c r="C301" s="35">
        <f t="shared" si="44"/>
      </c>
      <c r="D301" s="35">
        <f t="shared" si="38"/>
      </c>
      <c r="E301" s="36" t="e">
        <f t="shared" si="39"/>
        <v>#VALUE!</v>
      </c>
      <c r="F301" s="35" t="e">
        <f t="shared" si="40"/>
        <v>#VALUE!</v>
      </c>
      <c r="G301" s="35">
        <f t="shared" si="41"/>
      </c>
      <c r="H301" s="35">
        <f t="shared" si="45"/>
      </c>
      <c r="I301" s="35" t="e">
        <f t="shared" si="42"/>
        <v>#VALUE!</v>
      </c>
      <c r="J301" s="34"/>
      <c r="K301" s="34"/>
    </row>
    <row r="302" spans="1:11" s="37" customFormat="1" ht="11.25">
      <c r="A302" s="32">
        <f t="shared" si="43"/>
      </c>
      <c r="B302" s="33">
        <f t="shared" si="37"/>
      </c>
      <c r="C302" s="35">
        <f t="shared" si="44"/>
      </c>
      <c r="D302" s="35">
        <f t="shared" si="38"/>
      </c>
      <c r="E302" s="36" t="e">
        <f t="shared" si="39"/>
        <v>#VALUE!</v>
      </c>
      <c r="F302" s="35" t="e">
        <f t="shared" si="40"/>
        <v>#VALUE!</v>
      </c>
      <c r="G302" s="35">
        <f t="shared" si="41"/>
      </c>
      <c r="H302" s="35">
        <f t="shared" si="45"/>
      </c>
      <c r="I302" s="35" t="e">
        <f t="shared" si="42"/>
        <v>#VALUE!</v>
      </c>
      <c r="J302" s="34"/>
      <c r="K302" s="34"/>
    </row>
    <row r="303" spans="1:11" s="37" customFormat="1" ht="11.25">
      <c r="A303" s="32">
        <f t="shared" si="43"/>
      </c>
      <c r="B303" s="33">
        <f t="shared" si="37"/>
      </c>
      <c r="C303" s="35">
        <f t="shared" si="44"/>
      </c>
      <c r="D303" s="35">
        <f t="shared" si="38"/>
      </c>
      <c r="E303" s="36" t="e">
        <f t="shared" si="39"/>
        <v>#VALUE!</v>
      </c>
      <c r="F303" s="35" t="e">
        <f t="shared" si="40"/>
        <v>#VALUE!</v>
      </c>
      <c r="G303" s="35">
        <f t="shared" si="41"/>
      </c>
      <c r="H303" s="35">
        <f t="shared" si="45"/>
      </c>
      <c r="I303" s="35" t="e">
        <f t="shared" si="42"/>
        <v>#VALUE!</v>
      </c>
      <c r="J303" s="34"/>
      <c r="K303" s="34"/>
    </row>
    <row r="304" spans="1:11" s="37" customFormat="1" ht="11.25">
      <c r="A304" s="32">
        <f t="shared" si="43"/>
      </c>
      <c r="B304" s="33">
        <f t="shared" si="37"/>
      </c>
      <c r="C304" s="35">
        <f t="shared" si="44"/>
      </c>
      <c r="D304" s="35">
        <f t="shared" si="38"/>
      </c>
      <c r="E304" s="36" t="e">
        <f t="shared" si="39"/>
        <v>#VALUE!</v>
      </c>
      <c r="F304" s="35" t="e">
        <f t="shared" si="40"/>
        <v>#VALUE!</v>
      </c>
      <c r="G304" s="35">
        <f t="shared" si="41"/>
      </c>
      <c r="H304" s="35">
        <f t="shared" si="45"/>
      </c>
      <c r="I304" s="35" t="e">
        <f t="shared" si="42"/>
        <v>#VALUE!</v>
      </c>
      <c r="J304" s="34"/>
      <c r="K304" s="34"/>
    </row>
    <row r="305" spans="1:11" s="37" customFormat="1" ht="11.25">
      <c r="A305" s="32">
        <f t="shared" si="43"/>
      </c>
      <c r="B305" s="33">
        <f t="shared" si="37"/>
      </c>
      <c r="C305" s="35">
        <f t="shared" si="44"/>
      </c>
      <c r="D305" s="35">
        <f t="shared" si="38"/>
      </c>
      <c r="E305" s="36" t="e">
        <f t="shared" si="39"/>
        <v>#VALUE!</v>
      </c>
      <c r="F305" s="35" t="e">
        <f t="shared" si="40"/>
        <v>#VALUE!</v>
      </c>
      <c r="G305" s="35">
        <f t="shared" si="41"/>
      </c>
      <c r="H305" s="35">
        <f t="shared" si="45"/>
      </c>
      <c r="I305" s="35" t="e">
        <f t="shared" si="42"/>
        <v>#VALUE!</v>
      </c>
      <c r="J305" s="34"/>
      <c r="K305" s="34"/>
    </row>
    <row r="306" spans="1:11" s="37" customFormat="1" ht="11.25">
      <c r="A306" s="32">
        <f t="shared" si="43"/>
      </c>
      <c r="B306" s="33">
        <f t="shared" si="37"/>
      </c>
      <c r="C306" s="35">
        <f t="shared" si="44"/>
      </c>
      <c r="D306" s="35">
        <f t="shared" si="38"/>
      </c>
      <c r="E306" s="36" t="e">
        <f t="shared" si="39"/>
        <v>#VALUE!</v>
      </c>
      <c r="F306" s="35" t="e">
        <f t="shared" si="40"/>
        <v>#VALUE!</v>
      </c>
      <c r="G306" s="35">
        <f t="shared" si="41"/>
      </c>
      <c r="H306" s="35">
        <f t="shared" si="45"/>
      </c>
      <c r="I306" s="35" t="e">
        <f t="shared" si="42"/>
        <v>#VALUE!</v>
      </c>
      <c r="J306" s="34"/>
      <c r="K306" s="34"/>
    </row>
    <row r="307" spans="1:11" s="37" customFormat="1" ht="11.25">
      <c r="A307" s="32">
        <f t="shared" si="43"/>
      </c>
      <c r="B307" s="33">
        <f t="shared" si="37"/>
      </c>
      <c r="C307" s="35">
        <f t="shared" si="44"/>
      </c>
      <c r="D307" s="35">
        <f t="shared" si="38"/>
      </c>
      <c r="E307" s="36" t="e">
        <f t="shared" si="39"/>
        <v>#VALUE!</v>
      </c>
      <c r="F307" s="35" t="e">
        <f t="shared" si="40"/>
        <v>#VALUE!</v>
      </c>
      <c r="G307" s="35">
        <f t="shared" si="41"/>
      </c>
      <c r="H307" s="35">
        <f t="shared" si="45"/>
      </c>
      <c r="I307" s="35" t="e">
        <f t="shared" si="42"/>
        <v>#VALUE!</v>
      </c>
      <c r="J307" s="34"/>
      <c r="K307" s="34"/>
    </row>
    <row r="308" spans="1:11" s="37" customFormat="1" ht="11.25">
      <c r="A308" s="32">
        <f t="shared" si="43"/>
      </c>
      <c r="B308" s="33">
        <f t="shared" si="37"/>
      </c>
      <c r="C308" s="35">
        <f t="shared" si="44"/>
      </c>
      <c r="D308" s="35">
        <f t="shared" si="38"/>
      </c>
      <c r="E308" s="36" t="e">
        <f t="shared" si="39"/>
        <v>#VALUE!</v>
      </c>
      <c r="F308" s="35" t="e">
        <f t="shared" si="40"/>
        <v>#VALUE!</v>
      </c>
      <c r="G308" s="35">
        <f t="shared" si="41"/>
      </c>
      <c r="H308" s="35">
        <f t="shared" si="45"/>
      </c>
      <c r="I308" s="35" t="e">
        <f t="shared" si="42"/>
        <v>#VALUE!</v>
      </c>
      <c r="J308" s="34"/>
      <c r="K308" s="34"/>
    </row>
    <row r="309" spans="1:11" s="37" customFormat="1" ht="11.25">
      <c r="A309" s="32">
        <f t="shared" si="43"/>
      </c>
      <c r="B309" s="33">
        <f t="shared" si="37"/>
      </c>
      <c r="C309" s="35">
        <f t="shared" si="44"/>
      </c>
      <c r="D309" s="35">
        <f t="shared" si="38"/>
      </c>
      <c r="E309" s="36" t="e">
        <f t="shared" si="39"/>
        <v>#VALUE!</v>
      </c>
      <c r="F309" s="35" t="e">
        <f t="shared" si="40"/>
        <v>#VALUE!</v>
      </c>
      <c r="G309" s="35">
        <f t="shared" si="41"/>
      </c>
      <c r="H309" s="35">
        <f t="shared" si="45"/>
      </c>
      <c r="I309" s="35" t="e">
        <f t="shared" si="42"/>
        <v>#VALUE!</v>
      </c>
      <c r="J309" s="34"/>
      <c r="K309" s="34"/>
    </row>
    <row r="310" spans="1:11" s="37" customFormat="1" ht="11.25">
      <c r="A310" s="32">
        <f t="shared" si="43"/>
      </c>
      <c r="B310" s="33">
        <f t="shared" si="37"/>
      </c>
      <c r="C310" s="35">
        <f t="shared" si="44"/>
      </c>
      <c r="D310" s="35">
        <f t="shared" si="38"/>
      </c>
      <c r="E310" s="36" t="e">
        <f t="shared" si="39"/>
        <v>#VALUE!</v>
      </c>
      <c r="F310" s="35" t="e">
        <f t="shared" si="40"/>
        <v>#VALUE!</v>
      </c>
      <c r="G310" s="35">
        <f t="shared" si="41"/>
      </c>
      <c r="H310" s="35">
        <f t="shared" si="45"/>
      </c>
      <c r="I310" s="35" t="e">
        <f t="shared" si="42"/>
        <v>#VALUE!</v>
      </c>
      <c r="J310" s="34"/>
      <c r="K310" s="34"/>
    </row>
    <row r="311" spans="1:11" s="37" customFormat="1" ht="11.25">
      <c r="A311" s="32">
        <f t="shared" si="43"/>
      </c>
      <c r="B311" s="33">
        <f t="shared" si="37"/>
      </c>
      <c r="C311" s="35">
        <f t="shared" si="44"/>
      </c>
      <c r="D311" s="35">
        <f t="shared" si="38"/>
      </c>
      <c r="E311" s="36" t="e">
        <f t="shared" si="39"/>
        <v>#VALUE!</v>
      </c>
      <c r="F311" s="35" t="e">
        <f t="shared" si="40"/>
        <v>#VALUE!</v>
      </c>
      <c r="G311" s="35">
        <f t="shared" si="41"/>
      </c>
      <c r="H311" s="35">
        <f t="shared" si="45"/>
      </c>
      <c r="I311" s="35" t="e">
        <f t="shared" si="42"/>
        <v>#VALUE!</v>
      </c>
      <c r="J311" s="34"/>
      <c r="K311" s="34"/>
    </row>
    <row r="312" spans="1:11" s="37" customFormat="1" ht="11.25">
      <c r="A312" s="32">
        <f t="shared" si="43"/>
      </c>
      <c r="B312" s="33">
        <f t="shared" si="37"/>
      </c>
      <c r="C312" s="35">
        <f t="shared" si="44"/>
      </c>
      <c r="D312" s="35">
        <f t="shared" si="38"/>
      </c>
      <c r="E312" s="36" t="e">
        <f t="shared" si="39"/>
        <v>#VALUE!</v>
      </c>
      <c r="F312" s="35" t="e">
        <f t="shared" si="40"/>
        <v>#VALUE!</v>
      </c>
      <c r="G312" s="35">
        <f t="shared" si="41"/>
      </c>
      <c r="H312" s="35">
        <f t="shared" si="45"/>
      </c>
      <c r="I312" s="35" t="e">
        <f t="shared" si="42"/>
        <v>#VALUE!</v>
      </c>
      <c r="J312" s="34"/>
      <c r="K312" s="34"/>
    </row>
    <row r="313" spans="1:11" s="37" customFormat="1" ht="11.25">
      <c r="A313" s="32">
        <f t="shared" si="43"/>
      </c>
      <c r="B313" s="33">
        <f t="shared" si="37"/>
      </c>
      <c r="C313" s="35">
        <f t="shared" si="44"/>
      </c>
      <c r="D313" s="35">
        <f t="shared" si="38"/>
      </c>
      <c r="E313" s="36" t="e">
        <f t="shared" si="39"/>
        <v>#VALUE!</v>
      </c>
      <c r="F313" s="35" t="e">
        <f t="shared" si="40"/>
        <v>#VALUE!</v>
      </c>
      <c r="G313" s="35">
        <f t="shared" si="41"/>
      </c>
      <c r="H313" s="35">
        <f t="shared" si="45"/>
      </c>
      <c r="I313" s="35" t="e">
        <f t="shared" si="42"/>
        <v>#VALUE!</v>
      </c>
      <c r="J313" s="34"/>
      <c r="K313" s="34"/>
    </row>
    <row r="314" spans="1:11" s="37" customFormat="1" ht="11.25">
      <c r="A314" s="32">
        <f t="shared" si="43"/>
      </c>
      <c r="B314" s="33">
        <f t="shared" si="37"/>
      </c>
      <c r="C314" s="35">
        <f t="shared" si="44"/>
      </c>
      <c r="D314" s="35">
        <f t="shared" si="38"/>
      </c>
      <c r="E314" s="36" t="e">
        <f t="shared" si="39"/>
        <v>#VALUE!</v>
      </c>
      <c r="F314" s="35" t="e">
        <f t="shared" si="40"/>
        <v>#VALUE!</v>
      </c>
      <c r="G314" s="35">
        <f t="shared" si="41"/>
      </c>
      <c r="H314" s="35">
        <f t="shared" si="45"/>
      </c>
      <c r="I314" s="35" t="e">
        <f t="shared" si="42"/>
        <v>#VALUE!</v>
      </c>
      <c r="J314" s="34"/>
      <c r="K314" s="34"/>
    </row>
    <row r="315" spans="1:11" s="37" customFormat="1" ht="11.25">
      <c r="A315" s="32">
        <f t="shared" si="43"/>
      </c>
      <c r="B315" s="33">
        <f t="shared" si="37"/>
      </c>
      <c r="C315" s="35">
        <f t="shared" si="44"/>
      </c>
      <c r="D315" s="35">
        <f t="shared" si="38"/>
      </c>
      <c r="E315" s="36" t="e">
        <f t="shared" si="39"/>
        <v>#VALUE!</v>
      </c>
      <c r="F315" s="35" t="e">
        <f t="shared" si="40"/>
        <v>#VALUE!</v>
      </c>
      <c r="G315" s="35">
        <f t="shared" si="41"/>
      </c>
      <c r="H315" s="35">
        <f t="shared" si="45"/>
      </c>
      <c r="I315" s="35" t="e">
        <f t="shared" si="42"/>
        <v>#VALUE!</v>
      </c>
      <c r="J315" s="34"/>
      <c r="K315" s="34"/>
    </row>
    <row r="316" spans="1:11" s="37" customFormat="1" ht="11.25">
      <c r="A316" s="32">
        <f t="shared" si="43"/>
      </c>
      <c r="B316" s="33">
        <f t="shared" si="37"/>
      </c>
      <c r="C316" s="35">
        <f t="shared" si="44"/>
      </c>
      <c r="D316" s="35">
        <f t="shared" si="38"/>
      </c>
      <c r="E316" s="36" t="e">
        <f t="shared" si="39"/>
        <v>#VALUE!</v>
      </c>
      <c r="F316" s="35" t="e">
        <f t="shared" si="40"/>
        <v>#VALUE!</v>
      </c>
      <c r="G316" s="35">
        <f t="shared" si="41"/>
      </c>
      <c r="H316" s="35">
        <f t="shared" si="45"/>
      </c>
      <c r="I316" s="35" t="e">
        <f t="shared" si="42"/>
        <v>#VALUE!</v>
      </c>
      <c r="J316" s="34"/>
      <c r="K316" s="34"/>
    </row>
    <row r="317" spans="1:11" s="37" customFormat="1" ht="11.25">
      <c r="A317" s="32">
        <f t="shared" si="43"/>
      </c>
      <c r="B317" s="33">
        <f t="shared" si="37"/>
      </c>
      <c r="C317" s="35">
        <f t="shared" si="44"/>
      </c>
      <c r="D317" s="35">
        <f t="shared" si="38"/>
      </c>
      <c r="E317" s="36" t="e">
        <f t="shared" si="39"/>
        <v>#VALUE!</v>
      </c>
      <c r="F317" s="35" t="e">
        <f t="shared" si="40"/>
        <v>#VALUE!</v>
      </c>
      <c r="G317" s="35">
        <f t="shared" si="41"/>
      </c>
      <c r="H317" s="35">
        <f t="shared" si="45"/>
      </c>
      <c r="I317" s="35" t="e">
        <f t="shared" si="42"/>
        <v>#VALUE!</v>
      </c>
      <c r="J317" s="34"/>
      <c r="K317" s="34"/>
    </row>
    <row r="318" spans="1:11" s="37" customFormat="1" ht="11.25">
      <c r="A318" s="32">
        <f t="shared" si="43"/>
      </c>
      <c r="B318" s="33">
        <f t="shared" si="37"/>
      </c>
      <c r="C318" s="35">
        <f t="shared" si="44"/>
      </c>
      <c r="D318" s="35">
        <f t="shared" si="38"/>
      </c>
      <c r="E318" s="36" t="e">
        <f t="shared" si="39"/>
        <v>#VALUE!</v>
      </c>
      <c r="F318" s="35" t="e">
        <f t="shared" si="40"/>
        <v>#VALUE!</v>
      </c>
      <c r="G318" s="35">
        <f t="shared" si="41"/>
      </c>
      <c r="H318" s="35">
        <f t="shared" si="45"/>
      </c>
      <c r="I318" s="35" t="e">
        <f t="shared" si="42"/>
        <v>#VALUE!</v>
      </c>
      <c r="J318" s="34"/>
      <c r="K318" s="34"/>
    </row>
    <row r="319" spans="1:11" s="37" customFormat="1" ht="11.25">
      <c r="A319" s="32">
        <f t="shared" si="43"/>
      </c>
      <c r="B319" s="33">
        <f t="shared" si="37"/>
      </c>
      <c r="C319" s="35">
        <f t="shared" si="44"/>
      </c>
      <c r="D319" s="35">
        <f t="shared" si="38"/>
      </c>
      <c r="E319" s="36" t="e">
        <f t="shared" si="39"/>
        <v>#VALUE!</v>
      </c>
      <c r="F319" s="35" t="e">
        <f t="shared" si="40"/>
        <v>#VALUE!</v>
      </c>
      <c r="G319" s="35">
        <f t="shared" si="41"/>
      </c>
      <c r="H319" s="35">
        <f t="shared" si="45"/>
      </c>
      <c r="I319" s="35" t="e">
        <f t="shared" si="42"/>
        <v>#VALUE!</v>
      </c>
      <c r="J319" s="34"/>
      <c r="K319" s="34"/>
    </row>
    <row r="320" spans="1:11" s="37" customFormat="1" ht="11.25">
      <c r="A320" s="32">
        <f t="shared" si="43"/>
      </c>
      <c r="B320" s="33">
        <f t="shared" si="37"/>
      </c>
      <c r="C320" s="35">
        <f t="shared" si="44"/>
      </c>
      <c r="D320" s="35">
        <f t="shared" si="38"/>
      </c>
      <c r="E320" s="36" t="e">
        <f t="shared" si="39"/>
        <v>#VALUE!</v>
      </c>
      <c r="F320" s="35" t="e">
        <f t="shared" si="40"/>
        <v>#VALUE!</v>
      </c>
      <c r="G320" s="35">
        <f t="shared" si="41"/>
      </c>
      <c r="H320" s="35">
        <f t="shared" si="45"/>
      </c>
      <c r="I320" s="35" t="e">
        <f t="shared" si="42"/>
        <v>#VALUE!</v>
      </c>
      <c r="J320" s="34"/>
      <c r="K320" s="34"/>
    </row>
    <row r="321" spans="1:11" s="37" customFormat="1" ht="11.25">
      <c r="A321" s="32">
        <f t="shared" si="43"/>
      </c>
      <c r="B321" s="33">
        <f t="shared" si="37"/>
      </c>
      <c r="C321" s="35">
        <f t="shared" si="44"/>
      </c>
      <c r="D321" s="35">
        <f t="shared" si="38"/>
      </c>
      <c r="E321" s="36" t="e">
        <f t="shared" si="39"/>
        <v>#VALUE!</v>
      </c>
      <c r="F321" s="35" t="e">
        <f t="shared" si="40"/>
        <v>#VALUE!</v>
      </c>
      <c r="G321" s="35">
        <f t="shared" si="41"/>
      </c>
      <c r="H321" s="35">
        <f t="shared" si="45"/>
      </c>
      <c r="I321" s="35" t="e">
        <f t="shared" si="42"/>
        <v>#VALUE!</v>
      </c>
      <c r="J321" s="34"/>
      <c r="K321" s="34"/>
    </row>
    <row r="322" spans="1:11" s="37" customFormat="1" ht="11.25">
      <c r="A322" s="32">
        <f t="shared" si="43"/>
      </c>
      <c r="B322" s="33">
        <f t="shared" si="37"/>
      </c>
      <c r="C322" s="35">
        <f t="shared" si="44"/>
      </c>
      <c r="D322" s="35">
        <f t="shared" si="38"/>
      </c>
      <c r="E322" s="36" t="e">
        <f t="shared" si="39"/>
        <v>#VALUE!</v>
      </c>
      <c r="F322" s="35" t="e">
        <f t="shared" si="40"/>
        <v>#VALUE!</v>
      </c>
      <c r="G322" s="35">
        <f t="shared" si="41"/>
      </c>
      <c r="H322" s="35">
        <f t="shared" si="45"/>
      </c>
      <c r="I322" s="35" t="e">
        <f t="shared" si="42"/>
        <v>#VALUE!</v>
      </c>
      <c r="J322" s="34"/>
      <c r="K322" s="34"/>
    </row>
    <row r="323" spans="1:11" s="37" customFormat="1" ht="11.25">
      <c r="A323" s="32">
        <f t="shared" si="43"/>
      </c>
      <c r="B323" s="33">
        <f t="shared" si="37"/>
      </c>
      <c r="C323" s="35">
        <f t="shared" si="44"/>
      </c>
      <c r="D323" s="35">
        <f t="shared" si="38"/>
      </c>
      <c r="E323" s="36" t="e">
        <f t="shared" si="39"/>
        <v>#VALUE!</v>
      </c>
      <c r="F323" s="35" t="e">
        <f t="shared" si="40"/>
        <v>#VALUE!</v>
      </c>
      <c r="G323" s="35">
        <f t="shared" si="41"/>
      </c>
      <c r="H323" s="35">
        <f t="shared" si="45"/>
      </c>
      <c r="I323" s="35" t="e">
        <f t="shared" si="42"/>
        <v>#VALUE!</v>
      </c>
      <c r="J323" s="34"/>
      <c r="K323" s="34"/>
    </row>
    <row r="324" spans="1:11" s="37" customFormat="1" ht="11.25">
      <c r="A324" s="32">
        <f t="shared" si="43"/>
      </c>
      <c r="B324" s="33">
        <f t="shared" si="37"/>
      </c>
      <c r="C324" s="35">
        <f t="shared" si="44"/>
      </c>
      <c r="D324" s="35">
        <f t="shared" si="38"/>
      </c>
      <c r="E324" s="36" t="e">
        <f t="shared" si="39"/>
        <v>#VALUE!</v>
      </c>
      <c r="F324" s="35" t="e">
        <f t="shared" si="40"/>
        <v>#VALUE!</v>
      </c>
      <c r="G324" s="35">
        <f t="shared" si="41"/>
      </c>
      <c r="H324" s="35">
        <f t="shared" si="45"/>
      </c>
      <c r="I324" s="35" t="e">
        <f t="shared" si="42"/>
        <v>#VALUE!</v>
      </c>
      <c r="J324" s="34"/>
      <c r="K324" s="34"/>
    </row>
    <row r="325" spans="1:11" s="37" customFormat="1" ht="11.25">
      <c r="A325" s="32">
        <f t="shared" si="43"/>
      </c>
      <c r="B325" s="33">
        <f t="shared" si="37"/>
      </c>
      <c r="C325" s="35">
        <f t="shared" si="44"/>
      </c>
      <c r="D325" s="35">
        <f t="shared" si="38"/>
      </c>
      <c r="E325" s="36" t="e">
        <f t="shared" si="39"/>
        <v>#VALUE!</v>
      </c>
      <c r="F325" s="35" t="e">
        <f t="shared" si="40"/>
        <v>#VALUE!</v>
      </c>
      <c r="G325" s="35">
        <f t="shared" si="41"/>
      </c>
      <c r="H325" s="35">
        <f t="shared" si="45"/>
      </c>
      <c r="I325" s="35" t="e">
        <f t="shared" si="42"/>
        <v>#VALUE!</v>
      </c>
      <c r="J325" s="34"/>
      <c r="K325" s="34"/>
    </row>
    <row r="326" spans="1:11" s="37" customFormat="1" ht="11.25">
      <c r="A326" s="32">
        <f t="shared" si="43"/>
      </c>
      <c r="B326" s="33">
        <f t="shared" si="37"/>
      </c>
      <c r="C326" s="35">
        <f t="shared" si="44"/>
      </c>
      <c r="D326" s="35">
        <f t="shared" si="38"/>
      </c>
      <c r="E326" s="36" t="e">
        <f t="shared" si="39"/>
        <v>#VALUE!</v>
      </c>
      <c r="F326" s="35" t="e">
        <f t="shared" si="40"/>
        <v>#VALUE!</v>
      </c>
      <c r="G326" s="35">
        <f t="shared" si="41"/>
      </c>
      <c r="H326" s="35">
        <f t="shared" si="45"/>
      </c>
      <c r="I326" s="35" t="e">
        <f t="shared" si="42"/>
        <v>#VALUE!</v>
      </c>
      <c r="J326" s="34"/>
      <c r="K326" s="34"/>
    </row>
    <row r="327" spans="1:11" s="37" customFormat="1" ht="11.25">
      <c r="A327" s="32">
        <f t="shared" si="43"/>
      </c>
      <c r="B327" s="33">
        <f t="shared" si="37"/>
      </c>
      <c r="C327" s="35">
        <f t="shared" si="44"/>
      </c>
      <c r="D327" s="35">
        <f t="shared" si="38"/>
      </c>
      <c r="E327" s="36" t="e">
        <f t="shared" si="39"/>
        <v>#VALUE!</v>
      </c>
      <c r="F327" s="35" t="e">
        <f t="shared" si="40"/>
        <v>#VALUE!</v>
      </c>
      <c r="G327" s="35">
        <f t="shared" si="41"/>
      </c>
      <c r="H327" s="35">
        <f t="shared" si="45"/>
      </c>
      <c r="I327" s="35" t="e">
        <f t="shared" si="42"/>
        <v>#VALUE!</v>
      </c>
      <c r="J327" s="34"/>
      <c r="K327" s="34"/>
    </row>
    <row r="328" spans="1:11" s="37" customFormat="1" ht="11.25">
      <c r="A328" s="32">
        <f t="shared" si="43"/>
      </c>
      <c r="B328" s="33">
        <f t="shared" si="37"/>
      </c>
      <c r="C328" s="35">
        <f t="shared" si="44"/>
      </c>
      <c r="D328" s="35">
        <f t="shared" si="38"/>
      </c>
      <c r="E328" s="36" t="e">
        <f t="shared" si="39"/>
        <v>#VALUE!</v>
      </c>
      <c r="F328" s="35" t="e">
        <f t="shared" si="40"/>
        <v>#VALUE!</v>
      </c>
      <c r="G328" s="35">
        <f t="shared" si="41"/>
      </c>
      <c r="H328" s="35">
        <f t="shared" si="45"/>
      </c>
      <c r="I328" s="35" t="e">
        <f t="shared" si="42"/>
        <v>#VALUE!</v>
      </c>
      <c r="J328" s="34"/>
      <c r="K328" s="34"/>
    </row>
    <row r="329" spans="1:11" s="37" customFormat="1" ht="11.25">
      <c r="A329" s="32">
        <f t="shared" si="43"/>
      </c>
      <c r="B329" s="33">
        <f t="shared" si="37"/>
      </c>
      <c r="C329" s="35">
        <f t="shared" si="44"/>
      </c>
      <c r="D329" s="35">
        <f t="shared" si="38"/>
      </c>
      <c r="E329" s="36" t="e">
        <f t="shared" si="39"/>
        <v>#VALUE!</v>
      </c>
      <c r="F329" s="35" t="e">
        <f t="shared" si="40"/>
        <v>#VALUE!</v>
      </c>
      <c r="G329" s="35">
        <f t="shared" si="41"/>
      </c>
      <c r="H329" s="35">
        <f t="shared" si="45"/>
      </c>
      <c r="I329" s="35" t="e">
        <f t="shared" si="42"/>
        <v>#VALUE!</v>
      </c>
      <c r="J329" s="34"/>
      <c r="K329" s="34"/>
    </row>
    <row r="330" spans="1:11" s="37" customFormat="1" ht="11.25">
      <c r="A330" s="32">
        <f t="shared" si="43"/>
      </c>
      <c r="B330" s="33">
        <f t="shared" si="37"/>
      </c>
      <c r="C330" s="35">
        <f t="shared" si="44"/>
      </c>
      <c r="D330" s="35">
        <f t="shared" si="38"/>
      </c>
      <c r="E330" s="36" t="e">
        <f t="shared" si="39"/>
        <v>#VALUE!</v>
      </c>
      <c r="F330" s="35" t="e">
        <f t="shared" si="40"/>
        <v>#VALUE!</v>
      </c>
      <c r="G330" s="35">
        <f t="shared" si="41"/>
      </c>
      <c r="H330" s="35">
        <f t="shared" si="45"/>
      </c>
      <c r="I330" s="35" t="e">
        <f t="shared" si="42"/>
        <v>#VALUE!</v>
      </c>
      <c r="J330" s="34"/>
      <c r="K330" s="34"/>
    </row>
    <row r="331" spans="1:11" s="37" customFormat="1" ht="11.25">
      <c r="A331" s="32">
        <f t="shared" si="43"/>
      </c>
      <c r="B331" s="33">
        <f t="shared" si="37"/>
      </c>
      <c r="C331" s="35">
        <f t="shared" si="44"/>
      </c>
      <c r="D331" s="35">
        <f t="shared" si="38"/>
      </c>
      <c r="E331" s="36" t="e">
        <f t="shared" si="39"/>
        <v>#VALUE!</v>
      </c>
      <c r="F331" s="35" t="e">
        <f t="shared" si="40"/>
        <v>#VALUE!</v>
      </c>
      <c r="G331" s="35">
        <f t="shared" si="41"/>
      </c>
      <c r="H331" s="35">
        <f t="shared" si="45"/>
      </c>
      <c r="I331" s="35" t="e">
        <f t="shared" si="42"/>
        <v>#VALUE!</v>
      </c>
      <c r="J331" s="34"/>
      <c r="K331" s="34"/>
    </row>
    <row r="332" spans="1:11" s="37" customFormat="1" ht="11.25">
      <c r="A332" s="32">
        <f t="shared" si="43"/>
      </c>
      <c r="B332" s="33">
        <f t="shared" si="37"/>
      </c>
      <c r="C332" s="35">
        <f t="shared" si="44"/>
      </c>
      <c r="D332" s="35">
        <f t="shared" si="38"/>
      </c>
      <c r="E332" s="36" t="e">
        <f t="shared" si="39"/>
        <v>#VALUE!</v>
      </c>
      <c r="F332" s="35" t="e">
        <f t="shared" si="40"/>
        <v>#VALUE!</v>
      </c>
      <c r="G332" s="35">
        <f t="shared" si="41"/>
      </c>
      <c r="H332" s="35">
        <f t="shared" si="45"/>
      </c>
      <c r="I332" s="35" t="e">
        <f t="shared" si="42"/>
        <v>#VALUE!</v>
      </c>
      <c r="J332" s="34"/>
      <c r="K332" s="34"/>
    </row>
    <row r="333" spans="1:11" s="37" customFormat="1" ht="11.25">
      <c r="A333" s="32">
        <f t="shared" si="43"/>
      </c>
      <c r="B333" s="33">
        <f t="shared" si="37"/>
      </c>
      <c r="C333" s="35">
        <f t="shared" si="44"/>
      </c>
      <c r="D333" s="35">
        <f t="shared" si="38"/>
      </c>
      <c r="E333" s="36" t="e">
        <f t="shared" si="39"/>
        <v>#VALUE!</v>
      </c>
      <c r="F333" s="35" t="e">
        <f t="shared" si="40"/>
        <v>#VALUE!</v>
      </c>
      <c r="G333" s="35">
        <f t="shared" si="41"/>
      </c>
      <c r="H333" s="35">
        <f t="shared" si="45"/>
      </c>
      <c r="I333" s="35" t="e">
        <f t="shared" si="42"/>
        <v>#VALUE!</v>
      </c>
      <c r="J333" s="34"/>
      <c r="K333" s="34"/>
    </row>
    <row r="334" spans="1:11" s="37" customFormat="1" ht="11.25">
      <c r="A334" s="32">
        <f t="shared" si="43"/>
      </c>
      <c r="B334" s="33">
        <f t="shared" si="37"/>
      </c>
      <c r="C334" s="35">
        <f t="shared" si="44"/>
      </c>
      <c r="D334" s="35">
        <f t="shared" si="38"/>
      </c>
      <c r="E334" s="36" t="e">
        <f t="shared" si="39"/>
        <v>#VALUE!</v>
      </c>
      <c r="F334" s="35" t="e">
        <f t="shared" si="40"/>
        <v>#VALUE!</v>
      </c>
      <c r="G334" s="35">
        <f t="shared" si="41"/>
      </c>
      <c r="H334" s="35">
        <f t="shared" si="45"/>
      </c>
      <c r="I334" s="35" t="e">
        <f t="shared" si="42"/>
        <v>#VALUE!</v>
      </c>
      <c r="J334" s="34"/>
      <c r="K334" s="34"/>
    </row>
    <row r="335" spans="1:11" s="37" customFormat="1" ht="11.25">
      <c r="A335" s="32">
        <f t="shared" si="43"/>
      </c>
      <c r="B335" s="33">
        <f t="shared" si="37"/>
      </c>
      <c r="C335" s="35">
        <f t="shared" si="44"/>
      </c>
      <c r="D335" s="35">
        <f t="shared" si="38"/>
      </c>
      <c r="E335" s="36" t="e">
        <f t="shared" si="39"/>
        <v>#VALUE!</v>
      </c>
      <c r="F335" s="35" t="e">
        <f t="shared" si="40"/>
        <v>#VALUE!</v>
      </c>
      <c r="G335" s="35">
        <f t="shared" si="41"/>
      </c>
      <c r="H335" s="35">
        <f t="shared" si="45"/>
      </c>
      <c r="I335" s="35" t="e">
        <f t="shared" si="42"/>
        <v>#VALUE!</v>
      </c>
      <c r="J335" s="34"/>
      <c r="K335" s="34"/>
    </row>
    <row r="336" spans="1:11" s="37" customFormat="1" ht="11.25">
      <c r="A336" s="32">
        <f t="shared" si="43"/>
      </c>
      <c r="B336" s="33">
        <f t="shared" si="37"/>
      </c>
      <c r="C336" s="35">
        <f t="shared" si="44"/>
      </c>
      <c r="D336" s="35">
        <f t="shared" si="38"/>
      </c>
      <c r="E336" s="36" t="e">
        <f t="shared" si="39"/>
        <v>#VALUE!</v>
      </c>
      <c r="F336" s="35" t="e">
        <f t="shared" si="40"/>
        <v>#VALUE!</v>
      </c>
      <c r="G336" s="35">
        <f t="shared" si="41"/>
      </c>
      <c r="H336" s="35">
        <f t="shared" si="45"/>
      </c>
      <c r="I336" s="35" t="e">
        <f t="shared" si="42"/>
        <v>#VALUE!</v>
      </c>
      <c r="J336" s="34"/>
      <c r="K336" s="34"/>
    </row>
    <row r="337" spans="1:11" s="37" customFormat="1" ht="11.25">
      <c r="A337" s="32">
        <f t="shared" si="43"/>
      </c>
      <c r="B337" s="33">
        <f t="shared" si="37"/>
      </c>
      <c r="C337" s="35">
        <f t="shared" si="44"/>
      </c>
      <c r="D337" s="35">
        <f t="shared" si="38"/>
      </c>
      <c r="E337" s="36" t="e">
        <f t="shared" si="39"/>
        <v>#VALUE!</v>
      </c>
      <c r="F337" s="35" t="e">
        <f t="shared" si="40"/>
        <v>#VALUE!</v>
      </c>
      <c r="G337" s="35">
        <f t="shared" si="41"/>
      </c>
      <c r="H337" s="35">
        <f t="shared" si="45"/>
      </c>
      <c r="I337" s="35" t="e">
        <f t="shared" si="42"/>
        <v>#VALUE!</v>
      </c>
      <c r="J337" s="34"/>
      <c r="K337" s="34"/>
    </row>
    <row r="338" spans="1:11" s="37" customFormat="1" ht="11.25">
      <c r="A338" s="32">
        <f t="shared" si="43"/>
      </c>
      <c r="B338" s="33">
        <f t="shared" si="37"/>
      </c>
      <c r="C338" s="35">
        <f t="shared" si="44"/>
      </c>
      <c r="D338" s="35">
        <f t="shared" si="38"/>
      </c>
      <c r="E338" s="36" t="e">
        <f t="shared" si="39"/>
        <v>#VALUE!</v>
      </c>
      <c r="F338" s="35" t="e">
        <f t="shared" si="40"/>
        <v>#VALUE!</v>
      </c>
      <c r="G338" s="35">
        <f t="shared" si="41"/>
      </c>
      <c r="H338" s="35">
        <f t="shared" si="45"/>
      </c>
      <c r="I338" s="35" t="e">
        <f t="shared" si="42"/>
        <v>#VALUE!</v>
      </c>
      <c r="J338" s="34"/>
      <c r="K338" s="34"/>
    </row>
    <row r="339" spans="1:11" s="37" customFormat="1" ht="11.25">
      <c r="A339" s="32">
        <f t="shared" si="43"/>
      </c>
      <c r="B339" s="33">
        <f t="shared" si="37"/>
      </c>
      <c r="C339" s="35">
        <f t="shared" si="44"/>
      </c>
      <c r="D339" s="35">
        <f t="shared" si="38"/>
      </c>
      <c r="E339" s="36" t="e">
        <f t="shared" si="39"/>
        <v>#VALUE!</v>
      </c>
      <c r="F339" s="35" t="e">
        <f t="shared" si="40"/>
        <v>#VALUE!</v>
      </c>
      <c r="G339" s="35">
        <f t="shared" si="41"/>
      </c>
      <c r="H339" s="35">
        <f t="shared" si="45"/>
      </c>
      <c r="I339" s="35" t="e">
        <f t="shared" si="42"/>
        <v>#VALUE!</v>
      </c>
      <c r="J339" s="34"/>
      <c r="K339" s="34"/>
    </row>
    <row r="340" spans="1:11" s="37" customFormat="1" ht="11.25">
      <c r="A340" s="32">
        <f t="shared" si="43"/>
      </c>
      <c r="B340" s="33">
        <f t="shared" si="37"/>
      </c>
      <c r="C340" s="35">
        <f t="shared" si="44"/>
      </c>
      <c r="D340" s="35">
        <f t="shared" si="38"/>
      </c>
      <c r="E340" s="36" t="e">
        <f t="shared" si="39"/>
        <v>#VALUE!</v>
      </c>
      <c r="F340" s="35" t="e">
        <f t="shared" si="40"/>
        <v>#VALUE!</v>
      </c>
      <c r="G340" s="35">
        <f t="shared" si="41"/>
      </c>
      <c r="H340" s="35">
        <f t="shared" si="45"/>
      </c>
      <c r="I340" s="35" t="e">
        <f t="shared" si="42"/>
        <v>#VALUE!</v>
      </c>
      <c r="J340" s="34"/>
      <c r="K340" s="34"/>
    </row>
    <row r="341" spans="1:11" s="37" customFormat="1" ht="11.25">
      <c r="A341" s="32">
        <f t="shared" si="43"/>
      </c>
      <c r="B341" s="33">
        <f t="shared" si="37"/>
      </c>
      <c r="C341" s="35">
        <f t="shared" si="44"/>
      </c>
      <c r="D341" s="35">
        <f t="shared" si="38"/>
      </c>
      <c r="E341" s="36" t="e">
        <f t="shared" si="39"/>
        <v>#VALUE!</v>
      </c>
      <c r="F341" s="35" t="e">
        <f t="shared" si="40"/>
        <v>#VALUE!</v>
      </c>
      <c r="G341" s="35">
        <f t="shared" si="41"/>
      </c>
      <c r="H341" s="35">
        <f t="shared" si="45"/>
      </c>
      <c r="I341" s="35" t="e">
        <f t="shared" si="42"/>
        <v>#VALUE!</v>
      </c>
      <c r="J341" s="34"/>
      <c r="K341" s="34"/>
    </row>
    <row r="342" spans="1:11" s="37" customFormat="1" ht="11.25">
      <c r="A342" s="32">
        <f t="shared" si="43"/>
      </c>
      <c r="B342" s="33">
        <f aca="true" t="shared" si="46" ref="B342:B381">IF(Pay_Num&lt;&gt;"",DATE(YEAR(Loan_Start),MONTH(Loan_Start)+(Pay_Num)*12/Num_Pmt_Per_Year,DAY(Loan_Start)),"")</f>
      </c>
      <c r="C342" s="35">
        <f t="shared" si="44"/>
      </c>
      <c r="D342" s="35">
        <f aca="true" t="shared" si="47" ref="D342:D381">IF(Pay_Num&lt;&gt;"",Scheduled_Monthly_Payment,"")</f>
      </c>
      <c r="E342" s="36" t="e">
        <f aca="true" t="shared" si="48" ref="E342:E381">IF(AND(Pay_Num&lt;&gt;"",Sched_Pay+Scheduled_Extra_Payments&lt;Beg_Bal),Scheduled_Extra_Payments,IF(AND(Pay_Num&lt;&gt;"",Beg_Bal-Sched_Pay&gt;0),Beg_Bal-Sched_Pay,IF(Pay_Num&lt;&gt;"",0,"")))</f>
        <v>#VALUE!</v>
      </c>
      <c r="F342" s="35" t="e">
        <f aca="true" t="shared" si="49" ref="F342:F381">IF(AND(Pay_Num&lt;&gt;"",Sched_Pay+Extra_Pay&lt;Beg_Bal),Sched_Pay+Extra_Pay,IF(Pay_Num&lt;&gt;"",Beg_Bal,""))</f>
        <v>#VALUE!</v>
      </c>
      <c r="G342" s="35">
        <f aca="true" t="shared" si="50" ref="G342:G381">IF(Pay_Num&lt;&gt;"",Total_Pay-Int,"")</f>
      </c>
      <c r="H342" s="35">
        <f t="shared" si="45"/>
      </c>
      <c r="I342" s="35" t="e">
        <f aca="true" t="shared" si="51" ref="I342:I381">IF(AND(Pay_Num&lt;&gt;"",Sched_Pay+Extra_Pay&lt;Beg_Bal),Beg_Bal-Princ,IF(Pay_Num&lt;&gt;"",0,""))</f>
        <v>#VALUE!</v>
      </c>
      <c r="J342" s="34"/>
      <c r="K342" s="34"/>
    </row>
    <row r="343" spans="1:11" s="37" customFormat="1" ht="11.25">
      <c r="A343" s="32">
        <f aca="true" t="shared" si="52" ref="A343:A381">IF(Values_Entered,A342+1,"")</f>
      </c>
      <c r="B343" s="33">
        <f t="shared" si="46"/>
      </c>
      <c r="C343" s="35">
        <f aca="true" t="shared" si="53" ref="C343:C381">IF(Pay_Num&lt;&gt;"",I342,"")</f>
      </c>
      <c r="D343" s="35">
        <f t="shared" si="47"/>
      </c>
      <c r="E343" s="36" t="e">
        <f t="shared" si="48"/>
        <v>#VALUE!</v>
      </c>
      <c r="F343" s="35" t="e">
        <f t="shared" si="49"/>
        <v>#VALUE!</v>
      </c>
      <c r="G343" s="35">
        <f t="shared" si="50"/>
      </c>
      <c r="H343" s="35">
        <f aca="true" t="shared" si="54" ref="H343:H381">IF(Pay_Num&lt;&gt;"",Beg_Bal*Interest_Rate/Num_Pmt_Per_Year,"")</f>
      </c>
      <c r="I343" s="35" t="e">
        <f t="shared" si="51"/>
        <v>#VALUE!</v>
      </c>
      <c r="J343" s="34"/>
      <c r="K343" s="34"/>
    </row>
    <row r="344" spans="1:11" s="37" customFormat="1" ht="11.25">
      <c r="A344" s="32">
        <f t="shared" si="52"/>
      </c>
      <c r="B344" s="33">
        <f t="shared" si="46"/>
      </c>
      <c r="C344" s="35">
        <f t="shared" si="53"/>
      </c>
      <c r="D344" s="35">
        <f t="shared" si="47"/>
      </c>
      <c r="E344" s="36" t="e">
        <f t="shared" si="48"/>
        <v>#VALUE!</v>
      </c>
      <c r="F344" s="35" t="e">
        <f t="shared" si="49"/>
        <v>#VALUE!</v>
      </c>
      <c r="G344" s="35">
        <f t="shared" si="50"/>
      </c>
      <c r="H344" s="35">
        <f t="shared" si="54"/>
      </c>
      <c r="I344" s="35" t="e">
        <f t="shared" si="51"/>
        <v>#VALUE!</v>
      </c>
      <c r="J344" s="34"/>
      <c r="K344" s="34"/>
    </row>
    <row r="345" spans="1:11" s="37" customFormat="1" ht="11.25">
      <c r="A345" s="32">
        <f t="shared" si="52"/>
      </c>
      <c r="B345" s="33">
        <f t="shared" si="46"/>
      </c>
      <c r="C345" s="35">
        <f t="shared" si="53"/>
      </c>
      <c r="D345" s="35">
        <f t="shared" si="47"/>
      </c>
      <c r="E345" s="36" t="e">
        <f t="shared" si="48"/>
        <v>#VALUE!</v>
      </c>
      <c r="F345" s="35" t="e">
        <f t="shared" si="49"/>
        <v>#VALUE!</v>
      </c>
      <c r="G345" s="35">
        <f t="shared" si="50"/>
      </c>
      <c r="H345" s="35">
        <f t="shared" si="54"/>
      </c>
      <c r="I345" s="35" t="e">
        <f t="shared" si="51"/>
        <v>#VALUE!</v>
      </c>
      <c r="J345" s="34"/>
      <c r="K345" s="34"/>
    </row>
    <row r="346" spans="1:11" s="37" customFormat="1" ht="11.25">
      <c r="A346" s="32">
        <f t="shared" si="52"/>
      </c>
      <c r="B346" s="33">
        <f t="shared" si="46"/>
      </c>
      <c r="C346" s="35">
        <f t="shared" si="53"/>
      </c>
      <c r="D346" s="35">
        <f t="shared" si="47"/>
      </c>
      <c r="E346" s="36" t="e">
        <f t="shared" si="48"/>
        <v>#VALUE!</v>
      </c>
      <c r="F346" s="35" t="e">
        <f t="shared" si="49"/>
        <v>#VALUE!</v>
      </c>
      <c r="G346" s="35">
        <f t="shared" si="50"/>
      </c>
      <c r="H346" s="35">
        <f t="shared" si="54"/>
      </c>
      <c r="I346" s="35" t="e">
        <f t="shared" si="51"/>
        <v>#VALUE!</v>
      </c>
      <c r="J346" s="34"/>
      <c r="K346" s="34"/>
    </row>
    <row r="347" spans="1:11" s="37" customFormat="1" ht="11.25">
      <c r="A347" s="32">
        <f t="shared" si="52"/>
      </c>
      <c r="B347" s="33">
        <f t="shared" si="46"/>
      </c>
      <c r="C347" s="35">
        <f t="shared" si="53"/>
      </c>
      <c r="D347" s="35">
        <f t="shared" si="47"/>
      </c>
      <c r="E347" s="36" t="e">
        <f t="shared" si="48"/>
        <v>#VALUE!</v>
      </c>
      <c r="F347" s="35" t="e">
        <f t="shared" si="49"/>
        <v>#VALUE!</v>
      </c>
      <c r="G347" s="35">
        <f t="shared" si="50"/>
      </c>
      <c r="H347" s="35">
        <f t="shared" si="54"/>
      </c>
      <c r="I347" s="35" t="e">
        <f t="shared" si="51"/>
        <v>#VALUE!</v>
      </c>
      <c r="J347" s="34"/>
      <c r="K347" s="34"/>
    </row>
    <row r="348" spans="1:11" s="37" customFormat="1" ht="11.25">
      <c r="A348" s="32">
        <f t="shared" si="52"/>
      </c>
      <c r="B348" s="33">
        <f t="shared" si="46"/>
      </c>
      <c r="C348" s="35">
        <f t="shared" si="53"/>
      </c>
      <c r="D348" s="35">
        <f t="shared" si="47"/>
      </c>
      <c r="E348" s="36" t="e">
        <f t="shared" si="48"/>
        <v>#VALUE!</v>
      </c>
      <c r="F348" s="35" t="e">
        <f t="shared" si="49"/>
        <v>#VALUE!</v>
      </c>
      <c r="G348" s="35">
        <f t="shared" si="50"/>
      </c>
      <c r="H348" s="35">
        <f t="shared" si="54"/>
      </c>
      <c r="I348" s="35" t="e">
        <f t="shared" si="51"/>
        <v>#VALUE!</v>
      </c>
      <c r="J348" s="34"/>
      <c r="K348" s="34"/>
    </row>
    <row r="349" spans="1:11" s="37" customFormat="1" ht="11.25">
      <c r="A349" s="32">
        <f t="shared" si="52"/>
      </c>
      <c r="B349" s="33">
        <f t="shared" si="46"/>
      </c>
      <c r="C349" s="35">
        <f t="shared" si="53"/>
      </c>
      <c r="D349" s="35">
        <f t="shared" si="47"/>
      </c>
      <c r="E349" s="36" t="e">
        <f t="shared" si="48"/>
        <v>#VALUE!</v>
      </c>
      <c r="F349" s="35" t="e">
        <f t="shared" si="49"/>
        <v>#VALUE!</v>
      </c>
      <c r="G349" s="35">
        <f t="shared" si="50"/>
      </c>
      <c r="H349" s="35">
        <f t="shared" si="54"/>
      </c>
      <c r="I349" s="35" t="e">
        <f t="shared" si="51"/>
        <v>#VALUE!</v>
      </c>
      <c r="J349" s="34"/>
      <c r="K349" s="34"/>
    </row>
    <row r="350" spans="1:11" s="37" customFormat="1" ht="11.25">
      <c r="A350" s="32">
        <f t="shared" si="52"/>
      </c>
      <c r="B350" s="33">
        <f t="shared" si="46"/>
      </c>
      <c r="C350" s="35">
        <f t="shared" si="53"/>
      </c>
      <c r="D350" s="35">
        <f t="shared" si="47"/>
      </c>
      <c r="E350" s="36" t="e">
        <f t="shared" si="48"/>
        <v>#VALUE!</v>
      </c>
      <c r="F350" s="35" t="e">
        <f t="shared" si="49"/>
        <v>#VALUE!</v>
      </c>
      <c r="G350" s="35">
        <f t="shared" si="50"/>
      </c>
      <c r="H350" s="35">
        <f t="shared" si="54"/>
      </c>
      <c r="I350" s="35" t="e">
        <f t="shared" si="51"/>
        <v>#VALUE!</v>
      </c>
      <c r="J350" s="34"/>
      <c r="K350" s="34"/>
    </row>
    <row r="351" spans="1:11" s="37" customFormat="1" ht="11.25">
      <c r="A351" s="32">
        <f t="shared" si="52"/>
      </c>
      <c r="B351" s="33">
        <f t="shared" si="46"/>
      </c>
      <c r="C351" s="35">
        <f t="shared" si="53"/>
      </c>
      <c r="D351" s="35">
        <f t="shared" si="47"/>
      </c>
      <c r="E351" s="36" t="e">
        <f t="shared" si="48"/>
        <v>#VALUE!</v>
      </c>
      <c r="F351" s="35" t="e">
        <f t="shared" si="49"/>
        <v>#VALUE!</v>
      </c>
      <c r="G351" s="35">
        <f t="shared" si="50"/>
      </c>
      <c r="H351" s="35">
        <f t="shared" si="54"/>
      </c>
      <c r="I351" s="35" t="e">
        <f t="shared" si="51"/>
        <v>#VALUE!</v>
      </c>
      <c r="J351" s="34"/>
      <c r="K351" s="34"/>
    </row>
    <row r="352" spans="1:11" s="37" customFormat="1" ht="11.25">
      <c r="A352" s="32">
        <f t="shared" si="52"/>
      </c>
      <c r="B352" s="33">
        <f t="shared" si="46"/>
      </c>
      <c r="C352" s="35">
        <f t="shared" si="53"/>
      </c>
      <c r="D352" s="35">
        <f t="shared" si="47"/>
      </c>
      <c r="E352" s="36" t="e">
        <f t="shared" si="48"/>
        <v>#VALUE!</v>
      </c>
      <c r="F352" s="35" t="e">
        <f t="shared" si="49"/>
        <v>#VALUE!</v>
      </c>
      <c r="G352" s="35">
        <f t="shared" si="50"/>
      </c>
      <c r="H352" s="35">
        <f t="shared" si="54"/>
      </c>
      <c r="I352" s="35" t="e">
        <f t="shared" si="51"/>
        <v>#VALUE!</v>
      </c>
      <c r="J352" s="34"/>
      <c r="K352" s="34"/>
    </row>
    <row r="353" spans="1:11" s="37" customFormat="1" ht="11.25">
      <c r="A353" s="32">
        <f t="shared" si="52"/>
      </c>
      <c r="B353" s="33">
        <f t="shared" si="46"/>
      </c>
      <c r="C353" s="35">
        <f t="shared" si="53"/>
      </c>
      <c r="D353" s="35">
        <f t="shared" si="47"/>
      </c>
      <c r="E353" s="36" t="e">
        <f t="shared" si="48"/>
        <v>#VALUE!</v>
      </c>
      <c r="F353" s="35" t="e">
        <f t="shared" si="49"/>
        <v>#VALUE!</v>
      </c>
      <c r="G353" s="35">
        <f t="shared" si="50"/>
      </c>
      <c r="H353" s="35">
        <f t="shared" si="54"/>
      </c>
      <c r="I353" s="35" t="e">
        <f t="shared" si="51"/>
        <v>#VALUE!</v>
      </c>
      <c r="J353" s="34"/>
      <c r="K353" s="34"/>
    </row>
    <row r="354" spans="1:11" s="37" customFormat="1" ht="11.25">
      <c r="A354" s="32">
        <f t="shared" si="52"/>
      </c>
      <c r="B354" s="33">
        <f t="shared" si="46"/>
      </c>
      <c r="C354" s="35">
        <f t="shared" si="53"/>
      </c>
      <c r="D354" s="35">
        <f t="shared" si="47"/>
      </c>
      <c r="E354" s="36" t="e">
        <f t="shared" si="48"/>
        <v>#VALUE!</v>
      </c>
      <c r="F354" s="35" t="e">
        <f t="shared" si="49"/>
        <v>#VALUE!</v>
      </c>
      <c r="G354" s="35">
        <f t="shared" si="50"/>
      </c>
      <c r="H354" s="35">
        <f t="shared" si="54"/>
      </c>
      <c r="I354" s="35" t="e">
        <f t="shared" si="51"/>
        <v>#VALUE!</v>
      </c>
      <c r="J354" s="34"/>
      <c r="K354" s="34"/>
    </row>
    <row r="355" spans="1:11" s="37" customFormat="1" ht="11.25">
      <c r="A355" s="32">
        <f t="shared" si="52"/>
      </c>
      <c r="B355" s="33">
        <f t="shared" si="46"/>
      </c>
      <c r="C355" s="35">
        <f t="shared" si="53"/>
      </c>
      <c r="D355" s="35">
        <f t="shared" si="47"/>
      </c>
      <c r="E355" s="36" t="e">
        <f t="shared" si="48"/>
        <v>#VALUE!</v>
      </c>
      <c r="F355" s="35" t="e">
        <f t="shared" si="49"/>
        <v>#VALUE!</v>
      </c>
      <c r="G355" s="35">
        <f t="shared" si="50"/>
      </c>
      <c r="H355" s="35">
        <f t="shared" si="54"/>
      </c>
      <c r="I355" s="35" t="e">
        <f t="shared" si="51"/>
        <v>#VALUE!</v>
      </c>
      <c r="J355" s="34"/>
      <c r="K355" s="34"/>
    </row>
    <row r="356" spans="1:11" s="37" customFormat="1" ht="11.25">
      <c r="A356" s="32">
        <f t="shared" si="52"/>
      </c>
      <c r="B356" s="33">
        <f t="shared" si="46"/>
      </c>
      <c r="C356" s="35">
        <f t="shared" si="53"/>
      </c>
      <c r="D356" s="35">
        <f t="shared" si="47"/>
      </c>
      <c r="E356" s="36" t="e">
        <f t="shared" si="48"/>
        <v>#VALUE!</v>
      </c>
      <c r="F356" s="35" t="e">
        <f t="shared" si="49"/>
        <v>#VALUE!</v>
      </c>
      <c r="G356" s="35">
        <f t="shared" si="50"/>
      </c>
      <c r="H356" s="35">
        <f t="shared" si="54"/>
      </c>
      <c r="I356" s="35" t="e">
        <f t="shared" si="51"/>
        <v>#VALUE!</v>
      </c>
      <c r="J356" s="34"/>
      <c r="K356" s="34"/>
    </row>
    <row r="357" spans="1:11" s="37" customFormat="1" ht="11.25">
      <c r="A357" s="32">
        <f t="shared" si="52"/>
      </c>
      <c r="B357" s="33">
        <f t="shared" si="46"/>
      </c>
      <c r="C357" s="35">
        <f t="shared" si="53"/>
      </c>
      <c r="D357" s="35">
        <f t="shared" si="47"/>
      </c>
      <c r="E357" s="36" t="e">
        <f t="shared" si="48"/>
        <v>#VALUE!</v>
      </c>
      <c r="F357" s="35" t="e">
        <f t="shared" si="49"/>
        <v>#VALUE!</v>
      </c>
      <c r="G357" s="35">
        <f t="shared" si="50"/>
      </c>
      <c r="H357" s="35">
        <f t="shared" si="54"/>
      </c>
      <c r="I357" s="35" t="e">
        <f t="shared" si="51"/>
        <v>#VALUE!</v>
      </c>
      <c r="J357" s="34"/>
      <c r="K357" s="34"/>
    </row>
    <row r="358" spans="1:11" s="37" customFormat="1" ht="11.25">
      <c r="A358" s="32">
        <f t="shared" si="52"/>
      </c>
      <c r="B358" s="33">
        <f t="shared" si="46"/>
      </c>
      <c r="C358" s="35">
        <f t="shared" si="53"/>
      </c>
      <c r="D358" s="35">
        <f t="shared" si="47"/>
      </c>
      <c r="E358" s="36" t="e">
        <f t="shared" si="48"/>
        <v>#VALUE!</v>
      </c>
      <c r="F358" s="35" t="e">
        <f t="shared" si="49"/>
        <v>#VALUE!</v>
      </c>
      <c r="G358" s="35">
        <f t="shared" si="50"/>
      </c>
      <c r="H358" s="35">
        <f t="shared" si="54"/>
      </c>
      <c r="I358" s="35" t="e">
        <f t="shared" si="51"/>
        <v>#VALUE!</v>
      </c>
      <c r="J358" s="34"/>
      <c r="K358" s="34"/>
    </row>
    <row r="359" spans="1:11" s="37" customFormat="1" ht="11.25">
      <c r="A359" s="32">
        <f t="shared" si="52"/>
      </c>
      <c r="B359" s="33">
        <f t="shared" si="46"/>
      </c>
      <c r="C359" s="35">
        <f t="shared" si="53"/>
      </c>
      <c r="D359" s="35">
        <f t="shared" si="47"/>
      </c>
      <c r="E359" s="36" t="e">
        <f t="shared" si="48"/>
        <v>#VALUE!</v>
      </c>
      <c r="F359" s="35" t="e">
        <f t="shared" si="49"/>
        <v>#VALUE!</v>
      </c>
      <c r="G359" s="35">
        <f t="shared" si="50"/>
      </c>
      <c r="H359" s="35">
        <f t="shared" si="54"/>
      </c>
      <c r="I359" s="35" t="e">
        <f t="shared" si="51"/>
        <v>#VALUE!</v>
      </c>
      <c r="J359" s="34"/>
      <c r="K359" s="34"/>
    </row>
    <row r="360" spans="1:11" s="37" customFormat="1" ht="11.25">
      <c r="A360" s="32">
        <f t="shared" si="52"/>
      </c>
      <c r="B360" s="33">
        <f t="shared" si="46"/>
      </c>
      <c r="C360" s="35">
        <f t="shared" si="53"/>
      </c>
      <c r="D360" s="35">
        <f t="shared" si="47"/>
      </c>
      <c r="E360" s="36" t="e">
        <f t="shared" si="48"/>
        <v>#VALUE!</v>
      </c>
      <c r="F360" s="35" t="e">
        <f t="shared" si="49"/>
        <v>#VALUE!</v>
      </c>
      <c r="G360" s="35">
        <f t="shared" si="50"/>
      </c>
      <c r="H360" s="35">
        <f t="shared" si="54"/>
      </c>
      <c r="I360" s="35" t="e">
        <f t="shared" si="51"/>
        <v>#VALUE!</v>
      </c>
      <c r="J360" s="34"/>
      <c r="K360" s="34"/>
    </row>
    <row r="361" spans="1:11" s="37" customFormat="1" ht="11.25">
      <c r="A361" s="32">
        <f t="shared" si="52"/>
      </c>
      <c r="B361" s="33">
        <f t="shared" si="46"/>
      </c>
      <c r="C361" s="35">
        <f t="shared" si="53"/>
      </c>
      <c r="D361" s="35">
        <f t="shared" si="47"/>
      </c>
      <c r="E361" s="36" t="e">
        <f t="shared" si="48"/>
        <v>#VALUE!</v>
      </c>
      <c r="F361" s="35" t="e">
        <f t="shared" si="49"/>
        <v>#VALUE!</v>
      </c>
      <c r="G361" s="35">
        <f t="shared" si="50"/>
      </c>
      <c r="H361" s="35">
        <f t="shared" si="54"/>
      </c>
      <c r="I361" s="35" t="e">
        <f t="shared" si="51"/>
        <v>#VALUE!</v>
      </c>
      <c r="J361" s="34"/>
      <c r="K361" s="34"/>
    </row>
    <row r="362" spans="1:11" s="37" customFormat="1" ht="11.25">
      <c r="A362" s="32">
        <f t="shared" si="52"/>
      </c>
      <c r="B362" s="33">
        <f t="shared" si="46"/>
      </c>
      <c r="C362" s="35">
        <f t="shared" si="53"/>
      </c>
      <c r="D362" s="35">
        <f t="shared" si="47"/>
      </c>
      <c r="E362" s="36" t="e">
        <f t="shared" si="48"/>
        <v>#VALUE!</v>
      </c>
      <c r="F362" s="35" t="e">
        <f t="shared" si="49"/>
        <v>#VALUE!</v>
      </c>
      <c r="G362" s="35">
        <f t="shared" si="50"/>
      </c>
      <c r="H362" s="35">
        <f t="shared" si="54"/>
      </c>
      <c r="I362" s="35" t="e">
        <f t="shared" si="51"/>
        <v>#VALUE!</v>
      </c>
      <c r="J362" s="34"/>
      <c r="K362" s="34"/>
    </row>
    <row r="363" spans="1:11" s="37" customFormat="1" ht="11.25">
      <c r="A363" s="32">
        <f t="shared" si="52"/>
      </c>
      <c r="B363" s="33">
        <f t="shared" si="46"/>
      </c>
      <c r="C363" s="35">
        <f t="shared" si="53"/>
      </c>
      <c r="D363" s="35">
        <f t="shared" si="47"/>
      </c>
      <c r="E363" s="36" t="e">
        <f t="shared" si="48"/>
        <v>#VALUE!</v>
      </c>
      <c r="F363" s="35" t="e">
        <f t="shared" si="49"/>
        <v>#VALUE!</v>
      </c>
      <c r="G363" s="35">
        <f t="shared" si="50"/>
      </c>
      <c r="H363" s="35">
        <f t="shared" si="54"/>
      </c>
      <c r="I363" s="35" t="e">
        <f t="shared" si="51"/>
        <v>#VALUE!</v>
      </c>
      <c r="J363" s="34"/>
      <c r="K363" s="34"/>
    </row>
    <row r="364" spans="1:11" s="37" customFormat="1" ht="11.25">
      <c r="A364" s="32">
        <f t="shared" si="52"/>
      </c>
      <c r="B364" s="33">
        <f t="shared" si="46"/>
      </c>
      <c r="C364" s="35">
        <f t="shared" si="53"/>
      </c>
      <c r="D364" s="35">
        <f t="shared" si="47"/>
      </c>
      <c r="E364" s="36" t="e">
        <f t="shared" si="48"/>
        <v>#VALUE!</v>
      </c>
      <c r="F364" s="35" t="e">
        <f t="shared" si="49"/>
        <v>#VALUE!</v>
      </c>
      <c r="G364" s="35">
        <f t="shared" si="50"/>
      </c>
      <c r="H364" s="35">
        <f t="shared" si="54"/>
      </c>
      <c r="I364" s="35" t="e">
        <f t="shared" si="51"/>
        <v>#VALUE!</v>
      </c>
      <c r="J364" s="34"/>
      <c r="K364" s="34"/>
    </row>
    <row r="365" spans="1:11" s="37" customFormat="1" ht="11.25">
      <c r="A365" s="32">
        <f t="shared" si="52"/>
      </c>
      <c r="B365" s="33">
        <f t="shared" si="46"/>
      </c>
      <c r="C365" s="35">
        <f t="shared" si="53"/>
      </c>
      <c r="D365" s="35">
        <f t="shared" si="47"/>
      </c>
      <c r="E365" s="36" t="e">
        <f t="shared" si="48"/>
        <v>#VALUE!</v>
      </c>
      <c r="F365" s="35" t="e">
        <f t="shared" si="49"/>
        <v>#VALUE!</v>
      </c>
      <c r="G365" s="35">
        <f t="shared" si="50"/>
      </c>
      <c r="H365" s="35">
        <f t="shared" si="54"/>
      </c>
      <c r="I365" s="35" t="e">
        <f t="shared" si="51"/>
        <v>#VALUE!</v>
      </c>
      <c r="J365" s="34"/>
      <c r="K365" s="34"/>
    </row>
    <row r="366" spans="1:11" s="37" customFormat="1" ht="11.25">
      <c r="A366" s="32">
        <f t="shared" si="52"/>
      </c>
      <c r="B366" s="33">
        <f t="shared" si="46"/>
      </c>
      <c r="C366" s="35">
        <f t="shared" si="53"/>
      </c>
      <c r="D366" s="35">
        <f t="shared" si="47"/>
      </c>
      <c r="E366" s="36" t="e">
        <f t="shared" si="48"/>
        <v>#VALUE!</v>
      </c>
      <c r="F366" s="35" t="e">
        <f t="shared" si="49"/>
        <v>#VALUE!</v>
      </c>
      <c r="G366" s="35">
        <f t="shared" si="50"/>
      </c>
      <c r="H366" s="35">
        <f t="shared" si="54"/>
      </c>
      <c r="I366" s="35" t="e">
        <f t="shared" si="51"/>
        <v>#VALUE!</v>
      </c>
      <c r="J366" s="34"/>
      <c r="K366" s="34"/>
    </row>
    <row r="367" spans="1:11" s="37" customFormat="1" ht="11.25">
      <c r="A367" s="32">
        <f t="shared" si="52"/>
      </c>
      <c r="B367" s="33">
        <f t="shared" si="46"/>
      </c>
      <c r="C367" s="35">
        <f t="shared" si="53"/>
      </c>
      <c r="D367" s="35">
        <f t="shared" si="47"/>
      </c>
      <c r="E367" s="36" t="e">
        <f t="shared" si="48"/>
        <v>#VALUE!</v>
      </c>
      <c r="F367" s="35" t="e">
        <f t="shared" si="49"/>
        <v>#VALUE!</v>
      </c>
      <c r="G367" s="35">
        <f t="shared" si="50"/>
      </c>
      <c r="H367" s="35">
        <f t="shared" si="54"/>
      </c>
      <c r="I367" s="35" t="e">
        <f t="shared" si="51"/>
        <v>#VALUE!</v>
      </c>
      <c r="J367" s="34"/>
      <c r="K367" s="34"/>
    </row>
    <row r="368" spans="1:11" s="37" customFormat="1" ht="11.25">
      <c r="A368" s="32">
        <f t="shared" si="52"/>
      </c>
      <c r="B368" s="33">
        <f t="shared" si="46"/>
      </c>
      <c r="C368" s="35">
        <f t="shared" si="53"/>
      </c>
      <c r="D368" s="35">
        <f t="shared" si="47"/>
      </c>
      <c r="E368" s="36" t="e">
        <f t="shared" si="48"/>
        <v>#VALUE!</v>
      </c>
      <c r="F368" s="35" t="e">
        <f t="shared" si="49"/>
        <v>#VALUE!</v>
      </c>
      <c r="G368" s="35">
        <f t="shared" si="50"/>
      </c>
      <c r="H368" s="35">
        <f t="shared" si="54"/>
      </c>
      <c r="I368" s="35" t="e">
        <f t="shared" si="51"/>
        <v>#VALUE!</v>
      </c>
      <c r="J368" s="34"/>
      <c r="K368" s="34"/>
    </row>
    <row r="369" spans="1:11" s="37" customFormat="1" ht="11.25">
      <c r="A369" s="32">
        <f t="shared" si="52"/>
      </c>
      <c r="B369" s="33">
        <f t="shared" si="46"/>
      </c>
      <c r="C369" s="35">
        <f t="shared" si="53"/>
      </c>
      <c r="D369" s="35">
        <f t="shared" si="47"/>
      </c>
      <c r="E369" s="36" t="e">
        <f t="shared" si="48"/>
        <v>#VALUE!</v>
      </c>
      <c r="F369" s="35" t="e">
        <f t="shared" si="49"/>
        <v>#VALUE!</v>
      </c>
      <c r="G369" s="35">
        <f t="shared" si="50"/>
      </c>
      <c r="H369" s="35">
        <f t="shared" si="54"/>
      </c>
      <c r="I369" s="35" t="e">
        <f t="shared" si="51"/>
        <v>#VALUE!</v>
      </c>
      <c r="J369" s="34"/>
      <c r="K369" s="34"/>
    </row>
    <row r="370" spans="1:11" s="37" customFormat="1" ht="11.25">
      <c r="A370" s="32">
        <f t="shared" si="52"/>
      </c>
      <c r="B370" s="33">
        <f t="shared" si="46"/>
      </c>
      <c r="C370" s="35">
        <f t="shared" si="53"/>
      </c>
      <c r="D370" s="35">
        <f t="shared" si="47"/>
      </c>
      <c r="E370" s="36" t="e">
        <f t="shared" si="48"/>
        <v>#VALUE!</v>
      </c>
      <c r="F370" s="35" t="e">
        <f t="shared" si="49"/>
        <v>#VALUE!</v>
      </c>
      <c r="G370" s="35">
        <f t="shared" si="50"/>
      </c>
      <c r="H370" s="35">
        <f t="shared" si="54"/>
      </c>
      <c r="I370" s="35" t="e">
        <f t="shared" si="51"/>
        <v>#VALUE!</v>
      </c>
      <c r="J370" s="34"/>
      <c r="K370" s="34"/>
    </row>
    <row r="371" spans="1:11" s="37" customFormat="1" ht="11.25">
      <c r="A371" s="32">
        <f t="shared" si="52"/>
      </c>
      <c r="B371" s="33">
        <f t="shared" si="46"/>
      </c>
      <c r="C371" s="35">
        <f t="shared" si="53"/>
      </c>
      <c r="D371" s="35">
        <f t="shared" si="47"/>
      </c>
      <c r="E371" s="36" t="e">
        <f t="shared" si="48"/>
        <v>#VALUE!</v>
      </c>
      <c r="F371" s="35" t="e">
        <f t="shared" si="49"/>
        <v>#VALUE!</v>
      </c>
      <c r="G371" s="35">
        <f t="shared" si="50"/>
      </c>
      <c r="H371" s="35">
        <f t="shared" si="54"/>
      </c>
      <c r="I371" s="35" t="e">
        <f t="shared" si="51"/>
        <v>#VALUE!</v>
      </c>
      <c r="J371" s="34"/>
      <c r="K371" s="34"/>
    </row>
    <row r="372" spans="1:11" s="37" customFormat="1" ht="11.25">
      <c r="A372" s="32">
        <f t="shared" si="52"/>
      </c>
      <c r="B372" s="33">
        <f t="shared" si="46"/>
      </c>
      <c r="C372" s="35">
        <f t="shared" si="53"/>
      </c>
      <c r="D372" s="35">
        <f t="shared" si="47"/>
      </c>
      <c r="E372" s="36" t="e">
        <f t="shared" si="48"/>
        <v>#VALUE!</v>
      </c>
      <c r="F372" s="35" t="e">
        <f t="shared" si="49"/>
        <v>#VALUE!</v>
      </c>
      <c r="G372" s="35">
        <f t="shared" si="50"/>
      </c>
      <c r="H372" s="35">
        <f t="shared" si="54"/>
      </c>
      <c r="I372" s="35" t="e">
        <f t="shared" si="51"/>
        <v>#VALUE!</v>
      </c>
      <c r="J372" s="34"/>
      <c r="K372" s="34"/>
    </row>
    <row r="373" spans="1:11" s="37" customFormat="1" ht="11.25">
      <c r="A373" s="32">
        <f t="shared" si="52"/>
      </c>
      <c r="B373" s="33">
        <f t="shared" si="46"/>
      </c>
      <c r="C373" s="35">
        <f t="shared" si="53"/>
      </c>
      <c r="D373" s="35">
        <f t="shared" si="47"/>
      </c>
      <c r="E373" s="36" t="e">
        <f t="shared" si="48"/>
        <v>#VALUE!</v>
      </c>
      <c r="F373" s="35" t="e">
        <f t="shared" si="49"/>
        <v>#VALUE!</v>
      </c>
      <c r="G373" s="35">
        <f t="shared" si="50"/>
      </c>
      <c r="H373" s="35">
        <f t="shared" si="54"/>
      </c>
      <c r="I373" s="35" t="e">
        <f t="shared" si="51"/>
        <v>#VALUE!</v>
      </c>
      <c r="J373" s="34"/>
      <c r="K373" s="34"/>
    </row>
    <row r="374" spans="1:11" s="37" customFormat="1" ht="11.25">
      <c r="A374" s="32">
        <f t="shared" si="52"/>
      </c>
      <c r="B374" s="33">
        <f t="shared" si="46"/>
      </c>
      <c r="C374" s="35">
        <f t="shared" si="53"/>
      </c>
      <c r="D374" s="35">
        <f t="shared" si="47"/>
      </c>
      <c r="E374" s="36" t="e">
        <f t="shared" si="48"/>
        <v>#VALUE!</v>
      </c>
      <c r="F374" s="35" t="e">
        <f t="shared" si="49"/>
        <v>#VALUE!</v>
      </c>
      <c r="G374" s="35">
        <f t="shared" si="50"/>
      </c>
      <c r="H374" s="35">
        <f t="shared" si="54"/>
      </c>
      <c r="I374" s="35" t="e">
        <f t="shared" si="51"/>
        <v>#VALUE!</v>
      </c>
      <c r="J374" s="34"/>
      <c r="K374" s="34"/>
    </row>
    <row r="375" spans="1:11" s="37" customFormat="1" ht="11.25">
      <c r="A375" s="32">
        <f t="shared" si="52"/>
      </c>
      <c r="B375" s="33">
        <f t="shared" si="46"/>
      </c>
      <c r="C375" s="35">
        <f t="shared" si="53"/>
      </c>
      <c r="D375" s="35">
        <f t="shared" si="47"/>
      </c>
      <c r="E375" s="36" t="e">
        <f t="shared" si="48"/>
        <v>#VALUE!</v>
      </c>
      <c r="F375" s="35" t="e">
        <f t="shared" si="49"/>
        <v>#VALUE!</v>
      </c>
      <c r="G375" s="35">
        <f t="shared" si="50"/>
      </c>
      <c r="H375" s="35">
        <f t="shared" si="54"/>
      </c>
      <c r="I375" s="35" t="e">
        <f t="shared" si="51"/>
        <v>#VALUE!</v>
      </c>
      <c r="J375" s="34"/>
      <c r="K375" s="34"/>
    </row>
    <row r="376" spans="1:11" s="37" customFormat="1" ht="11.25">
      <c r="A376" s="32">
        <f t="shared" si="52"/>
      </c>
      <c r="B376" s="33">
        <f t="shared" si="46"/>
      </c>
      <c r="C376" s="35">
        <f t="shared" si="53"/>
      </c>
      <c r="D376" s="35">
        <f t="shared" si="47"/>
      </c>
      <c r="E376" s="36" t="e">
        <f t="shared" si="48"/>
        <v>#VALUE!</v>
      </c>
      <c r="F376" s="35" t="e">
        <f t="shared" si="49"/>
        <v>#VALUE!</v>
      </c>
      <c r="G376" s="35">
        <f t="shared" si="50"/>
      </c>
      <c r="H376" s="35">
        <f t="shared" si="54"/>
      </c>
      <c r="I376" s="35" t="e">
        <f t="shared" si="51"/>
        <v>#VALUE!</v>
      </c>
      <c r="J376" s="34"/>
      <c r="K376" s="34"/>
    </row>
    <row r="377" spans="1:11" s="37" customFormat="1" ht="11.25">
      <c r="A377" s="32">
        <f t="shared" si="52"/>
      </c>
      <c r="B377" s="33">
        <f t="shared" si="46"/>
      </c>
      <c r="C377" s="35">
        <f t="shared" si="53"/>
      </c>
      <c r="D377" s="35">
        <f t="shared" si="47"/>
      </c>
      <c r="E377" s="36" t="e">
        <f t="shared" si="48"/>
        <v>#VALUE!</v>
      </c>
      <c r="F377" s="35" t="e">
        <f t="shared" si="49"/>
        <v>#VALUE!</v>
      </c>
      <c r="G377" s="35">
        <f t="shared" si="50"/>
      </c>
      <c r="H377" s="35">
        <f t="shared" si="54"/>
      </c>
      <c r="I377" s="35" t="e">
        <f t="shared" si="51"/>
        <v>#VALUE!</v>
      </c>
      <c r="J377" s="34"/>
      <c r="K377" s="34"/>
    </row>
    <row r="378" spans="1:11" s="37" customFormat="1" ht="11.25">
      <c r="A378" s="32">
        <f t="shared" si="52"/>
      </c>
      <c r="B378" s="33">
        <f t="shared" si="46"/>
      </c>
      <c r="C378" s="35">
        <f t="shared" si="53"/>
      </c>
      <c r="D378" s="35">
        <f t="shared" si="47"/>
      </c>
      <c r="E378" s="36" t="e">
        <f t="shared" si="48"/>
        <v>#VALUE!</v>
      </c>
      <c r="F378" s="35" t="e">
        <f t="shared" si="49"/>
        <v>#VALUE!</v>
      </c>
      <c r="G378" s="35">
        <f t="shared" si="50"/>
      </c>
      <c r="H378" s="35">
        <f t="shared" si="54"/>
      </c>
      <c r="I378" s="35" t="e">
        <f t="shared" si="51"/>
        <v>#VALUE!</v>
      </c>
      <c r="J378" s="34"/>
      <c r="K378" s="34"/>
    </row>
    <row r="379" spans="1:11" s="37" customFormat="1" ht="11.25">
      <c r="A379" s="32">
        <f t="shared" si="52"/>
      </c>
      <c r="B379" s="33">
        <f t="shared" si="46"/>
      </c>
      <c r="C379" s="35">
        <f t="shared" si="53"/>
      </c>
      <c r="D379" s="35">
        <f t="shared" si="47"/>
      </c>
      <c r="E379" s="36" t="e">
        <f t="shared" si="48"/>
        <v>#VALUE!</v>
      </c>
      <c r="F379" s="35" t="e">
        <f t="shared" si="49"/>
        <v>#VALUE!</v>
      </c>
      <c r="G379" s="35">
        <f t="shared" si="50"/>
      </c>
      <c r="H379" s="35">
        <f t="shared" si="54"/>
      </c>
      <c r="I379" s="35" t="e">
        <f t="shared" si="51"/>
        <v>#VALUE!</v>
      </c>
      <c r="J379" s="34"/>
      <c r="K379" s="34"/>
    </row>
    <row r="380" spans="1:11" s="37" customFormat="1" ht="11.25">
      <c r="A380" s="32">
        <f t="shared" si="52"/>
      </c>
      <c r="B380" s="33">
        <f t="shared" si="46"/>
      </c>
      <c r="C380" s="35">
        <f t="shared" si="53"/>
      </c>
      <c r="D380" s="35">
        <f t="shared" si="47"/>
      </c>
      <c r="E380" s="36" t="e">
        <f t="shared" si="48"/>
        <v>#VALUE!</v>
      </c>
      <c r="F380" s="35" t="e">
        <f t="shared" si="49"/>
        <v>#VALUE!</v>
      </c>
      <c r="G380" s="35">
        <f t="shared" si="50"/>
      </c>
      <c r="H380" s="35">
        <f t="shared" si="54"/>
      </c>
      <c r="I380" s="35" t="e">
        <f t="shared" si="51"/>
        <v>#VALUE!</v>
      </c>
      <c r="J380" s="34"/>
      <c r="K380" s="34"/>
    </row>
    <row r="381" spans="1:11" s="37" customFormat="1" ht="11.25">
      <c r="A381" s="32">
        <f t="shared" si="52"/>
      </c>
      <c r="B381" s="33">
        <f t="shared" si="46"/>
      </c>
      <c r="C381" s="35">
        <f t="shared" si="53"/>
      </c>
      <c r="D381" s="35">
        <f t="shared" si="47"/>
      </c>
      <c r="E381" s="36" t="e">
        <f t="shared" si="48"/>
        <v>#VALUE!</v>
      </c>
      <c r="F381" s="35" t="e">
        <f t="shared" si="49"/>
        <v>#VALUE!</v>
      </c>
      <c r="G381" s="35">
        <f t="shared" si="50"/>
      </c>
      <c r="H381" s="35">
        <f t="shared" si="54"/>
      </c>
      <c r="I381" s="35" t="e">
        <f t="shared" si="51"/>
        <v>#VALUE!</v>
      </c>
      <c r="J381" s="34"/>
      <c r="K381" s="34"/>
    </row>
    <row r="382" spans="1:10" s="37" customFormat="1" ht="11.25">
      <c r="A382" s="38"/>
      <c r="B382" s="38"/>
      <c r="C382" s="38"/>
      <c r="D382" s="38"/>
      <c r="E382" s="38"/>
      <c r="F382" s="38"/>
      <c r="G382" s="38"/>
      <c r="H382" s="38"/>
      <c r="I382" s="38"/>
      <c r="J382" s="39"/>
    </row>
    <row r="383" spans="1:10" s="37" customFormat="1" ht="11.25">
      <c r="A383" s="40"/>
      <c r="B383" s="40"/>
      <c r="C383" s="40"/>
      <c r="D383" s="40"/>
      <c r="E383" s="40"/>
      <c r="F383" s="40"/>
      <c r="G383" s="40"/>
      <c r="H383" s="40"/>
      <c r="I383" s="40"/>
      <c r="J383" s="39"/>
    </row>
    <row r="384" spans="1:10" s="37" customFormat="1" ht="11.25">
      <c r="A384" s="40"/>
      <c r="B384" s="40"/>
      <c r="C384" s="40"/>
      <c r="D384" s="40"/>
      <c r="E384" s="40"/>
      <c r="F384" s="40"/>
      <c r="G384" s="40"/>
      <c r="H384" s="40"/>
      <c r="I384" s="40"/>
      <c r="J384" s="39"/>
    </row>
    <row r="385" spans="1:10" s="37" customFormat="1" ht="11.25">
      <c r="A385" s="40"/>
      <c r="B385" s="40"/>
      <c r="C385" s="40"/>
      <c r="D385" s="40"/>
      <c r="E385" s="40"/>
      <c r="F385" s="40"/>
      <c r="G385" s="40"/>
      <c r="H385" s="40"/>
      <c r="I385" s="40"/>
      <c r="J385" s="39"/>
    </row>
    <row r="386" spans="1:10" s="37" customFormat="1" ht="11.25">
      <c r="A386" s="40"/>
      <c r="B386" s="40"/>
      <c r="C386" s="40"/>
      <c r="D386" s="40"/>
      <c r="E386" s="40"/>
      <c r="F386" s="40"/>
      <c r="G386" s="40"/>
      <c r="H386" s="40"/>
      <c r="I386" s="40"/>
      <c r="J386" s="39"/>
    </row>
    <row r="387" spans="1:10" s="37" customFormat="1" ht="11.25">
      <c r="A387" s="40"/>
      <c r="B387" s="40"/>
      <c r="C387" s="40"/>
      <c r="D387" s="40"/>
      <c r="E387" s="40"/>
      <c r="F387" s="40"/>
      <c r="G387" s="40"/>
      <c r="H387" s="40"/>
      <c r="I387" s="40"/>
      <c r="J387" s="39"/>
    </row>
    <row r="388" spans="1:10" s="37" customFormat="1" ht="11.25">
      <c r="A388" s="40"/>
      <c r="B388" s="40"/>
      <c r="C388" s="40"/>
      <c r="D388" s="40"/>
      <c r="E388" s="40"/>
      <c r="F388" s="40"/>
      <c r="G388" s="40"/>
      <c r="H388" s="40"/>
      <c r="I388" s="40"/>
      <c r="J388" s="39"/>
    </row>
    <row r="389" spans="1:10" s="37" customFormat="1" ht="11.25">
      <c r="A389" s="40"/>
      <c r="B389" s="40"/>
      <c r="C389" s="40"/>
      <c r="D389" s="40"/>
      <c r="E389" s="40"/>
      <c r="F389" s="40"/>
      <c r="G389" s="40"/>
      <c r="H389" s="40"/>
      <c r="I389" s="40"/>
      <c r="J389" s="39"/>
    </row>
    <row r="390" spans="1:10" s="37" customFormat="1" ht="11.25">
      <c r="A390" s="40"/>
      <c r="B390" s="40"/>
      <c r="C390" s="40"/>
      <c r="D390" s="40"/>
      <c r="E390" s="40"/>
      <c r="F390" s="40"/>
      <c r="G390" s="40"/>
      <c r="H390" s="40"/>
      <c r="I390" s="40"/>
      <c r="J390" s="39"/>
    </row>
    <row r="391" spans="1:10" s="37" customFormat="1" ht="11.25">
      <c r="A391" s="40"/>
      <c r="B391" s="40"/>
      <c r="C391" s="40"/>
      <c r="D391" s="40"/>
      <c r="E391" s="40"/>
      <c r="F391" s="40"/>
      <c r="G391" s="40"/>
      <c r="H391" s="40"/>
      <c r="I391" s="40"/>
      <c r="J391" s="39"/>
    </row>
    <row r="392" spans="1:10" s="37" customFormat="1" ht="11.25">
      <c r="A392" s="40"/>
      <c r="B392" s="40"/>
      <c r="C392" s="40"/>
      <c r="D392" s="40"/>
      <c r="E392" s="40"/>
      <c r="F392" s="40"/>
      <c r="G392" s="40"/>
      <c r="H392" s="40"/>
      <c r="I392" s="40"/>
      <c r="J392" s="39"/>
    </row>
    <row r="393" spans="1:10" s="37" customFormat="1" ht="11.25">
      <c r="A393" s="40"/>
      <c r="B393" s="40"/>
      <c r="C393" s="40"/>
      <c r="D393" s="40"/>
      <c r="E393" s="40"/>
      <c r="F393" s="40"/>
      <c r="G393" s="40"/>
      <c r="H393" s="40"/>
      <c r="I393" s="40"/>
      <c r="J393" s="39"/>
    </row>
    <row r="394" spans="1:10" s="37" customFormat="1" ht="11.25">
      <c r="A394" s="40"/>
      <c r="B394" s="40"/>
      <c r="C394" s="40"/>
      <c r="D394" s="40"/>
      <c r="E394" s="40"/>
      <c r="F394" s="40"/>
      <c r="G394" s="40"/>
      <c r="H394" s="40"/>
      <c r="I394" s="40"/>
      <c r="J394" s="39"/>
    </row>
    <row r="395" spans="1:10" s="37" customFormat="1" ht="11.25">
      <c r="A395" s="40"/>
      <c r="B395" s="40"/>
      <c r="C395" s="40"/>
      <c r="D395" s="40"/>
      <c r="E395" s="40"/>
      <c r="F395" s="40"/>
      <c r="G395" s="40"/>
      <c r="H395" s="40"/>
      <c r="I395" s="40"/>
      <c r="J395" s="39"/>
    </row>
    <row r="396" spans="1:10" s="37" customFormat="1" ht="11.25">
      <c r="A396" s="40"/>
      <c r="B396" s="40"/>
      <c r="C396" s="40"/>
      <c r="D396" s="40"/>
      <c r="E396" s="40"/>
      <c r="F396" s="40"/>
      <c r="G396" s="40"/>
      <c r="H396" s="40"/>
      <c r="I396" s="40"/>
      <c r="J396" s="39"/>
    </row>
    <row r="397" spans="1:10" s="37" customFormat="1" ht="11.25">
      <c r="A397" s="40"/>
      <c r="B397" s="40"/>
      <c r="C397" s="40"/>
      <c r="D397" s="40"/>
      <c r="E397" s="40"/>
      <c r="F397" s="40"/>
      <c r="G397" s="40"/>
      <c r="H397" s="40"/>
      <c r="I397" s="40"/>
      <c r="J397" s="39"/>
    </row>
    <row r="398" spans="1:10" s="37" customFormat="1" ht="11.25">
      <c r="A398" s="40"/>
      <c r="B398" s="40"/>
      <c r="C398" s="40"/>
      <c r="D398" s="40"/>
      <c r="E398" s="40"/>
      <c r="F398" s="40"/>
      <c r="G398" s="40"/>
      <c r="H398" s="40"/>
      <c r="I398" s="40"/>
      <c r="J398" s="39"/>
    </row>
    <row r="399" spans="1:10" s="37" customFormat="1" ht="11.25">
      <c r="A399" s="40"/>
      <c r="B399" s="40"/>
      <c r="C399" s="40"/>
      <c r="D399" s="40"/>
      <c r="E399" s="40"/>
      <c r="F399" s="40"/>
      <c r="G399" s="40"/>
      <c r="H399" s="40"/>
      <c r="I399" s="40"/>
      <c r="J399" s="39"/>
    </row>
    <row r="400" spans="1:10" s="37" customFormat="1" ht="11.25">
      <c r="A400" s="40"/>
      <c r="B400" s="40"/>
      <c r="C400" s="40"/>
      <c r="D400" s="40"/>
      <c r="E400" s="40"/>
      <c r="F400" s="40"/>
      <c r="G400" s="40"/>
      <c r="H400" s="40"/>
      <c r="I400" s="40"/>
      <c r="J400" s="39"/>
    </row>
    <row r="401" spans="1:10" s="37" customFormat="1" ht="11.25">
      <c r="A401" s="40"/>
      <c r="B401" s="40"/>
      <c r="C401" s="40"/>
      <c r="D401" s="40"/>
      <c r="E401" s="40"/>
      <c r="F401" s="40"/>
      <c r="G401" s="40"/>
      <c r="H401" s="40"/>
      <c r="I401" s="40"/>
      <c r="J401" s="39"/>
    </row>
    <row r="402" spans="1:10" s="37" customFormat="1" ht="11.25">
      <c r="A402" s="40"/>
      <c r="B402" s="40"/>
      <c r="C402" s="40"/>
      <c r="D402" s="40"/>
      <c r="E402" s="40"/>
      <c r="F402" s="40"/>
      <c r="G402" s="40"/>
      <c r="H402" s="40"/>
      <c r="I402" s="40"/>
      <c r="J402" s="39"/>
    </row>
    <row r="403" spans="1:10" s="37" customFormat="1" ht="11.25">
      <c r="A403" s="40"/>
      <c r="B403" s="40"/>
      <c r="C403" s="40"/>
      <c r="D403" s="40"/>
      <c r="E403" s="40"/>
      <c r="F403" s="40"/>
      <c r="G403" s="40"/>
      <c r="H403" s="40"/>
      <c r="I403" s="40"/>
      <c r="J403" s="39"/>
    </row>
    <row r="404" spans="1:10" s="37" customFormat="1" ht="11.25">
      <c r="A404" s="40"/>
      <c r="B404" s="40"/>
      <c r="C404" s="40"/>
      <c r="D404" s="40"/>
      <c r="E404" s="40"/>
      <c r="F404" s="40"/>
      <c r="G404" s="40"/>
      <c r="H404" s="40"/>
      <c r="I404" s="40"/>
      <c r="J404" s="39"/>
    </row>
    <row r="405" spans="1:10" s="37" customFormat="1" ht="11.25">
      <c r="A405" s="40"/>
      <c r="B405" s="40"/>
      <c r="C405" s="40"/>
      <c r="D405" s="40"/>
      <c r="E405" s="40"/>
      <c r="F405" s="40"/>
      <c r="G405" s="40"/>
      <c r="H405" s="40"/>
      <c r="I405" s="40"/>
      <c r="J405" s="39"/>
    </row>
    <row r="406" spans="1:10" s="37" customFormat="1" ht="11.25">
      <c r="A406" s="40"/>
      <c r="B406" s="40"/>
      <c r="C406" s="40"/>
      <c r="D406" s="40"/>
      <c r="E406" s="40"/>
      <c r="F406" s="40"/>
      <c r="G406" s="40"/>
      <c r="H406" s="40"/>
      <c r="I406" s="40"/>
      <c r="J406" s="39"/>
    </row>
    <row r="407" spans="1:10" s="37" customFormat="1" ht="11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</row>
    <row r="408" spans="1:10" s="37" customFormat="1" ht="11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</row>
    <row r="409" spans="1:10" s="37" customFormat="1" ht="11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</row>
    <row r="410" spans="1:10" s="37" customFormat="1" ht="11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</row>
    <row r="411" spans="1:10" s="37" customFormat="1" ht="11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</row>
    <row r="412" spans="1:10" s="37" customFormat="1" ht="11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</row>
    <row r="413" spans="1:10" s="37" customFormat="1" ht="11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</row>
    <row r="414" spans="1:10" s="37" customFormat="1" ht="11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</row>
  </sheetData>
  <sheetProtection selectLockedCells="1"/>
  <mergeCells count="3">
    <mergeCell ref="B5:D5"/>
    <mergeCell ref="F5:H5"/>
    <mergeCell ref="C13:F13"/>
  </mergeCells>
  <conditionalFormatting sqref="E78:E89 A18:D381">
    <cfRule type="expression" priority="22" dxfId="2" stopIfTrue="1">
      <formula>IF(ROW(A18)&gt;Last_Row,TRUE,FALSE)</formula>
    </cfRule>
    <cfRule type="expression" priority="23" dxfId="148" stopIfTrue="1">
      <formula>IF(ROW(A18)=Last_Row,TRUE,FALSE)</formula>
    </cfRule>
    <cfRule type="expression" priority="24" dxfId="0" stopIfTrue="1">
      <formula>IF(ROW(A18)&lt;Last_Row,TRUE,FALSE)</formula>
    </cfRule>
  </conditionalFormatting>
  <conditionalFormatting sqref="F114:I381">
    <cfRule type="expression" priority="25" dxfId="2" stopIfTrue="1">
      <formula>IF(ROW(F114)&gt;Last_Row,TRUE,FALSE)</formula>
    </cfRule>
    <cfRule type="expression" priority="26" dxfId="148" stopIfTrue="1">
      <formula>IF(ROW(F114)=Last_Row,TRUE,FALSE)</formula>
    </cfRule>
    <cfRule type="expression" priority="27" dxfId="0" stopIfTrue="1">
      <formula>IF(ROW(F114)&lt;=Last_Row,TRUE,FALSE)</formula>
    </cfRule>
  </conditionalFormatting>
  <conditionalFormatting sqref="E108:E381">
    <cfRule type="expression" priority="28" dxfId="2" stopIfTrue="1">
      <formula>IF(ROW(E108)&gt;Last_Row,TRUE,FALSE)</formula>
    </cfRule>
    <cfRule type="expression" priority="29" dxfId="149" stopIfTrue="1">
      <formula>IF(ROW(E108)=Last_Row,TRUE,FALSE)</formula>
    </cfRule>
  </conditionalFormatting>
  <conditionalFormatting sqref="E90:E107">
    <cfRule type="expression" priority="7" dxfId="2" stopIfTrue="1">
      <formula>IF(ROW(E90)&gt;Last_Row,TRUE,FALSE)</formula>
    </cfRule>
    <cfRule type="expression" priority="8" dxfId="148" stopIfTrue="1">
      <formula>IF(ROW(E90)=Last_Row,TRUE,FALSE)</formula>
    </cfRule>
    <cfRule type="expression" priority="9" dxfId="0" stopIfTrue="1">
      <formula>IF(ROW(E90)&lt;Last_Row,TRUE,FALSE)</formula>
    </cfRule>
  </conditionalFormatting>
  <conditionalFormatting sqref="F18:I113">
    <cfRule type="expression" priority="4" dxfId="2" stopIfTrue="1">
      <formula>IF(ROW(F18)&gt;Last_Row,TRUE,FALSE)</formula>
    </cfRule>
    <cfRule type="expression" priority="5" dxfId="148" stopIfTrue="1">
      <formula>IF(ROW(F18)=Last_Row,TRUE,FALSE)</formula>
    </cfRule>
    <cfRule type="expression" priority="6" dxfId="0" stopIfTrue="1">
      <formula>IF(ROW(F18)&lt;Last_Row,TRUE,FALSE)</formula>
    </cfRule>
  </conditionalFormatting>
  <conditionalFormatting sqref="E18:E77">
    <cfRule type="expression" priority="1" dxfId="2" stopIfTrue="1">
      <formula>IF(ROW(E18)&gt;Last_Row,TRUE,FALSE)</formula>
    </cfRule>
    <cfRule type="expression" priority="2" dxfId="148" stopIfTrue="1">
      <formula>IF(ROW(E18)=Last_Row,TRUE,FALSE)</formula>
    </cfRule>
    <cfRule type="expression" priority="3" dxfId="0" stopIfTrue="1">
      <formula>IF(ROW(E18)&lt;Last_Row,TRUE,FALSE)</formula>
    </cfRule>
  </conditionalFormatting>
  <dataValidations count="3">
    <dataValidation type="date" operator="greaterThanOrEqual" allowBlank="1" showInputMessage="1" showErrorMessage="1" errorTitle="Date" error="Please enter a valid date greater than or equal to January 1, 1900." sqref="D9:D10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  <dataValidation type="decimal" allowBlank="1" showInputMessage="1" showErrorMessage="1" errorTitle="Years" error="Please enter a whole number of years from 1 to 30." sqref="D8">
      <formula1>0.1</formula1>
      <formula2>15</formula2>
    </dataValidation>
  </dataValidations>
  <printOptions horizontalCentered="1"/>
  <pageMargins left="0.75" right="0.5" top="0.5" bottom="0.5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0"/>
  <sheetViews>
    <sheetView showGridLines="0" zoomScalePageLayoutView="0" workbookViewId="0" topLeftCell="A1">
      <selection activeCell="I38" sqref="I38"/>
    </sheetView>
  </sheetViews>
  <sheetFormatPr defaultColWidth="9.140625" defaultRowHeight="12.75"/>
  <cols>
    <col min="1" max="1" width="4.7109375" style="3" customWidth="1"/>
    <col min="2" max="2" width="13.28125" style="3" customWidth="1"/>
    <col min="3" max="3" width="15.421875" style="3" customWidth="1"/>
    <col min="4" max="4" width="14.00390625" style="3" customWidth="1"/>
    <col min="5" max="5" width="13.00390625" style="3" customWidth="1"/>
    <col min="6" max="6" width="13.7109375" style="3" customWidth="1"/>
    <col min="7" max="7" width="13.00390625" style="3" customWidth="1"/>
    <col min="8" max="8" width="13.57421875" style="3" customWidth="1"/>
    <col min="9" max="9" width="15.421875" style="3" customWidth="1"/>
    <col min="10" max="10" width="6.140625" style="3" customWidth="1"/>
    <col min="11" max="11" width="9.140625" style="4" customWidth="1"/>
    <col min="12" max="12" width="15.28125" style="4" customWidth="1"/>
    <col min="13" max="16384" width="9.140625" style="4" customWidth="1"/>
  </cols>
  <sheetData>
    <row r="1" spans="1:9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94" t="s">
        <v>34</v>
      </c>
      <c r="B2" s="5"/>
      <c r="C2" s="5"/>
      <c r="D2" s="5"/>
      <c r="E2" s="5"/>
      <c r="F2" s="5"/>
      <c r="G2" s="5"/>
      <c r="H2" s="5"/>
      <c r="I2" s="5"/>
    </row>
    <row r="3" spans="1:9" ht="3" customHeight="1" thickTop="1">
      <c r="A3" s="6"/>
      <c r="B3" s="6"/>
      <c r="C3" s="6"/>
      <c r="D3" s="6"/>
      <c r="E3" s="6"/>
      <c r="F3" s="6"/>
      <c r="G3" s="6"/>
      <c r="H3" s="6"/>
      <c r="I3" s="6"/>
    </row>
    <row r="4" spans="1:9" ht="6.75" customHeight="1">
      <c r="A4" s="7"/>
      <c r="B4" s="7"/>
      <c r="C4" s="7"/>
      <c r="D4" s="7"/>
      <c r="E4" s="7"/>
      <c r="F4" s="7"/>
      <c r="G4" s="7"/>
      <c r="H4" s="7"/>
      <c r="I4" s="7"/>
    </row>
    <row r="5" spans="1:10" ht="14.25" customHeight="1">
      <c r="A5" s="5"/>
      <c r="B5" s="120" t="s">
        <v>1</v>
      </c>
      <c r="C5" s="121"/>
      <c r="D5" s="122"/>
      <c r="E5" s="2"/>
      <c r="F5" s="120" t="s">
        <v>2</v>
      </c>
      <c r="G5" s="121"/>
      <c r="H5" s="122"/>
      <c r="I5" s="2"/>
      <c r="J5" s="9"/>
    </row>
    <row r="6" spans="1:10" ht="12.75">
      <c r="A6" s="10"/>
      <c r="B6" s="11"/>
      <c r="C6" s="12" t="s">
        <v>3</v>
      </c>
      <c r="D6" s="13">
        <v>60000000</v>
      </c>
      <c r="E6" s="2"/>
      <c r="F6" s="11"/>
      <c r="G6" s="12" t="s">
        <v>4</v>
      </c>
      <c r="H6" s="92">
        <f>IF(Values_Entered,-PMT(Interest_Rate/Num_Pmt_Per_Year,Loan_Years*Num_Pmt_Per_Year,Loan_Amount),"")</f>
        <v>6109027.082236451</v>
      </c>
      <c r="I6" s="2"/>
      <c r="J6" s="9"/>
    </row>
    <row r="7" spans="1:10" ht="12.75">
      <c r="A7" s="10"/>
      <c r="B7" s="11"/>
      <c r="C7" s="12" t="s">
        <v>5</v>
      </c>
      <c r="D7" s="14">
        <v>0.22</v>
      </c>
      <c r="E7" s="2"/>
      <c r="F7" s="11"/>
      <c r="G7" s="12" t="s">
        <v>6</v>
      </c>
      <c r="H7" s="92">
        <f>IF(Values_Entered,Loan_Years*Num_Pmt_Per_Year,"")</f>
        <v>18</v>
      </c>
      <c r="I7" s="15"/>
      <c r="J7" s="9"/>
    </row>
    <row r="8" spans="1:10" ht="12.75">
      <c r="A8" s="10"/>
      <c r="B8" s="11"/>
      <c r="C8" s="12" t="s">
        <v>7</v>
      </c>
      <c r="D8" s="16">
        <v>6</v>
      </c>
      <c r="E8" s="2"/>
      <c r="F8" s="11"/>
      <c r="G8" s="12" t="s">
        <v>8</v>
      </c>
      <c r="H8" s="92">
        <f>IF(Values_Entered,Number_of_Payments,"")</f>
        <v>6</v>
      </c>
      <c r="I8" s="15"/>
      <c r="J8" s="9"/>
    </row>
    <row r="9" spans="1:10" ht="12.75">
      <c r="A9" s="10"/>
      <c r="B9" s="11"/>
      <c r="C9" s="12" t="s">
        <v>9</v>
      </c>
      <c r="D9" s="17">
        <v>3</v>
      </c>
      <c r="E9" s="2"/>
      <c r="F9" s="11"/>
      <c r="G9" s="12" t="s">
        <v>10</v>
      </c>
      <c r="H9" s="92">
        <v>0</v>
      </c>
      <c r="I9" s="15"/>
      <c r="J9" s="9"/>
    </row>
    <row r="10" spans="1:10" ht="12.75">
      <c r="A10" s="10"/>
      <c r="B10" s="11"/>
      <c r="C10" s="12" t="s">
        <v>11</v>
      </c>
      <c r="D10" s="18">
        <f ca="1">TODAY()</f>
        <v>42560</v>
      </c>
      <c r="E10" s="2"/>
      <c r="F10" s="19"/>
      <c r="G10" s="20" t="s">
        <v>12</v>
      </c>
      <c r="H10" s="92">
        <f>IF(Values_Entered,SUMIF(Beg_Bal,"&gt;0",Int),"")</f>
        <v>15807407.40740741</v>
      </c>
      <c r="I10" s="15"/>
      <c r="J10" s="9"/>
    </row>
    <row r="11" spans="1:10" ht="12.75">
      <c r="A11" s="10"/>
      <c r="B11" s="19"/>
      <c r="C11" s="20" t="s">
        <v>13</v>
      </c>
      <c r="D11" s="21"/>
      <c r="E11" s="2"/>
      <c r="F11" s="5"/>
      <c r="G11" s="5"/>
      <c r="H11" s="22"/>
      <c r="I11" s="15"/>
      <c r="J11" s="9"/>
    </row>
    <row r="12" spans="1:10" ht="12.75">
      <c r="A12" s="5"/>
      <c r="B12" s="5"/>
      <c r="C12" s="5"/>
      <c r="D12" s="5"/>
      <c r="E12" s="5"/>
      <c r="F12" s="5"/>
      <c r="G12" s="5"/>
      <c r="H12" s="22"/>
      <c r="I12" s="5"/>
      <c r="J12" s="9"/>
    </row>
    <row r="13" spans="1:10" ht="12.75">
      <c r="A13" s="5"/>
      <c r="B13" s="23" t="s">
        <v>14</v>
      </c>
      <c r="C13" s="123" t="s">
        <v>33</v>
      </c>
      <c r="D13" s="124"/>
      <c r="E13" s="24"/>
      <c r="F13" s="5"/>
      <c r="G13" s="5"/>
      <c r="H13" s="5"/>
      <c r="I13" s="5"/>
      <c r="J13" s="9"/>
    </row>
    <row r="14" spans="1:10" ht="13.5" thickBot="1">
      <c r="A14" s="5"/>
      <c r="B14" s="5"/>
      <c r="C14" s="5"/>
      <c r="D14" s="5"/>
      <c r="E14" s="5"/>
      <c r="F14" s="5"/>
      <c r="G14" s="5"/>
      <c r="H14" s="5"/>
      <c r="I14" s="5"/>
      <c r="J14" s="9"/>
    </row>
    <row r="15" spans="1:10" ht="3" customHeight="1" thickTop="1">
      <c r="A15" s="6"/>
      <c r="B15" s="6"/>
      <c r="C15" s="6"/>
      <c r="D15" s="6"/>
      <c r="E15" s="6"/>
      <c r="F15" s="6"/>
      <c r="G15" s="6"/>
      <c r="H15" s="6"/>
      <c r="I15" s="6"/>
      <c r="J15" s="9"/>
    </row>
    <row r="16" spans="1:10" s="29" customFormat="1" ht="31.5" customHeight="1" thickBot="1">
      <c r="A16" s="25" t="s">
        <v>15</v>
      </c>
      <c r="B16" s="26" t="s">
        <v>16</v>
      </c>
      <c r="C16" s="26" t="s">
        <v>17</v>
      </c>
      <c r="D16" s="26" t="s">
        <v>4</v>
      </c>
      <c r="E16" s="26" t="s">
        <v>18</v>
      </c>
      <c r="F16" s="26" t="s">
        <v>19</v>
      </c>
      <c r="G16" s="26" t="s">
        <v>20</v>
      </c>
      <c r="H16" s="26" t="s">
        <v>21</v>
      </c>
      <c r="I16" s="27" t="s">
        <v>22</v>
      </c>
      <c r="J16" s="28"/>
    </row>
    <row r="17" spans="1:10" s="29" customFormat="1" ht="3" customHeight="1" thickTop="1">
      <c r="A17" s="6"/>
      <c r="B17" s="30"/>
      <c r="C17" s="30"/>
      <c r="D17" s="30"/>
      <c r="E17" s="30"/>
      <c r="F17" s="30"/>
      <c r="G17" s="30"/>
      <c r="H17" s="30"/>
      <c r="I17" s="31"/>
      <c r="J17" s="28"/>
    </row>
    <row r="18" spans="1:9" s="34" customFormat="1" ht="11.25">
      <c r="A18" s="32">
        <f>IF(Values_Entered,1,"")</f>
        <v>1</v>
      </c>
      <c r="B18" s="93">
        <f aca="true" t="shared" si="0" ref="B18:B81">IF(Pay_Num&lt;&gt;"",DATE(YEAR(Loan_Start),MONTH(Loan_Start)+(Pay_Num)*12/Num_Pmt_Per_Year,DAY(Loan_Start)),"")</f>
        <v>42683</v>
      </c>
      <c r="C18" s="35">
        <f>IF(Values_Entered,Loan_Amount,"")</f>
        <v>60000000</v>
      </c>
      <c r="D18" s="35">
        <f aca="true" t="shared" si="1" ref="D18:D23">F18</f>
        <v>4400000</v>
      </c>
      <c r="E18" s="35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35">
        <f aca="true" t="shared" si="3" ref="F18:F24">G18+H18</f>
        <v>4400000</v>
      </c>
      <c r="G18" s="35">
        <v>0</v>
      </c>
      <c r="H18" s="35">
        <f>IF(Pay_Num&lt;&gt;"",Beg_Bal*(Interest_Rate/Num_Pmt_Per_Year),"")</f>
        <v>4400000</v>
      </c>
      <c r="I18" s="35">
        <f>IF(AND(Pay_Num&lt;&gt;"",Sched_Pay+Extra_Pay&lt;Beg_Bal),Beg_Bal-Princ,IF(Pay_Num&lt;&gt;"",0,""))</f>
        <v>60000000</v>
      </c>
    </row>
    <row r="19" spans="1:9" s="34" customFormat="1" ht="12.75" customHeight="1">
      <c r="A19" s="32">
        <f aca="true" t="shared" si="4" ref="A19:A82">IF(Values_Entered,A18+1,"")</f>
        <v>2</v>
      </c>
      <c r="B19" s="93">
        <f t="shared" si="0"/>
        <v>42803</v>
      </c>
      <c r="C19" s="35">
        <f>IF(Pay_Num&lt;&gt;"",I18,"")</f>
        <v>60000000</v>
      </c>
      <c r="D19" s="35">
        <f t="shared" si="1"/>
        <v>40511111.1111111</v>
      </c>
      <c r="E19" s="35">
        <f t="shared" si="2"/>
        <v>0</v>
      </c>
      <c r="F19" s="35">
        <f t="shared" si="3"/>
        <v>40511111.1111111</v>
      </c>
      <c r="G19" s="35">
        <v>36111111.1111111</v>
      </c>
      <c r="H19" s="35">
        <f aca="true" t="shared" si="5" ref="H19:H82">IF(Pay_Num&lt;&gt;"",Beg_Bal*Interest_Rate/Num_Pmt_Per_Year,"")</f>
        <v>4400000</v>
      </c>
      <c r="I19" s="35">
        <f>IF(AND(Pay_Num&lt;&gt;"",Sched_Pay+Extra_Pay&lt;Beg_Bal),Beg_Bal-Princ,IF(Pay_Num&lt;&gt;"",0,""))</f>
        <v>23888888.888888903</v>
      </c>
    </row>
    <row r="20" spans="1:9" s="34" customFormat="1" ht="12.75" customHeight="1">
      <c r="A20" s="32">
        <f t="shared" si="4"/>
        <v>3</v>
      </c>
      <c r="B20" s="93">
        <f t="shared" si="0"/>
        <v>42925</v>
      </c>
      <c r="C20" s="35">
        <f>IF(Pay_Num&lt;&gt;"",I19,"")</f>
        <v>23888888.888888903</v>
      </c>
      <c r="D20" s="35">
        <f t="shared" si="1"/>
        <v>1751851.8518518528</v>
      </c>
      <c r="E20" s="35">
        <f t="shared" si="2"/>
        <v>0</v>
      </c>
      <c r="F20" s="35">
        <f t="shared" si="3"/>
        <v>1751851.8518518528</v>
      </c>
      <c r="G20" s="35">
        <v>0</v>
      </c>
      <c r="H20" s="35">
        <f t="shared" si="5"/>
        <v>1751851.8518518528</v>
      </c>
      <c r="I20" s="35">
        <f>IF(AND(Pay_Num&lt;&gt;"",Sched_Pay+Extra_Pay&lt;Beg_Bal),Beg_Bal-Princ,IF(Pay_Num&lt;&gt;"",0,""))</f>
        <v>23888888.888888903</v>
      </c>
    </row>
    <row r="21" spans="1:9" s="34" customFormat="1" ht="11.25">
      <c r="A21" s="32">
        <f t="shared" si="4"/>
        <v>4</v>
      </c>
      <c r="B21" s="93">
        <f t="shared" si="0"/>
        <v>43048</v>
      </c>
      <c r="C21" s="35">
        <f aca="true" t="shared" si="6" ref="C21:C82">IF(Pay_Num&lt;&gt;"",I20,"")</f>
        <v>23888888.888888903</v>
      </c>
      <c r="D21" s="35">
        <f t="shared" si="1"/>
        <v>1751851.8518518528</v>
      </c>
      <c r="E21" s="35">
        <f t="shared" si="2"/>
        <v>0</v>
      </c>
      <c r="F21" s="35">
        <f t="shared" si="3"/>
        <v>1751851.8518518528</v>
      </c>
      <c r="G21" s="35">
        <v>0</v>
      </c>
      <c r="H21" s="35">
        <f t="shared" si="5"/>
        <v>1751851.8518518528</v>
      </c>
      <c r="I21" s="35">
        <f aca="true" t="shared" si="7" ref="I21:I81">IF(AND(Pay_Num&lt;&gt;"",Sched_Pay+Extra_Pay&lt;Beg_Bal),Beg_Bal-Princ,IF(Pay_Num&lt;&gt;"",0,""))</f>
        <v>23888888.888888903</v>
      </c>
    </row>
    <row r="22" spans="1:9" s="34" customFormat="1" ht="11.25">
      <c r="A22" s="32">
        <f t="shared" si="4"/>
        <v>5</v>
      </c>
      <c r="B22" s="93">
        <f t="shared" si="0"/>
        <v>43168</v>
      </c>
      <c r="C22" s="35">
        <f t="shared" si="6"/>
        <v>23888888.888888903</v>
      </c>
      <c r="D22" s="35">
        <f t="shared" si="1"/>
        <v>1751851.8518518528</v>
      </c>
      <c r="E22" s="35">
        <f t="shared" si="2"/>
        <v>0</v>
      </c>
      <c r="F22" s="35">
        <f t="shared" si="3"/>
        <v>1751851.8518518528</v>
      </c>
      <c r="G22" s="35">
        <v>0</v>
      </c>
      <c r="H22" s="35">
        <f t="shared" si="5"/>
        <v>1751851.8518518528</v>
      </c>
      <c r="I22" s="35">
        <f t="shared" si="7"/>
        <v>23888888.888888903</v>
      </c>
    </row>
    <row r="23" spans="1:11" s="37" customFormat="1" ht="11.25">
      <c r="A23" s="32">
        <f t="shared" si="4"/>
        <v>6</v>
      </c>
      <c r="B23" s="93">
        <f t="shared" si="0"/>
        <v>43290</v>
      </c>
      <c r="C23" s="35">
        <f t="shared" si="6"/>
        <v>23888888.888888903</v>
      </c>
      <c r="D23" s="35">
        <f t="shared" si="1"/>
        <v>37862962.96296295</v>
      </c>
      <c r="E23" s="35">
        <f t="shared" si="2"/>
        <v>0</v>
      </c>
      <c r="F23" s="35">
        <f t="shared" si="3"/>
        <v>37862962.96296295</v>
      </c>
      <c r="G23" s="35">
        <f>G19</f>
        <v>36111111.1111111</v>
      </c>
      <c r="H23" s="35">
        <f t="shared" si="5"/>
        <v>1751851.8518518528</v>
      </c>
      <c r="I23" s="35">
        <f t="shared" si="7"/>
        <v>0</v>
      </c>
      <c r="J23" s="34"/>
      <c r="K23" s="34"/>
    </row>
    <row r="24" spans="1:11" s="37" customFormat="1" ht="11.25">
      <c r="A24" s="32">
        <f t="shared" si="4"/>
        <v>7</v>
      </c>
      <c r="B24" s="93">
        <f t="shared" si="0"/>
        <v>43413</v>
      </c>
      <c r="C24" s="35">
        <f t="shared" si="6"/>
        <v>0</v>
      </c>
      <c r="D24" s="35">
        <f aca="true" t="shared" si="8" ref="D24:D87">F24</f>
        <v>0</v>
      </c>
      <c r="E24" s="35">
        <f t="shared" si="2"/>
        <v>0</v>
      </c>
      <c r="F24" s="35">
        <f t="shared" si="3"/>
        <v>0</v>
      </c>
      <c r="G24" s="35">
        <v>0</v>
      </c>
      <c r="H24" s="35">
        <f t="shared" si="5"/>
        <v>0</v>
      </c>
      <c r="I24" s="35">
        <f t="shared" si="7"/>
        <v>0</v>
      </c>
      <c r="J24" s="34"/>
      <c r="K24" s="34"/>
    </row>
    <row r="25" spans="1:11" s="37" customFormat="1" ht="11.25">
      <c r="A25" s="32">
        <f t="shared" si="4"/>
        <v>8</v>
      </c>
      <c r="B25" s="93">
        <f t="shared" si="0"/>
        <v>43533</v>
      </c>
      <c r="C25" s="35">
        <f t="shared" si="6"/>
        <v>0</v>
      </c>
      <c r="D25" s="35">
        <f t="shared" si="8"/>
        <v>0</v>
      </c>
      <c r="E25" s="35">
        <f t="shared" si="2"/>
        <v>0</v>
      </c>
      <c r="F25" s="35">
        <f aca="true" t="shared" si="9" ref="F25:F87">G25+H25</f>
        <v>0</v>
      </c>
      <c r="G25" s="35">
        <v>0</v>
      </c>
      <c r="H25" s="35">
        <f t="shared" si="5"/>
        <v>0</v>
      </c>
      <c r="I25" s="35">
        <f t="shared" si="7"/>
        <v>0</v>
      </c>
      <c r="J25" s="34"/>
      <c r="K25" s="34"/>
    </row>
    <row r="26" spans="1:11" s="37" customFormat="1" ht="11.25">
      <c r="A26" s="32">
        <f t="shared" si="4"/>
        <v>9</v>
      </c>
      <c r="B26" s="93">
        <f t="shared" si="0"/>
        <v>43655</v>
      </c>
      <c r="C26" s="35">
        <f t="shared" si="6"/>
        <v>0</v>
      </c>
      <c r="D26" s="35">
        <f t="shared" si="8"/>
        <v>0</v>
      </c>
      <c r="E26" s="35">
        <f t="shared" si="2"/>
        <v>0</v>
      </c>
      <c r="F26" s="35">
        <f t="shared" si="9"/>
        <v>0</v>
      </c>
      <c r="G26" s="35">
        <v>0</v>
      </c>
      <c r="H26" s="35">
        <f t="shared" si="5"/>
        <v>0</v>
      </c>
      <c r="I26" s="35">
        <f t="shared" si="7"/>
        <v>0</v>
      </c>
      <c r="J26" s="34"/>
      <c r="K26" s="34"/>
    </row>
    <row r="27" spans="1:11" s="37" customFormat="1" ht="11.25">
      <c r="A27" s="32">
        <f t="shared" si="4"/>
        <v>10</v>
      </c>
      <c r="B27" s="93">
        <f t="shared" si="0"/>
        <v>43778</v>
      </c>
      <c r="C27" s="35">
        <f t="shared" si="6"/>
        <v>0</v>
      </c>
      <c r="D27" s="35">
        <f t="shared" si="8"/>
        <v>36111111.1111111</v>
      </c>
      <c r="E27" s="35">
        <f t="shared" si="2"/>
        <v>0</v>
      </c>
      <c r="F27" s="35">
        <f t="shared" si="9"/>
        <v>36111111.1111111</v>
      </c>
      <c r="G27" s="35">
        <f>G23</f>
        <v>36111111.1111111</v>
      </c>
      <c r="H27" s="35">
        <f t="shared" si="5"/>
        <v>0</v>
      </c>
      <c r="I27" s="35">
        <f t="shared" si="7"/>
        <v>0</v>
      </c>
      <c r="J27" s="34"/>
      <c r="K27" s="34"/>
    </row>
    <row r="28" spans="1:11" s="37" customFormat="1" ht="11.25">
      <c r="A28" s="32">
        <f t="shared" si="4"/>
        <v>11</v>
      </c>
      <c r="B28" s="93">
        <f t="shared" si="0"/>
        <v>43899</v>
      </c>
      <c r="C28" s="35">
        <f t="shared" si="6"/>
        <v>0</v>
      </c>
      <c r="D28" s="35">
        <f t="shared" si="8"/>
        <v>0</v>
      </c>
      <c r="E28" s="35">
        <f t="shared" si="2"/>
        <v>0</v>
      </c>
      <c r="F28" s="35">
        <f t="shared" si="9"/>
        <v>0</v>
      </c>
      <c r="G28" s="35">
        <v>0</v>
      </c>
      <c r="H28" s="35">
        <f t="shared" si="5"/>
        <v>0</v>
      </c>
      <c r="I28" s="35">
        <f t="shared" si="7"/>
        <v>0</v>
      </c>
      <c r="J28" s="34"/>
      <c r="K28" s="34"/>
    </row>
    <row r="29" spans="1:11" s="37" customFormat="1" ht="11.25">
      <c r="A29" s="32">
        <f t="shared" si="4"/>
        <v>12</v>
      </c>
      <c r="B29" s="93">
        <f t="shared" si="0"/>
        <v>44021</v>
      </c>
      <c r="C29" s="35">
        <f t="shared" si="6"/>
        <v>0</v>
      </c>
      <c r="D29" s="35">
        <f t="shared" si="8"/>
        <v>0</v>
      </c>
      <c r="E29" s="35">
        <f t="shared" si="2"/>
        <v>0</v>
      </c>
      <c r="F29" s="35">
        <f t="shared" si="9"/>
        <v>0</v>
      </c>
      <c r="G29" s="35">
        <v>0</v>
      </c>
      <c r="H29" s="35">
        <f t="shared" si="5"/>
        <v>0</v>
      </c>
      <c r="I29" s="35">
        <f t="shared" si="7"/>
        <v>0</v>
      </c>
      <c r="J29" s="34"/>
      <c r="K29" s="34"/>
    </row>
    <row r="30" spans="1:11" s="37" customFormat="1" ht="11.25">
      <c r="A30" s="32">
        <f t="shared" si="4"/>
        <v>13</v>
      </c>
      <c r="B30" s="93">
        <f t="shared" si="0"/>
        <v>44144</v>
      </c>
      <c r="C30" s="35">
        <f t="shared" si="6"/>
        <v>0</v>
      </c>
      <c r="D30" s="35">
        <f t="shared" si="8"/>
        <v>0</v>
      </c>
      <c r="E30" s="35">
        <f t="shared" si="2"/>
        <v>0</v>
      </c>
      <c r="F30" s="35">
        <f t="shared" si="9"/>
        <v>0</v>
      </c>
      <c r="G30" s="35">
        <v>0</v>
      </c>
      <c r="H30" s="35">
        <f t="shared" si="5"/>
        <v>0</v>
      </c>
      <c r="I30" s="35">
        <f t="shared" si="7"/>
        <v>0</v>
      </c>
      <c r="J30" s="34"/>
      <c r="K30" s="34"/>
    </row>
    <row r="31" spans="1:11" s="37" customFormat="1" ht="11.25">
      <c r="A31" s="32">
        <f t="shared" si="4"/>
        <v>14</v>
      </c>
      <c r="B31" s="93">
        <f t="shared" si="0"/>
        <v>44264</v>
      </c>
      <c r="C31" s="35">
        <f t="shared" si="6"/>
        <v>0</v>
      </c>
      <c r="D31" s="35">
        <f t="shared" si="8"/>
        <v>36111111.1111111</v>
      </c>
      <c r="E31" s="35">
        <f t="shared" si="2"/>
        <v>0</v>
      </c>
      <c r="F31" s="35">
        <f t="shared" si="9"/>
        <v>36111111.1111111</v>
      </c>
      <c r="G31" s="35">
        <f>G27</f>
        <v>36111111.1111111</v>
      </c>
      <c r="H31" s="35">
        <f t="shared" si="5"/>
        <v>0</v>
      </c>
      <c r="I31" s="35">
        <f t="shared" si="7"/>
        <v>0</v>
      </c>
      <c r="J31" s="34"/>
      <c r="K31" s="34"/>
    </row>
    <row r="32" spans="1:11" s="37" customFormat="1" ht="11.25">
      <c r="A32" s="32">
        <f t="shared" si="4"/>
        <v>15</v>
      </c>
      <c r="B32" s="93">
        <f t="shared" si="0"/>
        <v>44386</v>
      </c>
      <c r="C32" s="35">
        <f t="shared" si="6"/>
        <v>0</v>
      </c>
      <c r="D32" s="35">
        <f t="shared" si="8"/>
        <v>0</v>
      </c>
      <c r="E32" s="35">
        <f t="shared" si="2"/>
        <v>0</v>
      </c>
      <c r="F32" s="35">
        <f t="shared" si="9"/>
        <v>0</v>
      </c>
      <c r="G32" s="35">
        <v>0</v>
      </c>
      <c r="H32" s="35">
        <f t="shared" si="5"/>
        <v>0</v>
      </c>
      <c r="I32" s="35">
        <f t="shared" si="7"/>
        <v>0</v>
      </c>
      <c r="J32" s="34"/>
      <c r="K32" s="34"/>
    </row>
    <row r="33" spans="1:11" s="37" customFormat="1" ht="11.25">
      <c r="A33" s="32">
        <f t="shared" si="4"/>
        <v>16</v>
      </c>
      <c r="B33" s="93">
        <f t="shared" si="0"/>
        <v>44509</v>
      </c>
      <c r="C33" s="35">
        <f t="shared" si="6"/>
        <v>0</v>
      </c>
      <c r="D33" s="35">
        <f t="shared" si="8"/>
        <v>0</v>
      </c>
      <c r="E33" s="35">
        <f t="shared" si="2"/>
        <v>0</v>
      </c>
      <c r="F33" s="35">
        <f t="shared" si="9"/>
        <v>0</v>
      </c>
      <c r="G33" s="35">
        <v>0</v>
      </c>
      <c r="H33" s="35">
        <f t="shared" si="5"/>
        <v>0</v>
      </c>
      <c r="I33" s="35">
        <f t="shared" si="7"/>
        <v>0</v>
      </c>
      <c r="J33" s="34"/>
      <c r="K33" s="34"/>
    </row>
    <row r="34" spans="1:11" s="37" customFormat="1" ht="11.25">
      <c r="A34" s="32">
        <f t="shared" si="4"/>
        <v>17</v>
      </c>
      <c r="B34" s="93">
        <f t="shared" si="0"/>
        <v>44629</v>
      </c>
      <c r="C34" s="35">
        <f t="shared" si="6"/>
        <v>0</v>
      </c>
      <c r="D34" s="35">
        <f t="shared" si="8"/>
        <v>0</v>
      </c>
      <c r="E34" s="35">
        <f t="shared" si="2"/>
        <v>0</v>
      </c>
      <c r="F34" s="35">
        <f t="shared" si="9"/>
        <v>0</v>
      </c>
      <c r="G34" s="35">
        <v>0</v>
      </c>
      <c r="H34" s="35">
        <f t="shared" si="5"/>
        <v>0</v>
      </c>
      <c r="I34" s="35">
        <f t="shared" si="7"/>
        <v>0</v>
      </c>
      <c r="J34" s="34"/>
      <c r="K34" s="34"/>
    </row>
    <row r="35" spans="1:11" s="37" customFormat="1" ht="11.25">
      <c r="A35" s="32">
        <f t="shared" si="4"/>
        <v>18</v>
      </c>
      <c r="B35" s="93">
        <f t="shared" si="0"/>
        <v>44751</v>
      </c>
      <c r="C35" s="35">
        <f t="shared" si="6"/>
        <v>0</v>
      </c>
      <c r="D35" s="35">
        <f t="shared" si="8"/>
        <v>36111111.1111111</v>
      </c>
      <c r="E35" s="35">
        <f t="shared" si="2"/>
        <v>0</v>
      </c>
      <c r="F35" s="35">
        <f t="shared" si="9"/>
        <v>36111111.1111111</v>
      </c>
      <c r="G35" s="35">
        <f>G31</f>
        <v>36111111.1111111</v>
      </c>
      <c r="H35" s="35">
        <f t="shared" si="5"/>
        <v>0</v>
      </c>
      <c r="I35" s="35">
        <f t="shared" si="7"/>
        <v>0</v>
      </c>
      <c r="J35" s="34"/>
      <c r="K35" s="34"/>
    </row>
    <row r="36" spans="1:11" s="37" customFormat="1" ht="11.25">
      <c r="A36" s="32">
        <f t="shared" si="4"/>
        <v>19</v>
      </c>
      <c r="B36" s="93">
        <f t="shared" si="0"/>
        <v>44874</v>
      </c>
      <c r="C36" s="35">
        <f t="shared" si="6"/>
        <v>0</v>
      </c>
      <c r="D36" s="35">
        <f t="shared" si="8"/>
        <v>0</v>
      </c>
      <c r="E36" s="35">
        <f t="shared" si="2"/>
        <v>0</v>
      </c>
      <c r="F36" s="35">
        <f t="shared" si="9"/>
        <v>0</v>
      </c>
      <c r="G36" s="35">
        <v>0</v>
      </c>
      <c r="H36" s="35">
        <f t="shared" si="5"/>
        <v>0</v>
      </c>
      <c r="I36" s="35">
        <f t="shared" si="7"/>
        <v>0</v>
      </c>
      <c r="J36" s="34"/>
      <c r="K36" s="34"/>
    </row>
    <row r="37" spans="1:11" s="37" customFormat="1" ht="11.25">
      <c r="A37" s="32">
        <f t="shared" si="4"/>
        <v>20</v>
      </c>
      <c r="B37" s="93">
        <f t="shared" si="0"/>
        <v>44994</v>
      </c>
      <c r="C37" s="35">
        <f t="shared" si="6"/>
        <v>0</v>
      </c>
      <c r="D37" s="35">
        <f t="shared" si="8"/>
        <v>0</v>
      </c>
      <c r="E37" s="35">
        <f t="shared" si="2"/>
        <v>0</v>
      </c>
      <c r="F37" s="35">
        <f t="shared" si="9"/>
        <v>0</v>
      </c>
      <c r="G37" s="35">
        <v>0</v>
      </c>
      <c r="H37" s="35">
        <f t="shared" si="5"/>
        <v>0</v>
      </c>
      <c r="I37" s="35">
        <f t="shared" si="7"/>
        <v>0</v>
      </c>
      <c r="J37" s="34"/>
      <c r="K37" s="34"/>
    </row>
    <row r="38" spans="1:11" s="37" customFormat="1" ht="11.25">
      <c r="A38" s="32">
        <f t="shared" si="4"/>
        <v>21</v>
      </c>
      <c r="B38" s="93">
        <f t="shared" si="0"/>
        <v>45116</v>
      </c>
      <c r="C38" s="35">
        <f t="shared" si="6"/>
        <v>0</v>
      </c>
      <c r="D38" s="35">
        <f t="shared" si="8"/>
        <v>0</v>
      </c>
      <c r="E38" s="35">
        <f t="shared" si="2"/>
        <v>0</v>
      </c>
      <c r="F38" s="35">
        <f t="shared" si="9"/>
        <v>0</v>
      </c>
      <c r="G38" s="35">
        <v>0</v>
      </c>
      <c r="H38" s="35">
        <f t="shared" si="5"/>
        <v>0</v>
      </c>
      <c r="I38" s="35">
        <f t="shared" si="7"/>
        <v>0</v>
      </c>
      <c r="J38" s="34"/>
      <c r="K38" s="34"/>
    </row>
    <row r="39" spans="1:11" s="37" customFormat="1" ht="11.25">
      <c r="A39" s="32">
        <f t="shared" si="4"/>
        <v>22</v>
      </c>
      <c r="B39" s="93">
        <f t="shared" si="0"/>
        <v>45239</v>
      </c>
      <c r="C39" s="35">
        <f t="shared" si="6"/>
        <v>0</v>
      </c>
      <c r="D39" s="35">
        <f t="shared" si="8"/>
        <v>36111111.1111111</v>
      </c>
      <c r="E39" s="35">
        <f t="shared" si="2"/>
        <v>0</v>
      </c>
      <c r="F39" s="35">
        <f t="shared" si="9"/>
        <v>36111111.1111111</v>
      </c>
      <c r="G39" s="35">
        <f>G35</f>
        <v>36111111.1111111</v>
      </c>
      <c r="H39" s="35">
        <f t="shared" si="5"/>
        <v>0</v>
      </c>
      <c r="I39" s="35">
        <f t="shared" si="7"/>
        <v>0</v>
      </c>
      <c r="J39" s="34"/>
      <c r="K39" s="34"/>
    </row>
    <row r="40" spans="1:11" s="37" customFormat="1" ht="11.25">
      <c r="A40" s="32">
        <f t="shared" si="4"/>
        <v>23</v>
      </c>
      <c r="B40" s="93">
        <f t="shared" si="0"/>
        <v>45360</v>
      </c>
      <c r="C40" s="35">
        <f t="shared" si="6"/>
        <v>0</v>
      </c>
      <c r="D40" s="35">
        <f t="shared" si="8"/>
        <v>0</v>
      </c>
      <c r="E40" s="35">
        <f t="shared" si="2"/>
        <v>0</v>
      </c>
      <c r="F40" s="35">
        <f t="shared" si="9"/>
        <v>0</v>
      </c>
      <c r="G40" s="35">
        <v>0</v>
      </c>
      <c r="H40" s="35">
        <f t="shared" si="5"/>
        <v>0</v>
      </c>
      <c r="I40" s="35">
        <f t="shared" si="7"/>
        <v>0</v>
      </c>
      <c r="J40" s="34"/>
      <c r="K40" s="34"/>
    </row>
    <row r="41" spans="1:11" s="37" customFormat="1" ht="11.25">
      <c r="A41" s="32">
        <f t="shared" si="4"/>
        <v>24</v>
      </c>
      <c r="B41" s="93">
        <f t="shared" si="0"/>
        <v>45482</v>
      </c>
      <c r="C41" s="35">
        <f t="shared" si="6"/>
        <v>0</v>
      </c>
      <c r="D41" s="35">
        <f t="shared" si="8"/>
        <v>0</v>
      </c>
      <c r="E41" s="35">
        <f t="shared" si="2"/>
        <v>0</v>
      </c>
      <c r="F41" s="35">
        <f t="shared" si="9"/>
        <v>0</v>
      </c>
      <c r="G41" s="35">
        <v>0</v>
      </c>
      <c r="H41" s="35">
        <f t="shared" si="5"/>
        <v>0</v>
      </c>
      <c r="I41" s="35">
        <f t="shared" si="7"/>
        <v>0</v>
      </c>
      <c r="J41" s="34"/>
      <c r="K41" s="34"/>
    </row>
    <row r="42" spans="1:11" s="37" customFormat="1" ht="11.25">
      <c r="A42" s="32">
        <f t="shared" si="4"/>
        <v>25</v>
      </c>
      <c r="B42" s="93">
        <f t="shared" si="0"/>
        <v>45605</v>
      </c>
      <c r="C42" s="35">
        <f t="shared" si="6"/>
        <v>0</v>
      </c>
      <c r="D42" s="35">
        <f t="shared" si="8"/>
        <v>0</v>
      </c>
      <c r="E42" s="35">
        <f t="shared" si="2"/>
        <v>0</v>
      </c>
      <c r="F42" s="35">
        <f t="shared" si="9"/>
        <v>0</v>
      </c>
      <c r="G42" s="35">
        <v>0</v>
      </c>
      <c r="H42" s="35">
        <f t="shared" si="5"/>
        <v>0</v>
      </c>
      <c r="I42" s="35">
        <f t="shared" si="7"/>
        <v>0</v>
      </c>
      <c r="J42" s="34"/>
      <c r="K42" s="34"/>
    </row>
    <row r="43" spans="1:11" s="37" customFormat="1" ht="11.25">
      <c r="A43" s="32">
        <f t="shared" si="4"/>
        <v>26</v>
      </c>
      <c r="B43" s="93">
        <f t="shared" si="0"/>
        <v>45725</v>
      </c>
      <c r="C43" s="35">
        <f t="shared" si="6"/>
        <v>0</v>
      </c>
      <c r="D43" s="35">
        <f t="shared" si="8"/>
        <v>36111111.1111111</v>
      </c>
      <c r="E43" s="35">
        <f t="shared" si="2"/>
        <v>0</v>
      </c>
      <c r="F43" s="35">
        <f t="shared" si="9"/>
        <v>36111111.1111111</v>
      </c>
      <c r="G43" s="35">
        <f>G39</f>
        <v>36111111.1111111</v>
      </c>
      <c r="H43" s="35">
        <f t="shared" si="5"/>
        <v>0</v>
      </c>
      <c r="I43" s="35">
        <f t="shared" si="7"/>
        <v>0</v>
      </c>
      <c r="J43" s="34"/>
      <c r="K43" s="34"/>
    </row>
    <row r="44" spans="1:11" s="37" customFormat="1" ht="11.25">
      <c r="A44" s="32">
        <f t="shared" si="4"/>
        <v>27</v>
      </c>
      <c r="B44" s="93">
        <f t="shared" si="0"/>
        <v>45847</v>
      </c>
      <c r="C44" s="35">
        <f t="shared" si="6"/>
        <v>0</v>
      </c>
      <c r="D44" s="35">
        <f t="shared" si="8"/>
        <v>0</v>
      </c>
      <c r="E44" s="35">
        <f t="shared" si="2"/>
        <v>0</v>
      </c>
      <c r="F44" s="35">
        <f t="shared" si="9"/>
        <v>0</v>
      </c>
      <c r="G44" s="35">
        <v>0</v>
      </c>
      <c r="H44" s="35">
        <f t="shared" si="5"/>
        <v>0</v>
      </c>
      <c r="I44" s="35">
        <f t="shared" si="7"/>
        <v>0</v>
      </c>
      <c r="J44" s="34"/>
      <c r="K44" s="34"/>
    </row>
    <row r="45" spans="1:11" s="37" customFormat="1" ht="11.25">
      <c r="A45" s="32">
        <f t="shared" si="4"/>
        <v>28</v>
      </c>
      <c r="B45" s="93">
        <f t="shared" si="0"/>
        <v>45970</v>
      </c>
      <c r="C45" s="35">
        <f t="shared" si="6"/>
        <v>0</v>
      </c>
      <c r="D45" s="35">
        <f t="shared" si="8"/>
        <v>0</v>
      </c>
      <c r="E45" s="35">
        <f t="shared" si="2"/>
        <v>0</v>
      </c>
      <c r="F45" s="35">
        <f t="shared" si="9"/>
        <v>0</v>
      </c>
      <c r="G45" s="35">
        <v>0</v>
      </c>
      <c r="H45" s="35">
        <f t="shared" si="5"/>
        <v>0</v>
      </c>
      <c r="I45" s="35">
        <f t="shared" si="7"/>
        <v>0</v>
      </c>
      <c r="J45" s="34"/>
      <c r="K45" s="34"/>
    </row>
    <row r="46" spans="1:11" s="37" customFormat="1" ht="11.25">
      <c r="A46" s="32">
        <f t="shared" si="4"/>
        <v>29</v>
      </c>
      <c r="B46" s="93">
        <f t="shared" si="0"/>
        <v>46090</v>
      </c>
      <c r="C46" s="35">
        <f t="shared" si="6"/>
        <v>0</v>
      </c>
      <c r="D46" s="35">
        <f t="shared" si="8"/>
        <v>0</v>
      </c>
      <c r="E46" s="35">
        <f t="shared" si="2"/>
        <v>0</v>
      </c>
      <c r="F46" s="35">
        <f t="shared" si="9"/>
        <v>0</v>
      </c>
      <c r="G46" s="35">
        <v>0</v>
      </c>
      <c r="H46" s="35">
        <f t="shared" si="5"/>
        <v>0</v>
      </c>
      <c r="I46" s="35">
        <f t="shared" si="7"/>
        <v>0</v>
      </c>
      <c r="J46" s="34"/>
      <c r="K46" s="34"/>
    </row>
    <row r="47" spans="1:11" s="37" customFormat="1" ht="11.25">
      <c r="A47" s="32">
        <f t="shared" si="4"/>
        <v>30</v>
      </c>
      <c r="B47" s="93">
        <f t="shared" si="0"/>
        <v>46212</v>
      </c>
      <c r="C47" s="35">
        <f t="shared" si="6"/>
        <v>0</v>
      </c>
      <c r="D47" s="35">
        <f t="shared" si="8"/>
        <v>36111111.1111111</v>
      </c>
      <c r="E47" s="35">
        <f t="shared" si="2"/>
        <v>0</v>
      </c>
      <c r="F47" s="35">
        <f t="shared" si="9"/>
        <v>36111111.1111111</v>
      </c>
      <c r="G47" s="35">
        <f>G43</f>
        <v>36111111.1111111</v>
      </c>
      <c r="H47" s="35">
        <f t="shared" si="5"/>
        <v>0</v>
      </c>
      <c r="I47" s="35">
        <f t="shared" si="7"/>
        <v>0</v>
      </c>
      <c r="J47" s="34"/>
      <c r="K47" s="34"/>
    </row>
    <row r="48" spans="1:11" s="37" customFormat="1" ht="11.25">
      <c r="A48" s="32">
        <f t="shared" si="4"/>
        <v>31</v>
      </c>
      <c r="B48" s="93">
        <f t="shared" si="0"/>
        <v>46335</v>
      </c>
      <c r="C48" s="35">
        <f t="shared" si="6"/>
        <v>0</v>
      </c>
      <c r="D48" s="35">
        <f t="shared" si="8"/>
        <v>0</v>
      </c>
      <c r="E48" s="35">
        <f t="shared" si="2"/>
        <v>0</v>
      </c>
      <c r="F48" s="35">
        <f t="shared" si="9"/>
        <v>0</v>
      </c>
      <c r="G48" s="35">
        <v>0</v>
      </c>
      <c r="H48" s="35">
        <f t="shared" si="5"/>
        <v>0</v>
      </c>
      <c r="I48" s="35">
        <f t="shared" si="7"/>
        <v>0</v>
      </c>
      <c r="J48" s="34"/>
      <c r="K48" s="34"/>
    </row>
    <row r="49" spans="1:11" s="37" customFormat="1" ht="11.25">
      <c r="A49" s="32">
        <f t="shared" si="4"/>
        <v>32</v>
      </c>
      <c r="B49" s="93">
        <f t="shared" si="0"/>
        <v>46455</v>
      </c>
      <c r="C49" s="35">
        <f t="shared" si="6"/>
        <v>0</v>
      </c>
      <c r="D49" s="35">
        <f t="shared" si="8"/>
        <v>0</v>
      </c>
      <c r="E49" s="35">
        <f t="shared" si="2"/>
        <v>0</v>
      </c>
      <c r="F49" s="35">
        <f t="shared" si="9"/>
        <v>0</v>
      </c>
      <c r="G49" s="35">
        <v>0</v>
      </c>
      <c r="H49" s="35">
        <f t="shared" si="5"/>
        <v>0</v>
      </c>
      <c r="I49" s="35">
        <f t="shared" si="7"/>
        <v>0</v>
      </c>
      <c r="J49" s="34"/>
      <c r="K49" s="34"/>
    </row>
    <row r="50" spans="1:11" s="37" customFormat="1" ht="11.25">
      <c r="A50" s="32">
        <f t="shared" si="4"/>
        <v>33</v>
      </c>
      <c r="B50" s="93">
        <f t="shared" si="0"/>
        <v>46577</v>
      </c>
      <c r="C50" s="35">
        <f t="shared" si="6"/>
        <v>0</v>
      </c>
      <c r="D50" s="35">
        <f t="shared" si="8"/>
        <v>0</v>
      </c>
      <c r="E50" s="35">
        <f t="shared" si="2"/>
        <v>0</v>
      </c>
      <c r="F50" s="35">
        <f t="shared" si="9"/>
        <v>0</v>
      </c>
      <c r="G50" s="35">
        <v>0</v>
      </c>
      <c r="H50" s="35">
        <f t="shared" si="5"/>
        <v>0</v>
      </c>
      <c r="I50" s="35">
        <f t="shared" si="7"/>
        <v>0</v>
      </c>
      <c r="J50" s="34"/>
      <c r="K50" s="34"/>
    </row>
    <row r="51" spans="1:11" s="37" customFormat="1" ht="11.25">
      <c r="A51" s="32">
        <f t="shared" si="4"/>
        <v>34</v>
      </c>
      <c r="B51" s="93">
        <f t="shared" si="0"/>
        <v>46700</v>
      </c>
      <c r="C51" s="35">
        <f t="shared" si="6"/>
        <v>0</v>
      </c>
      <c r="D51" s="35">
        <f t="shared" si="8"/>
        <v>36111111.1111111</v>
      </c>
      <c r="E51" s="35">
        <f t="shared" si="2"/>
        <v>0</v>
      </c>
      <c r="F51" s="35">
        <f t="shared" si="9"/>
        <v>36111111.1111111</v>
      </c>
      <c r="G51" s="35">
        <f>G47</f>
        <v>36111111.1111111</v>
      </c>
      <c r="H51" s="35">
        <f t="shared" si="5"/>
        <v>0</v>
      </c>
      <c r="I51" s="35">
        <f t="shared" si="7"/>
        <v>0</v>
      </c>
      <c r="J51" s="34"/>
      <c r="K51" s="34"/>
    </row>
    <row r="52" spans="1:11" s="37" customFormat="1" ht="11.25">
      <c r="A52" s="32">
        <f t="shared" si="4"/>
        <v>35</v>
      </c>
      <c r="B52" s="93">
        <f t="shared" si="0"/>
        <v>46821</v>
      </c>
      <c r="C52" s="35">
        <f t="shared" si="6"/>
        <v>0</v>
      </c>
      <c r="D52" s="35">
        <f t="shared" si="8"/>
        <v>0</v>
      </c>
      <c r="E52" s="35">
        <f t="shared" si="2"/>
        <v>0</v>
      </c>
      <c r="F52" s="35">
        <f t="shared" si="9"/>
        <v>0</v>
      </c>
      <c r="G52" s="35">
        <v>0</v>
      </c>
      <c r="H52" s="35">
        <f t="shared" si="5"/>
        <v>0</v>
      </c>
      <c r="I52" s="35">
        <f t="shared" si="7"/>
        <v>0</v>
      </c>
      <c r="J52" s="34"/>
      <c r="K52" s="34"/>
    </row>
    <row r="53" spans="1:11" s="37" customFormat="1" ht="11.25">
      <c r="A53" s="32">
        <f t="shared" si="4"/>
        <v>36</v>
      </c>
      <c r="B53" s="93">
        <f t="shared" si="0"/>
        <v>46943</v>
      </c>
      <c r="C53" s="35">
        <f t="shared" si="6"/>
        <v>0</v>
      </c>
      <c r="D53" s="35">
        <f t="shared" si="8"/>
        <v>0</v>
      </c>
      <c r="E53" s="35">
        <f t="shared" si="2"/>
        <v>0</v>
      </c>
      <c r="F53" s="35">
        <f t="shared" si="9"/>
        <v>0</v>
      </c>
      <c r="G53" s="35">
        <v>0</v>
      </c>
      <c r="H53" s="35">
        <f t="shared" si="5"/>
        <v>0</v>
      </c>
      <c r="I53" s="35">
        <f t="shared" si="7"/>
        <v>0</v>
      </c>
      <c r="J53" s="34"/>
      <c r="K53" s="34"/>
    </row>
    <row r="54" spans="1:11" s="37" customFormat="1" ht="11.25">
      <c r="A54" s="32">
        <f t="shared" si="4"/>
        <v>37</v>
      </c>
      <c r="B54" s="93">
        <f t="shared" si="0"/>
        <v>47066</v>
      </c>
      <c r="C54" s="35">
        <f t="shared" si="6"/>
        <v>0</v>
      </c>
      <c r="D54" s="35">
        <f t="shared" si="8"/>
        <v>0</v>
      </c>
      <c r="E54" s="35">
        <f t="shared" si="2"/>
        <v>0</v>
      </c>
      <c r="F54" s="35">
        <f t="shared" si="9"/>
        <v>0</v>
      </c>
      <c r="G54" s="35">
        <v>0</v>
      </c>
      <c r="H54" s="35">
        <f t="shared" si="5"/>
        <v>0</v>
      </c>
      <c r="I54" s="35">
        <f t="shared" si="7"/>
        <v>0</v>
      </c>
      <c r="J54" s="34"/>
      <c r="K54" s="34"/>
    </row>
    <row r="55" spans="1:11" s="37" customFormat="1" ht="11.25">
      <c r="A55" s="32">
        <f t="shared" si="4"/>
        <v>38</v>
      </c>
      <c r="B55" s="93">
        <f t="shared" si="0"/>
        <v>47186</v>
      </c>
      <c r="C55" s="35">
        <f t="shared" si="6"/>
        <v>0</v>
      </c>
      <c r="D55" s="35">
        <f t="shared" si="8"/>
        <v>36111111.1111111</v>
      </c>
      <c r="E55" s="35">
        <f t="shared" si="2"/>
        <v>0</v>
      </c>
      <c r="F55" s="35">
        <f t="shared" si="9"/>
        <v>36111111.1111111</v>
      </c>
      <c r="G55" s="35">
        <f>G51</f>
        <v>36111111.1111111</v>
      </c>
      <c r="H55" s="35">
        <f t="shared" si="5"/>
        <v>0</v>
      </c>
      <c r="I55" s="35">
        <f t="shared" si="7"/>
        <v>0</v>
      </c>
      <c r="J55" s="34"/>
      <c r="K55" s="34"/>
    </row>
    <row r="56" spans="1:11" s="37" customFormat="1" ht="11.25">
      <c r="A56" s="32">
        <f t="shared" si="4"/>
        <v>39</v>
      </c>
      <c r="B56" s="93">
        <f t="shared" si="0"/>
        <v>47308</v>
      </c>
      <c r="C56" s="35">
        <f t="shared" si="6"/>
        <v>0</v>
      </c>
      <c r="D56" s="35">
        <f t="shared" si="8"/>
        <v>0</v>
      </c>
      <c r="E56" s="35">
        <f t="shared" si="2"/>
        <v>0</v>
      </c>
      <c r="F56" s="35">
        <f t="shared" si="9"/>
        <v>0</v>
      </c>
      <c r="G56" s="35">
        <v>0</v>
      </c>
      <c r="H56" s="35">
        <f t="shared" si="5"/>
        <v>0</v>
      </c>
      <c r="I56" s="35">
        <f t="shared" si="7"/>
        <v>0</v>
      </c>
      <c r="J56" s="34"/>
      <c r="K56" s="34"/>
    </row>
    <row r="57" spans="1:11" s="37" customFormat="1" ht="11.25">
      <c r="A57" s="32">
        <f t="shared" si="4"/>
        <v>40</v>
      </c>
      <c r="B57" s="93">
        <f t="shared" si="0"/>
        <v>47431</v>
      </c>
      <c r="C57" s="35">
        <f t="shared" si="6"/>
        <v>0</v>
      </c>
      <c r="D57" s="35">
        <f t="shared" si="8"/>
        <v>0</v>
      </c>
      <c r="E57" s="35">
        <f t="shared" si="2"/>
        <v>0</v>
      </c>
      <c r="F57" s="35">
        <f t="shared" si="9"/>
        <v>0</v>
      </c>
      <c r="G57" s="35">
        <v>0</v>
      </c>
      <c r="H57" s="35">
        <f t="shared" si="5"/>
        <v>0</v>
      </c>
      <c r="I57" s="35">
        <f t="shared" si="7"/>
        <v>0</v>
      </c>
      <c r="J57" s="34"/>
      <c r="K57" s="34"/>
    </row>
    <row r="58" spans="1:11" s="37" customFormat="1" ht="11.25">
      <c r="A58" s="32">
        <f t="shared" si="4"/>
        <v>41</v>
      </c>
      <c r="B58" s="93">
        <f t="shared" si="0"/>
        <v>47551</v>
      </c>
      <c r="C58" s="35">
        <f t="shared" si="6"/>
        <v>0</v>
      </c>
      <c r="D58" s="35">
        <f t="shared" si="8"/>
        <v>0</v>
      </c>
      <c r="E58" s="35">
        <f t="shared" si="2"/>
        <v>0</v>
      </c>
      <c r="F58" s="35">
        <f t="shared" si="9"/>
        <v>0</v>
      </c>
      <c r="G58" s="35">
        <v>0</v>
      </c>
      <c r="H58" s="35">
        <f t="shared" si="5"/>
        <v>0</v>
      </c>
      <c r="I58" s="35">
        <f t="shared" si="7"/>
        <v>0</v>
      </c>
      <c r="J58" s="34"/>
      <c r="K58" s="34"/>
    </row>
    <row r="59" spans="1:11" s="37" customFormat="1" ht="11.25">
      <c r="A59" s="32">
        <f t="shared" si="4"/>
        <v>42</v>
      </c>
      <c r="B59" s="93">
        <f t="shared" si="0"/>
        <v>47673</v>
      </c>
      <c r="C59" s="35">
        <f t="shared" si="6"/>
        <v>0</v>
      </c>
      <c r="D59" s="35">
        <f t="shared" si="8"/>
        <v>36111111.1111111</v>
      </c>
      <c r="E59" s="35">
        <f t="shared" si="2"/>
        <v>0</v>
      </c>
      <c r="F59" s="35">
        <f t="shared" si="9"/>
        <v>36111111.1111111</v>
      </c>
      <c r="G59" s="35">
        <f>G55</f>
        <v>36111111.1111111</v>
      </c>
      <c r="H59" s="35">
        <f t="shared" si="5"/>
        <v>0</v>
      </c>
      <c r="I59" s="35">
        <f t="shared" si="7"/>
        <v>0</v>
      </c>
      <c r="J59" s="34"/>
      <c r="K59" s="34"/>
    </row>
    <row r="60" spans="1:11" s="37" customFormat="1" ht="11.25">
      <c r="A60" s="32">
        <f t="shared" si="4"/>
        <v>43</v>
      </c>
      <c r="B60" s="93">
        <f t="shared" si="0"/>
        <v>47796</v>
      </c>
      <c r="C60" s="35">
        <f t="shared" si="6"/>
        <v>0</v>
      </c>
      <c r="D60" s="35">
        <f t="shared" si="8"/>
        <v>0</v>
      </c>
      <c r="E60" s="35">
        <f t="shared" si="2"/>
        <v>0</v>
      </c>
      <c r="F60" s="35">
        <f t="shared" si="9"/>
        <v>0</v>
      </c>
      <c r="G60" s="35">
        <v>0</v>
      </c>
      <c r="H60" s="35">
        <f t="shared" si="5"/>
        <v>0</v>
      </c>
      <c r="I60" s="35">
        <f t="shared" si="7"/>
        <v>0</v>
      </c>
      <c r="J60" s="34"/>
      <c r="K60" s="34"/>
    </row>
    <row r="61" spans="1:11" s="37" customFormat="1" ht="11.25">
      <c r="A61" s="32">
        <f t="shared" si="4"/>
        <v>44</v>
      </c>
      <c r="B61" s="93">
        <f t="shared" si="0"/>
        <v>47916</v>
      </c>
      <c r="C61" s="35">
        <f t="shared" si="6"/>
        <v>0</v>
      </c>
      <c r="D61" s="35">
        <f t="shared" si="8"/>
        <v>0</v>
      </c>
      <c r="E61" s="35">
        <f t="shared" si="2"/>
        <v>0</v>
      </c>
      <c r="F61" s="35">
        <f t="shared" si="9"/>
        <v>0</v>
      </c>
      <c r="G61" s="35">
        <v>0</v>
      </c>
      <c r="H61" s="35">
        <f t="shared" si="5"/>
        <v>0</v>
      </c>
      <c r="I61" s="35">
        <f t="shared" si="7"/>
        <v>0</v>
      </c>
      <c r="J61" s="34"/>
      <c r="K61" s="34"/>
    </row>
    <row r="62" spans="1:11" s="37" customFormat="1" ht="11.25">
      <c r="A62" s="32">
        <f t="shared" si="4"/>
        <v>45</v>
      </c>
      <c r="B62" s="93">
        <f t="shared" si="0"/>
        <v>48038</v>
      </c>
      <c r="C62" s="35">
        <f t="shared" si="6"/>
        <v>0</v>
      </c>
      <c r="D62" s="35">
        <f t="shared" si="8"/>
        <v>0</v>
      </c>
      <c r="E62" s="35">
        <f t="shared" si="2"/>
        <v>0</v>
      </c>
      <c r="F62" s="35">
        <f t="shared" si="9"/>
        <v>0</v>
      </c>
      <c r="G62" s="35">
        <v>0</v>
      </c>
      <c r="H62" s="35">
        <f t="shared" si="5"/>
        <v>0</v>
      </c>
      <c r="I62" s="35">
        <f t="shared" si="7"/>
        <v>0</v>
      </c>
      <c r="J62" s="34"/>
      <c r="K62" s="34"/>
    </row>
    <row r="63" spans="1:11" s="37" customFormat="1" ht="11.25">
      <c r="A63" s="32">
        <f t="shared" si="4"/>
        <v>46</v>
      </c>
      <c r="B63" s="93">
        <f t="shared" si="0"/>
        <v>48161</v>
      </c>
      <c r="C63" s="35">
        <f t="shared" si="6"/>
        <v>0</v>
      </c>
      <c r="D63" s="35">
        <f t="shared" si="8"/>
        <v>36111111.1111111</v>
      </c>
      <c r="E63" s="35">
        <f t="shared" si="2"/>
        <v>0</v>
      </c>
      <c r="F63" s="35">
        <f t="shared" si="9"/>
        <v>36111111.1111111</v>
      </c>
      <c r="G63" s="35">
        <f>G59</f>
        <v>36111111.1111111</v>
      </c>
      <c r="H63" s="35">
        <f t="shared" si="5"/>
        <v>0</v>
      </c>
      <c r="I63" s="35">
        <f t="shared" si="7"/>
        <v>0</v>
      </c>
      <c r="J63" s="34"/>
      <c r="K63" s="34"/>
    </row>
    <row r="64" spans="1:11" s="37" customFormat="1" ht="11.25">
      <c r="A64" s="32">
        <f t="shared" si="4"/>
        <v>47</v>
      </c>
      <c r="B64" s="93">
        <f t="shared" si="0"/>
        <v>48282</v>
      </c>
      <c r="C64" s="35">
        <f t="shared" si="6"/>
        <v>0</v>
      </c>
      <c r="D64" s="35">
        <f t="shared" si="8"/>
        <v>0</v>
      </c>
      <c r="E64" s="35">
        <f t="shared" si="2"/>
        <v>0</v>
      </c>
      <c r="F64" s="35">
        <f t="shared" si="9"/>
        <v>0</v>
      </c>
      <c r="G64" s="35">
        <v>0</v>
      </c>
      <c r="H64" s="35">
        <f t="shared" si="5"/>
        <v>0</v>
      </c>
      <c r="I64" s="35">
        <f t="shared" si="7"/>
        <v>0</v>
      </c>
      <c r="J64" s="34"/>
      <c r="K64" s="34"/>
    </row>
    <row r="65" spans="1:11" s="37" customFormat="1" ht="11.25">
      <c r="A65" s="32">
        <f t="shared" si="4"/>
        <v>48</v>
      </c>
      <c r="B65" s="93">
        <f t="shared" si="0"/>
        <v>48404</v>
      </c>
      <c r="C65" s="35">
        <f t="shared" si="6"/>
        <v>0</v>
      </c>
      <c r="D65" s="35">
        <f t="shared" si="8"/>
        <v>0</v>
      </c>
      <c r="E65" s="35">
        <f t="shared" si="2"/>
        <v>0</v>
      </c>
      <c r="F65" s="35">
        <f t="shared" si="9"/>
        <v>0</v>
      </c>
      <c r="G65" s="35">
        <v>0</v>
      </c>
      <c r="H65" s="35">
        <f t="shared" si="5"/>
        <v>0</v>
      </c>
      <c r="I65" s="35">
        <f t="shared" si="7"/>
        <v>0</v>
      </c>
      <c r="J65" s="34"/>
      <c r="K65" s="34"/>
    </row>
    <row r="66" spans="1:11" s="37" customFormat="1" ht="11.25">
      <c r="A66" s="32">
        <f t="shared" si="4"/>
        <v>49</v>
      </c>
      <c r="B66" s="93">
        <f t="shared" si="0"/>
        <v>48527</v>
      </c>
      <c r="C66" s="35">
        <f t="shared" si="6"/>
        <v>0</v>
      </c>
      <c r="D66" s="35">
        <f t="shared" si="8"/>
        <v>0</v>
      </c>
      <c r="E66" s="35">
        <f t="shared" si="2"/>
        <v>0</v>
      </c>
      <c r="F66" s="35">
        <f t="shared" si="9"/>
        <v>0</v>
      </c>
      <c r="G66" s="35">
        <v>0</v>
      </c>
      <c r="H66" s="35">
        <f t="shared" si="5"/>
        <v>0</v>
      </c>
      <c r="I66" s="35">
        <f t="shared" si="7"/>
        <v>0</v>
      </c>
      <c r="J66" s="34"/>
      <c r="K66" s="34"/>
    </row>
    <row r="67" spans="1:11" s="37" customFormat="1" ht="11.25">
      <c r="A67" s="32">
        <f t="shared" si="4"/>
        <v>50</v>
      </c>
      <c r="B67" s="93">
        <f t="shared" si="0"/>
        <v>48647</v>
      </c>
      <c r="C67" s="35">
        <f t="shared" si="6"/>
        <v>0</v>
      </c>
      <c r="D67" s="35">
        <f t="shared" si="8"/>
        <v>36111111.1111111</v>
      </c>
      <c r="E67" s="35">
        <f t="shared" si="2"/>
        <v>0</v>
      </c>
      <c r="F67" s="35">
        <f t="shared" si="9"/>
        <v>36111111.1111111</v>
      </c>
      <c r="G67" s="35">
        <f>G63</f>
        <v>36111111.1111111</v>
      </c>
      <c r="H67" s="35">
        <f t="shared" si="5"/>
        <v>0</v>
      </c>
      <c r="I67" s="35">
        <f t="shared" si="7"/>
        <v>0</v>
      </c>
      <c r="J67" s="34"/>
      <c r="K67" s="34"/>
    </row>
    <row r="68" spans="1:11" s="37" customFormat="1" ht="11.25">
      <c r="A68" s="32">
        <f t="shared" si="4"/>
        <v>51</v>
      </c>
      <c r="B68" s="93">
        <f t="shared" si="0"/>
        <v>48769</v>
      </c>
      <c r="C68" s="35">
        <f t="shared" si="6"/>
        <v>0</v>
      </c>
      <c r="D68" s="35">
        <f t="shared" si="8"/>
        <v>0</v>
      </c>
      <c r="E68" s="35">
        <f t="shared" si="2"/>
        <v>0</v>
      </c>
      <c r="F68" s="35">
        <f t="shared" si="9"/>
        <v>0</v>
      </c>
      <c r="G68" s="35">
        <v>0</v>
      </c>
      <c r="H68" s="35">
        <f t="shared" si="5"/>
        <v>0</v>
      </c>
      <c r="I68" s="35">
        <f t="shared" si="7"/>
        <v>0</v>
      </c>
      <c r="J68" s="34"/>
      <c r="K68" s="34"/>
    </row>
    <row r="69" spans="1:11" s="37" customFormat="1" ht="11.25">
      <c r="A69" s="32">
        <f t="shared" si="4"/>
        <v>52</v>
      </c>
      <c r="B69" s="93">
        <f t="shared" si="0"/>
        <v>48892</v>
      </c>
      <c r="C69" s="35">
        <f t="shared" si="6"/>
        <v>0</v>
      </c>
      <c r="D69" s="35">
        <f t="shared" si="8"/>
        <v>0</v>
      </c>
      <c r="E69" s="35">
        <f t="shared" si="2"/>
        <v>0</v>
      </c>
      <c r="F69" s="35">
        <f t="shared" si="9"/>
        <v>0</v>
      </c>
      <c r="G69" s="35">
        <v>0</v>
      </c>
      <c r="H69" s="35">
        <f t="shared" si="5"/>
        <v>0</v>
      </c>
      <c r="I69" s="35">
        <f t="shared" si="7"/>
        <v>0</v>
      </c>
      <c r="J69" s="34"/>
      <c r="K69" s="34"/>
    </row>
    <row r="70" spans="1:11" s="37" customFormat="1" ht="11.25">
      <c r="A70" s="32">
        <f t="shared" si="4"/>
        <v>53</v>
      </c>
      <c r="B70" s="93">
        <f t="shared" si="0"/>
        <v>49012</v>
      </c>
      <c r="C70" s="35">
        <f t="shared" si="6"/>
        <v>0</v>
      </c>
      <c r="D70" s="35">
        <f t="shared" si="8"/>
        <v>0</v>
      </c>
      <c r="E70" s="35">
        <f t="shared" si="2"/>
        <v>0</v>
      </c>
      <c r="F70" s="35">
        <f t="shared" si="9"/>
        <v>0</v>
      </c>
      <c r="G70" s="35">
        <v>0</v>
      </c>
      <c r="H70" s="35">
        <f t="shared" si="5"/>
        <v>0</v>
      </c>
      <c r="I70" s="35">
        <f t="shared" si="7"/>
        <v>0</v>
      </c>
      <c r="J70" s="34"/>
      <c r="K70" s="34"/>
    </row>
    <row r="71" spans="1:11" s="37" customFormat="1" ht="11.25">
      <c r="A71" s="32">
        <f t="shared" si="4"/>
        <v>54</v>
      </c>
      <c r="B71" s="93">
        <f t="shared" si="0"/>
        <v>49134</v>
      </c>
      <c r="C71" s="35">
        <f t="shared" si="6"/>
        <v>0</v>
      </c>
      <c r="D71" s="35">
        <f t="shared" si="8"/>
        <v>36111111.1111111</v>
      </c>
      <c r="E71" s="35">
        <f t="shared" si="2"/>
        <v>0</v>
      </c>
      <c r="F71" s="35">
        <f t="shared" si="9"/>
        <v>36111111.1111111</v>
      </c>
      <c r="G71" s="35">
        <f>G67</f>
        <v>36111111.1111111</v>
      </c>
      <c r="H71" s="35">
        <f t="shared" si="5"/>
        <v>0</v>
      </c>
      <c r="I71" s="35">
        <f t="shared" si="7"/>
        <v>0</v>
      </c>
      <c r="J71" s="34"/>
      <c r="K71" s="34"/>
    </row>
    <row r="72" spans="1:11" s="37" customFormat="1" ht="11.25">
      <c r="A72" s="32">
        <f t="shared" si="4"/>
        <v>55</v>
      </c>
      <c r="B72" s="93">
        <f t="shared" si="0"/>
        <v>49257</v>
      </c>
      <c r="C72" s="35">
        <f t="shared" si="6"/>
        <v>0</v>
      </c>
      <c r="D72" s="35">
        <f t="shared" si="8"/>
        <v>0</v>
      </c>
      <c r="E72" s="35">
        <f t="shared" si="2"/>
        <v>0</v>
      </c>
      <c r="F72" s="35">
        <f t="shared" si="9"/>
        <v>0</v>
      </c>
      <c r="G72" s="35">
        <v>0</v>
      </c>
      <c r="H72" s="35">
        <f t="shared" si="5"/>
        <v>0</v>
      </c>
      <c r="I72" s="35">
        <f t="shared" si="7"/>
        <v>0</v>
      </c>
      <c r="J72" s="34"/>
      <c r="K72" s="34"/>
    </row>
    <row r="73" spans="1:11" s="37" customFormat="1" ht="11.25">
      <c r="A73" s="32">
        <f t="shared" si="4"/>
        <v>56</v>
      </c>
      <c r="B73" s="93">
        <f t="shared" si="0"/>
        <v>49377</v>
      </c>
      <c r="C73" s="35">
        <f t="shared" si="6"/>
        <v>0</v>
      </c>
      <c r="D73" s="35">
        <f t="shared" si="8"/>
        <v>0</v>
      </c>
      <c r="E73" s="35">
        <f t="shared" si="2"/>
        <v>0</v>
      </c>
      <c r="F73" s="35">
        <f t="shared" si="9"/>
        <v>0</v>
      </c>
      <c r="G73" s="35">
        <v>0</v>
      </c>
      <c r="H73" s="35">
        <f t="shared" si="5"/>
        <v>0</v>
      </c>
      <c r="I73" s="35">
        <f t="shared" si="7"/>
        <v>0</v>
      </c>
      <c r="J73" s="34"/>
      <c r="K73" s="34"/>
    </row>
    <row r="74" spans="1:11" s="37" customFormat="1" ht="11.25">
      <c r="A74" s="32">
        <f t="shared" si="4"/>
        <v>57</v>
      </c>
      <c r="B74" s="93">
        <f t="shared" si="0"/>
        <v>49499</v>
      </c>
      <c r="C74" s="35">
        <f t="shared" si="6"/>
        <v>0</v>
      </c>
      <c r="D74" s="35">
        <f t="shared" si="8"/>
        <v>0</v>
      </c>
      <c r="E74" s="35">
        <f t="shared" si="2"/>
        <v>0</v>
      </c>
      <c r="F74" s="35">
        <f t="shared" si="9"/>
        <v>0</v>
      </c>
      <c r="G74" s="35">
        <v>0</v>
      </c>
      <c r="H74" s="35">
        <f t="shared" si="5"/>
        <v>0</v>
      </c>
      <c r="I74" s="35">
        <f t="shared" si="7"/>
        <v>0</v>
      </c>
      <c r="J74" s="34"/>
      <c r="K74" s="34"/>
    </row>
    <row r="75" spans="1:11" s="37" customFormat="1" ht="11.25">
      <c r="A75" s="32">
        <f t="shared" si="4"/>
        <v>58</v>
      </c>
      <c r="B75" s="93">
        <f t="shared" si="0"/>
        <v>49622</v>
      </c>
      <c r="C75" s="35">
        <f t="shared" si="6"/>
        <v>0</v>
      </c>
      <c r="D75" s="35">
        <f t="shared" si="8"/>
        <v>36111111.1111111</v>
      </c>
      <c r="E75" s="35">
        <f t="shared" si="2"/>
        <v>0</v>
      </c>
      <c r="F75" s="35">
        <f t="shared" si="9"/>
        <v>36111111.1111111</v>
      </c>
      <c r="G75" s="35">
        <f>G71</f>
        <v>36111111.1111111</v>
      </c>
      <c r="H75" s="35">
        <f t="shared" si="5"/>
        <v>0</v>
      </c>
      <c r="I75" s="35">
        <f t="shared" si="7"/>
        <v>0</v>
      </c>
      <c r="J75" s="34"/>
      <c r="K75" s="34"/>
    </row>
    <row r="76" spans="1:11" s="37" customFormat="1" ht="11.25">
      <c r="A76" s="32">
        <f t="shared" si="4"/>
        <v>59</v>
      </c>
      <c r="B76" s="93">
        <f t="shared" si="0"/>
        <v>49743</v>
      </c>
      <c r="C76" s="35">
        <f t="shared" si="6"/>
        <v>0</v>
      </c>
      <c r="D76" s="35">
        <f t="shared" si="8"/>
        <v>0</v>
      </c>
      <c r="E76" s="35">
        <f t="shared" si="2"/>
        <v>0</v>
      </c>
      <c r="F76" s="35">
        <f t="shared" si="9"/>
        <v>0</v>
      </c>
      <c r="G76" s="35">
        <v>0</v>
      </c>
      <c r="H76" s="35">
        <f t="shared" si="5"/>
        <v>0</v>
      </c>
      <c r="I76" s="35">
        <f t="shared" si="7"/>
        <v>0</v>
      </c>
      <c r="J76" s="34"/>
      <c r="K76" s="34"/>
    </row>
    <row r="77" spans="1:11" s="37" customFormat="1" ht="11.25">
      <c r="A77" s="32">
        <f t="shared" si="4"/>
        <v>60</v>
      </c>
      <c r="B77" s="93">
        <f t="shared" si="0"/>
        <v>49865</v>
      </c>
      <c r="C77" s="35">
        <f t="shared" si="6"/>
        <v>0</v>
      </c>
      <c r="D77" s="35">
        <f t="shared" si="8"/>
        <v>0</v>
      </c>
      <c r="E77" s="35">
        <f t="shared" si="2"/>
        <v>0</v>
      </c>
      <c r="F77" s="35">
        <f t="shared" si="9"/>
        <v>0</v>
      </c>
      <c r="G77" s="35">
        <v>0</v>
      </c>
      <c r="H77" s="35">
        <f t="shared" si="5"/>
        <v>0</v>
      </c>
      <c r="I77" s="35">
        <f t="shared" si="7"/>
        <v>0</v>
      </c>
      <c r="J77" s="34"/>
      <c r="K77" s="34"/>
    </row>
    <row r="78" spans="1:11" s="37" customFormat="1" ht="11.25">
      <c r="A78" s="32">
        <f t="shared" si="4"/>
        <v>61</v>
      </c>
      <c r="B78" s="93">
        <f t="shared" si="0"/>
        <v>49988</v>
      </c>
      <c r="C78" s="35">
        <f t="shared" si="6"/>
        <v>0</v>
      </c>
      <c r="D78" s="35">
        <f t="shared" si="8"/>
        <v>0</v>
      </c>
      <c r="E78" s="35">
        <f t="shared" si="2"/>
        <v>0</v>
      </c>
      <c r="F78" s="35">
        <f t="shared" si="9"/>
        <v>0</v>
      </c>
      <c r="G78" s="35">
        <v>0</v>
      </c>
      <c r="H78" s="35">
        <f t="shared" si="5"/>
        <v>0</v>
      </c>
      <c r="I78" s="35">
        <f t="shared" si="7"/>
        <v>0</v>
      </c>
      <c r="J78" s="34"/>
      <c r="K78" s="34"/>
    </row>
    <row r="79" spans="1:11" s="37" customFormat="1" ht="11.25">
      <c r="A79" s="32">
        <f t="shared" si="4"/>
        <v>62</v>
      </c>
      <c r="B79" s="93">
        <f t="shared" si="0"/>
        <v>50108</v>
      </c>
      <c r="C79" s="35">
        <f t="shared" si="6"/>
        <v>0</v>
      </c>
      <c r="D79" s="35">
        <f t="shared" si="8"/>
        <v>36111111.1111111</v>
      </c>
      <c r="E79" s="35">
        <f t="shared" si="2"/>
        <v>0</v>
      </c>
      <c r="F79" s="35">
        <f t="shared" si="9"/>
        <v>36111111.1111111</v>
      </c>
      <c r="G79" s="35">
        <f>G75</f>
        <v>36111111.1111111</v>
      </c>
      <c r="H79" s="35">
        <f t="shared" si="5"/>
        <v>0</v>
      </c>
      <c r="I79" s="35">
        <f t="shared" si="7"/>
        <v>0</v>
      </c>
      <c r="J79" s="34"/>
      <c r="K79" s="34"/>
    </row>
    <row r="80" spans="1:11" s="37" customFormat="1" ht="11.25">
      <c r="A80" s="32">
        <f t="shared" si="4"/>
        <v>63</v>
      </c>
      <c r="B80" s="93">
        <f t="shared" si="0"/>
        <v>50230</v>
      </c>
      <c r="C80" s="35">
        <f t="shared" si="6"/>
        <v>0</v>
      </c>
      <c r="D80" s="35">
        <f t="shared" si="8"/>
        <v>0</v>
      </c>
      <c r="E80" s="35">
        <f t="shared" si="2"/>
        <v>0</v>
      </c>
      <c r="F80" s="35">
        <f t="shared" si="9"/>
        <v>0</v>
      </c>
      <c r="G80" s="35">
        <v>0</v>
      </c>
      <c r="H80" s="35">
        <f t="shared" si="5"/>
        <v>0</v>
      </c>
      <c r="I80" s="35">
        <f t="shared" si="7"/>
        <v>0</v>
      </c>
      <c r="J80" s="34"/>
      <c r="K80" s="34"/>
    </row>
    <row r="81" spans="1:11" s="37" customFormat="1" ht="11.25">
      <c r="A81" s="32">
        <f t="shared" si="4"/>
        <v>64</v>
      </c>
      <c r="B81" s="93">
        <f t="shared" si="0"/>
        <v>50353</v>
      </c>
      <c r="C81" s="35">
        <f t="shared" si="6"/>
        <v>0</v>
      </c>
      <c r="D81" s="35">
        <f t="shared" si="8"/>
        <v>0</v>
      </c>
      <c r="E81" s="35">
        <f t="shared" si="2"/>
        <v>0</v>
      </c>
      <c r="F81" s="35">
        <f t="shared" si="9"/>
        <v>0</v>
      </c>
      <c r="G81" s="35">
        <v>0</v>
      </c>
      <c r="H81" s="35">
        <f t="shared" si="5"/>
        <v>0</v>
      </c>
      <c r="I81" s="35">
        <f t="shared" si="7"/>
        <v>0</v>
      </c>
      <c r="J81" s="34"/>
      <c r="K81" s="34"/>
    </row>
    <row r="82" spans="1:11" s="37" customFormat="1" ht="11.25">
      <c r="A82" s="32">
        <f t="shared" si="4"/>
        <v>65</v>
      </c>
      <c r="B82" s="93">
        <f aca="true" t="shared" si="10" ref="B82:B145">IF(Pay_Num&lt;&gt;"",DATE(YEAR(Loan_Start),MONTH(Loan_Start)+(Pay_Num)*12/Num_Pmt_Per_Year,DAY(Loan_Start)),"")</f>
        <v>50473</v>
      </c>
      <c r="C82" s="35">
        <f t="shared" si="6"/>
        <v>0</v>
      </c>
      <c r="D82" s="35">
        <f t="shared" si="8"/>
        <v>0</v>
      </c>
      <c r="E82" s="35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35">
        <f t="shared" si="9"/>
        <v>0</v>
      </c>
      <c r="G82" s="35">
        <v>0</v>
      </c>
      <c r="H82" s="35">
        <f t="shared" si="5"/>
        <v>0</v>
      </c>
      <c r="I82" s="35">
        <f aca="true" t="shared" si="12" ref="I82:I145">IF(AND(Pay_Num&lt;&gt;"",Sched_Pay+Extra_Pay&lt;Beg_Bal),Beg_Bal-Princ,IF(Pay_Num&lt;&gt;"",0,""))</f>
        <v>0</v>
      </c>
      <c r="J82" s="34"/>
      <c r="K82" s="34"/>
    </row>
    <row r="83" spans="1:11" s="37" customFormat="1" ht="11.25">
      <c r="A83" s="32">
        <f aca="true" t="shared" si="13" ref="A83:A146">IF(Values_Entered,A82+1,"")</f>
        <v>66</v>
      </c>
      <c r="B83" s="93">
        <f t="shared" si="10"/>
        <v>50595</v>
      </c>
      <c r="C83" s="35">
        <f aca="true" t="shared" si="14" ref="C83:C146">IF(Pay_Num&lt;&gt;"",I82,"")</f>
        <v>0</v>
      </c>
      <c r="D83" s="35">
        <f t="shared" si="8"/>
        <v>36111111.1111111</v>
      </c>
      <c r="E83" s="35">
        <f t="shared" si="11"/>
        <v>0</v>
      </c>
      <c r="F83" s="35">
        <f t="shared" si="9"/>
        <v>36111111.1111111</v>
      </c>
      <c r="G83" s="35">
        <f>G79</f>
        <v>36111111.1111111</v>
      </c>
      <c r="H83" s="35">
        <f aca="true" t="shared" si="15" ref="H83:H146">IF(Pay_Num&lt;&gt;"",Beg_Bal*Interest_Rate/Num_Pmt_Per_Year,"")</f>
        <v>0</v>
      </c>
      <c r="I83" s="35">
        <f t="shared" si="12"/>
        <v>0</v>
      </c>
      <c r="J83" s="34"/>
      <c r="K83" s="34"/>
    </row>
    <row r="84" spans="1:11" s="37" customFormat="1" ht="11.25">
      <c r="A84" s="32">
        <f t="shared" si="13"/>
        <v>67</v>
      </c>
      <c r="B84" s="93">
        <f t="shared" si="10"/>
        <v>50718</v>
      </c>
      <c r="C84" s="35">
        <f t="shared" si="14"/>
        <v>0</v>
      </c>
      <c r="D84" s="35">
        <f t="shared" si="8"/>
        <v>0</v>
      </c>
      <c r="E84" s="35">
        <f t="shared" si="11"/>
        <v>0</v>
      </c>
      <c r="F84" s="35">
        <f t="shared" si="9"/>
        <v>0</v>
      </c>
      <c r="G84" s="35">
        <v>0</v>
      </c>
      <c r="H84" s="35">
        <f t="shared" si="15"/>
        <v>0</v>
      </c>
      <c r="I84" s="35">
        <f t="shared" si="12"/>
        <v>0</v>
      </c>
      <c r="J84" s="34"/>
      <c r="K84" s="34"/>
    </row>
    <row r="85" spans="1:11" s="37" customFormat="1" ht="11.25">
      <c r="A85" s="32">
        <f t="shared" si="13"/>
        <v>68</v>
      </c>
      <c r="B85" s="93">
        <f t="shared" si="10"/>
        <v>50838</v>
      </c>
      <c r="C85" s="35">
        <f t="shared" si="14"/>
        <v>0</v>
      </c>
      <c r="D85" s="35">
        <f t="shared" si="8"/>
        <v>0</v>
      </c>
      <c r="E85" s="35">
        <f t="shared" si="11"/>
        <v>0</v>
      </c>
      <c r="F85" s="35">
        <f t="shared" si="9"/>
        <v>0</v>
      </c>
      <c r="G85" s="35">
        <v>0</v>
      </c>
      <c r="H85" s="35">
        <f t="shared" si="15"/>
        <v>0</v>
      </c>
      <c r="I85" s="35">
        <f t="shared" si="12"/>
        <v>0</v>
      </c>
      <c r="J85" s="34"/>
      <c r="K85" s="34"/>
    </row>
    <row r="86" spans="1:11" s="37" customFormat="1" ht="11.25">
      <c r="A86" s="32">
        <f t="shared" si="13"/>
        <v>69</v>
      </c>
      <c r="B86" s="93">
        <f t="shared" si="10"/>
        <v>50960</v>
      </c>
      <c r="C86" s="35">
        <f t="shared" si="14"/>
        <v>0</v>
      </c>
      <c r="D86" s="35">
        <f t="shared" si="8"/>
        <v>0</v>
      </c>
      <c r="E86" s="35">
        <f t="shared" si="11"/>
        <v>0</v>
      </c>
      <c r="F86" s="35">
        <f t="shared" si="9"/>
        <v>0</v>
      </c>
      <c r="G86" s="35">
        <v>0</v>
      </c>
      <c r="H86" s="35">
        <f t="shared" si="15"/>
        <v>0</v>
      </c>
      <c r="I86" s="35">
        <f t="shared" si="12"/>
        <v>0</v>
      </c>
      <c r="J86" s="34"/>
      <c r="K86" s="34"/>
    </row>
    <row r="87" spans="1:11" s="37" customFormat="1" ht="11.25">
      <c r="A87" s="32">
        <f t="shared" si="13"/>
        <v>70</v>
      </c>
      <c r="B87" s="93">
        <f t="shared" si="10"/>
        <v>51083</v>
      </c>
      <c r="C87" s="35">
        <f t="shared" si="14"/>
        <v>0</v>
      </c>
      <c r="D87" s="35">
        <f t="shared" si="8"/>
        <v>36111111.1111111</v>
      </c>
      <c r="E87" s="35">
        <f t="shared" si="11"/>
        <v>0</v>
      </c>
      <c r="F87" s="35">
        <f t="shared" si="9"/>
        <v>36111111.1111111</v>
      </c>
      <c r="G87" s="35">
        <f>G83</f>
        <v>36111111.1111111</v>
      </c>
      <c r="H87" s="35">
        <f t="shared" si="15"/>
        <v>0</v>
      </c>
      <c r="I87" s="35">
        <f t="shared" si="12"/>
        <v>0</v>
      </c>
      <c r="J87" s="34"/>
      <c r="K87" s="34"/>
    </row>
    <row r="88" spans="1:11" s="37" customFormat="1" ht="11.25">
      <c r="A88" s="32">
        <f t="shared" si="13"/>
        <v>71</v>
      </c>
      <c r="B88" s="93">
        <f t="shared" si="10"/>
        <v>51204</v>
      </c>
      <c r="C88" s="35">
        <f t="shared" si="14"/>
        <v>0</v>
      </c>
      <c r="D88" s="35">
        <f aca="true" t="shared" si="16" ref="D88:D145">IF(Pay_Num&lt;&gt;"",Scheduled_Monthly_Payment,"")</f>
        <v>6109027.082236451</v>
      </c>
      <c r="E88" s="35">
        <f t="shared" si="11"/>
        <v>0</v>
      </c>
      <c r="F88" s="35">
        <f aca="true" t="shared" si="17" ref="F88:F145">IF(AND(Pay_Num&lt;&gt;"",Sched_Pay+Extra_Pay&lt;Beg_Bal),Sched_Pay+Extra_Pay,IF(Pay_Num&lt;&gt;"",Beg_Bal,""))</f>
        <v>0</v>
      </c>
      <c r="G88" s="35">
        <f aca="true" t="shared" si="18" ref="G88:G145">IF(Pay_Num&lt;&gt;"",Total_Pay-Int,"")</f>
        <v>0</v>
      </c>
      <c r="H88" s="35">
        <f t="shared" si="15"/>
        <v>0</v>
      </c>
      <c r="I88" s="35">
        <f t="shared" si="12"/>
        <v>0</v>
      </c>
      <c r="J88" s="34"/>
      <c r="K88" s="34"/>
    </row>
    <row r="89" spans="1:11" s="37" customFormat="1" ht="11.25">
      <c r="A89" s="32">
        <f t="shared" si="13"/>
        <v>72</v>
      </c>
      <c r="B89" s="93">
        <f t="shared" si="10"/>
        <v>51326</v>
      </c>
      <c r="C89" s="35">
        <f t="shared" si="14"/>
        <v>0</v>
      </c>
      <c r="D89" s="35">
        <f t="shared" si="16"/>
        <v>6109027.082236451</v>
      </c>
      <c r="E89" s="35">
        <f t="shared" si="11"/>
        <v>0</v>
      </c>
      <c r="F89" s="35">
        <f t="shared" si="17"/>
        <v>0</v>
      </c>
      <c r="G89" s="35">
        <f t="shared" si="18"/>
        <v>0</v>
      </c>
      <c r="H89" s="35">
        <f t="shared" si="15"/>
        <v>0</v>
      </c>
      <c r="I89" s="35">
        <f t="shared" si="12"/>
        <v>0</v>
      </c>
      <c r="J89" s="34"/>
      <c r="K89" s="34"/>
    </row>
    <row r="90" spans="1:11" s="37" customFormat="1" ht="11.25">
      <c r="A90" s="32">
        <f t="shared" si="13"/>
        <v>73</v>
      </c>
      <c r="B90" s="33">
        <f t="shared" si="10"/>
        <v>51449</v>
      </c>
      <c r="C90" s="35">
        <f t="shared" si="14"/>
        <v>0</v>
      </c>
      <c r="D90" s="35">
        <f t="shared" si="16"/>
        <v>6109027.082236451</v>
      </c>
      <c r="E90" s="36">
        <f t="shared" si="11"/>
        <v>0</v>
      </c>
      <c r="F90" s="35">
        <f t="shared" si="17"/>
        <v>0</v>
      </c>
      <c r="G90" s="35">
        <f t="shared" si="18"/>
        <v>0</v>
      </c>
      <c r="H90" s="35">
        <f t="shared" si="15"/>
        <v>0</v>
      </c>
      <c r="I90" s="35">
        <f t="shared" si="12"/>
        <v>0</v>
      </c>
      <c r="J90" s="34"/>
      <c r="K90" s="34"/>
    </row>
    <row r="91" spans="1:11" s="37" customFormat="1" ht="11.25">
      <c r="A91" s="32">
        <f t="shared" si="13"/>
        <v>74</v>
      </c>
      <c r="B91" s="33">
        <f t="shared" si="10"/>
        <v>51569</v>
      </c>
      <c r="C91" s="35">
        <f t="shared" si="14"/>
        <v>0</v>
      </c>
      <c r="D91" s="35">
        <f t="shared" si="16"/>
        <v>6109027.082236451</v>
      </c>
      <c r="E91" s="36">
        <f t="shared" si="11"/>
        <v>0</v>
      </c>
      <c r="F91" s="35">
        <f t="shared" si="17"/>
        <v>0</v>
      </c>
      <c r="G91" s="35">
        <f t="shared" si="18"/>
        <v>0</v>
      </c>
      <c r="H91" s="35">
        <f t="shared" si="15"/>
        <v>0</v>
      </c>
      <c r="I91" s="35">
        <f t="shared" si="12"/>
        <v>0</v>
      </c>
      <c r="J91" s="34"/>
      <c r="K91" s="34"/>
    </row>
    <row r="92" spans="1:11" s="37" customFormat="1" ht="11.25">
      <c r="A92" s="32">
        <f t="shared" si="13"/>
        <v>75</v>
      </c>
      <c r="B92" s="33">
        <f t="shared" si="10"/>
        <v>51691</v>
      </c>
      <c r="C92" s="35">
        <f t="shared" si="14"/>
        <v>0</v>
      </c>
      <c r="D92" s="35">
        <f t="shared" si="16"/>
        <v>6109027.082236451</v>
      </c>
      <c r="E92" s="36">
        <f t="shared" si="11"/>
        <v>0</v>
      </c>
      <c r="F92" s="35">
        <f t="shared" si="17"/>
        <v>0</v>
      </c>
      <c r="G92" s="35">
        <f t="shared" si="18"/>
        <v>0</v>
      </c>
      <c r="H92" s="35">
        <f t="shared" si="15"/>
        <v>0</v>
      </c>
      <c r="I92" s="35">
        <f t="shared" si="12"/>
        <v>0</v>
      </c>
      <c r="J92" s="34"/>
      <c r="K92" s="34"/>
    </row>
    <row r="93" spans="1:11" s="37" customFormat="1" ht="11.25">
      <c r="A93" s="32">
        <f t="shared" si="13"/>
        <v>76</v>
      </c>
      <c r="B93" s="33">
        <f t="shared" si="10"/>
        <v>51814</v>
      </c>
      <c r="C93" s="35">
        <f t="shared" si="14"/>
        <v>0</v>
      </c>
      <c r="D93" s="35">
        <f t="shared" si="16"/>
        <v>6109027.082236451</v>
      </c>
      <c r="E93" s="36">
        <f t="shared" si="11"/>
        <v>0</v>
      </c>
      <c r="F93" s="35">
        <f t="shared" si="17"/>
        <v>0</v>
      </c>
      <c r="G93" s="35">
        <f t="shared" si="18"/>
        <v>0</v>
      </c>
      <c r="H93" s="35">
        <f t="shared" si="15"/>
        <v>0</v>
      </c>
      <c r="I93" s="35">
        <f t="shared" si="12"/>
        <v>0</v>
      </c>
      <c r="J93" s="34"/>
      <c r="K93" s="34"/>
    </row>
    <row r="94" spans="1:11" s="37" customFormat="1" ht="11.25">
      <c r="A94" s="32">
        <f t="shared" si="13"/>
        <v>77</v>
      </c>
      <c r="B94" s="33">
        <f t="shared" si="10"/>
        <v>51934</v>
      </c>
      <c r="C94" s="35">
        <f t="shared" si="14"/>
        <v>0</v>
      </c>
      <c r="D94" s="35">
        <f t="shared" si="16"/>
        <v>6109027.082236451</v>
      </c>
      <c r="E94" s="36">
        <f t="shared" si="11"/>
        <v>0</v>
      </c>
      <c r="F94" s="35">
        <f t="shared" si="17"/>
        <v>0</v>
      </c>
      <c r="G94" s="35">
        <f t="shared" si="18"/>
        <v>0</v>
      </c>
      <c r="H94" s="35">
        <f t="shared" si="15"/>
        <v>0</v>
      </c>
      <c r="I94" s="35">
        <f t="shared" si="12"/>
        <v>0</v>
      </c>
      <c r="J94" s="34"/>
      <c r="K94" s="34"/>
    </row>
    <row r="95" spans="1:11" s="37" customFormat="1" ht="11.25">
      <c r="A95" s="32">
        <f t="shared" si="13"/>
        <v>78</v>
      </c>
      <c r="B95" s="33">
        <f t="shared" si="10"/>
        <v>52056</v>
      </c>
      <c r="C95" s="35">
        <f t="shared" si="14"/>
        <v>0</v>
      </c>
      <c r="D95" s="35">
        <f t="shared" si="16"/>
        <v>6109027.082236451</v>
      </c>
      <c r="E95" s="36">
        <f t="shared" si="11"/>
        <v>0</v>
      </c>
      <c r="F95" s="35">
        <f t="shared" si="17"/>
        <v>0</v>
      </c>
      <c r="G95" s="35">
        <f t="shared" si="18"/>
        <v>0</v>
      </c>
      <c r="H95" s="35">
        <f t="shared" si="15"/>
        <v>0</v>
      </c>
      <c r="I95" s="35">
        <f t="shared" si="12"/>
        <v>0</v>
      </c>
      <c r="J95" s="34"/>
      <c r="K95" s="34"/>
    </row>
    <row r="96" spans="1:11" s="37" customFormat="1" ht="11.25">
      <c r="A96" s="32">
        <f t="shared" si="13"/>
        <v>79</v>
      </c>
      <c r="B96" s="33">
        <f t="shared" si="10"/>
        <v>52179</v>
      </c>
      <c r="C96" s="35">
        <f t="shared" si="14"/>
        <v>0</v>
      </c>
      <c r="D96" s="35">
        <f t="shared" si="16"/>
        <v>6109027.082236451</v>
      </c>
      <c r="E96" s="36">
        <f t="shared" si="11"/>
        <v>0</v>
      </c>
      <c r="F96" s="35">
        <f t="shared" si="17"/>
        <v>0</v>
      </c>
      <c r="G96" s="35">
        <f t="shared" si="18"/>
        <v>0</v>
      </c>
      <c r="H96" s="35">
        <f t="shared" si="15"/>
        <v>0</v>
      </c>
      <c r="I96" s="35">
        <f t="shared" si="12"/>
        <v>0</v>
      </c>
      <c r="J96" s="34"/>
      <c r="K96" s="34"/>
    </row>
    <row r="97" spans="1:11" s="37" customFormat="1" ht="11.25">
      <c r="A97" s="32">
        <f t="shared" si="13"/>
        <v>80</v>
      </c>
      <c r="B97" s="33">
        <f t="shared" si="10"/>
        <v>52299</v>
      </c>
      <c r="C97" s="35">
        <f t="shared" si="14"/>
        <v>0</v>
      </c>
      <c r="D97" s="35">
        <f t="shared" si="16"/>
        <v>6109027.082236451</v>
      </c>
      <c r="E97" s="36">
        <f t="shared" si="11"/>
        <v>0</v>
      </c>
      <c r="F97" s="35">
        <f t="shared" si="17"/>
        <v>0</v>
      </c>
      <c r="G97" s="35">
        <f t="shared" si="18"/>
        <v>0</v>
      </c>
      <c r="H97" s="35">
        <f t="shared" si="15"/>
        <v>0</v>
      </c>
      <c r="I97" s="35">
        <f t="shared" si="12"/>
        <v>0</v>
      </c>
      <c r="J97" s="34"/>
      <c r="K97" s="34"/>
    </row>
    <row r="98" spans="1:11" s="37" customFormat="1" ht="11.25">
      <c r="A98" s="32">
        <f t="shared" si="13"/>
        <v>81</v>
      </c>
      <c r="B98" s="33">
        <f t="shared" si="10"/>
        <v>52421</v>
      </c>
      <c r="C98" s="35">
        <f t="shared" si="14"/>
        <v>0</v>
      </c>
      <c r="D98" s="35">
        <f t="shared" si="16"/>
        <v>6109027.082236451</v>
      </c>
      <c r="E98" s="36">
        <f t="shared" si="11"/>
        <v>0</v>
      </c>
      <c r="F98" s="35">
        <f t="shared" si="17"/>
        <v>0</v>
      </c>
      <c r="G98" s="35">
        <f t="shared" si="18"/>
        <v>0</v>
      </c>
      <c r="H98" s="35">
        <f t="shared" si="15"/>
        <v>0</v>
      </c>
      <c r="I98" s="35">
        <f t="shared" si="12"/>
        <v>0</v>
      </c>
      <c r="J98" s="34"/>
      <c r="K98" s="34"/>
    </row>
    <row r="99" spans="1:11" s="37" customFormat="1" ht="11.25">
      <c r="A99" s="32">
        <f t="shared" si="13"/>
        <v>82</v>
      </c>
      <c r="B99" s="33">
        <f t="shared" si="10"/>
        <v>52544</v>
      </c>
      <c r="C99" s="35">
        <f t="shared" si="14"/>
        <v>0</v>
      </c>
      <c r="D99" s="35">
        <f t="shared" si="16"/>
        <v>6109027.082236451</v>
      </c>
      <c r="E99" s="36">
        <f t="shared" si="11"/>
        <v>0</v>
      </c>
      <c r="F99" s="35">
        <f t="shared" si="17"/>
        <v>0</v>
      </c>
      <c r="G99" s="35">
        <f t="shared" si="18"/>
        <v>0</v>
      </c>
      <c r="H99" s="35">
        <f t="shared" si="15"/>
        <v>0</v>
      </c>
      <c r="I99" s="35">
        <f t="shared" si="12"/>
        <v>0</v>
      </c>
      <c r="J99" s="34"/>
      <c r="K99" s="34"/>
    </row>
    <row r="100" spans="1:11" s="37" customFormat="1" ht="11.25">
      <c r="A100" s="32">
        <f t="shared" si="13"/>
        <v>83</v>
      </c>
      <c r="B100" s="33">
        <f t="shared" si="10"/>
        <v>52665</v>
      </c>
      <c r="C100" s="35">
        <f t="shared" si="14"/>
        <v>0</v>
      </c>
      <c r="D100" s="35">
        <f t="shared" si="16"/>
        <v>6109027.082236451</v>
      </c>
      <c r="E100" s="36">
        <f t="shared" si="11"/>
        <v>0</v>
      </c>
      <c r="F100" s="35">
        <f t="shared" si="17"/>
        <v>0</v>
      </c>
      <c r="G100" s="35">
        <f t="shared" si="18"/>
        <v>0</v>
      </c>
      <c r="H100" s="35">
        <f t="shared" si="15"/>
        <v>0</v>
      </c>
      <c r="I100" s="35">
        <f t="shared" si="12"/>
        <v>0</v>
      </c>
      <c r="J100" s="34"/>
      <c r="K100" s="34"/>
    </row>
    <row r="101" spans="1:11" s="37" customFormat="1" ht="11.25">
      <c r="A101" s="32">
        <f t="shared" si="13"/>
        <v>84</v>
      </c>
      <c r="B101" s="33">
        <f t="shared" si="10"/>
        <v>52787</v>
      </c>
      <c r="C101" s="35">
        <f t="shared" si="14"/>
        <v>0</v>
      </c>
      <c r="D101" s="35">
        <f t="shared" si="16"/>
        <v>6109027.082236451</v>
      </c>
      <c r="E101" s="36">
        <f t="shared" si="11"/>
        <v>0</v>
      </c>
      <c r="F101" s="35">
        <f t="shared" si="17"/>
        <v>0</v>
      </c>
      <c r="G101" s="35">
        <f t="shared" si="18"/>
        <v>0</v>
      </c>
      <c r="H101" s="35">
        <f t="shared" si="15"/>
        <v>0</v>
      </c>
      <c r="I101" s="35">
        <f t="shared" si="12"/>
        <v>0</v>
      </c>
      <c r="J101" s="34"/>
      <c r="K101" s="34"/>
    </row>
    <row r="102" spans="1:11" s="37" customFormat="1" ht="11.25">
      <c r="A102" s="32">
        <f t="shared" si="13"/>
        <v>85</v>
      </c>
      <c r="B102" s="33">
        <f t="shared" si="10"/>
        <v>52910</v>
      </c>
      <c r="C102" s="35">
        <f t="shared" si="14"/>
        <v>0</v>
      </c>
      <c r="D102" s="35">
        <f t="shared" si="16"/>
        <v>6109027.082236451</v>
      </c>
      <c r="E102" s="36">
        <f t="shared" si="11"/>
        <v>0</v>
      </c>
      <c r="F102" s="35">
        <f t="shared" si="17"/>
        <v>0</v>
      </c>
      <c r="G102" s="35">
        <f t="shared" si="18"/>
        <v>0</v>
      </c>
      <c r="H102" s="35">
        <f t="shared" si="15"/>
        <v>0</v>
      </c>
      <c r="I102" s="35">
        <f t="shared" si="12"/>
        <v>0</v>
      </c>
      <c r="J102" s="34"/>
      <c r="K102" s="34"/>
    </row>
    <row r="103" spans="1:11" s="37" customFormat="1" ht="11.25">
      <c r="A103" s="32">
        <f t="shared" si="13"/>
        <v>86</v>
      </c>
      <c r="B103" s="33">
        <f t="shared" si="10"/>
        <v>53030</v>
      </c>
      <c r="C103" s="35">
        <f t="shared" si="14"/>
        <v>0</v>
      </c>
      <c r="D103" s="35">
        <f t="shared" si="16"/>
        <v>6109027.082236451</v>
      </c>
      <c r="E103" s="36">
        <f t="shared" si="11"/>
        <v>0</v>
      </c>
      <c r="F103" s="35">
        <f t="shared" si="17"/>
        <v>0</v>
      </c>
      <c r="G103" s="35">
        <f t="shared" si="18"/>
        <v>0</v>
      </c>
      <c r="H103" s="35">
        <f t="shared" si="15"/>
        <v>0</v>
      </c>
      <c r="I103" s="35">
        <f t="shared" si="12"/>
        <v>0</v>
      </c>
      <c r="J103" s="34"/>
      <c r="K103" s="34"/>
    </row>
    <row r="104" spans="1:11" s="37" customFormat="1" ht="11.25">
      <c r="A104" s="32">
        <f t="shared" si="13"/>
        <v>87</v>
      </c>
      <c r="B104" s="33">
        <f t="shared" si="10"/>
        <v>53152</v>
      </c>
      <c r="C104" s="35">
        <f t="shared" si="14"/>
        <v>0</v>
      </c>
      <c r="D104" s="35">
        <f t="shared" si="16"/>
        <v>6109027.082236451</v>
      </c>
      <c r="E104" s="36">
        <f t="shared" si="11"/>
        <v>0</v>
      </c>
      <c r="F104" s="35">
        <f t="shared" si="17"/>
        <v>0</v>
      </c>
      <c r="G104" s="35">
        <f t="shared" si="18"/>
        <v>0</v>
      </c>
      <c r="H104" s="35">
        <f t="shared" si="15"/>
        <v>0</v>
      </c>
      <c r="I104" s="35">
        <f t="shared" si="12"/>
        <v>0</v>
      </c>
      <c r="J104" s="34"/>
      <c r="K104" s="34"/>
    </row>
    <row r="105" spans="1:11" s="37" customFormat="1" ht="11.25">
      <c r="A105" s="32">
        <f t="shared" si="13"/>
        <v>88</v>
      </c>
      <c r="B105" s="33">
        <f t="shared" si="10"/>
        <v>53275</v>
      </c>
      <c r="C105" s="35">
        <f t="shared" si="14"/>
        <v>0</v>
      </c>
      <c r="D105" s="35">
        <f t="shared" si="16"/>
        <v>6109027.082236451</v>
      </c>
      <c r="E105" s="36">
        <f t="shared" si="11"/>
        <v>0</v>
      </c>
      <c r="F105" s="35">
        <f t="shared" si="17"/>
        <v>0</v>
      </c>
      <c r="G105" s="35">
        <f t="shared" si="18"/>
        <v>0</v>
      </c>
      <c r="H105" s="35">
        <f t="shared" si="15"/>
        <v>0</v>
      </c>
      <c r="I105" s="35">
        <f t="shared" si="12"/>
        <v>0</v>
      </c>
      <c r="J105" s="34"/>
      <c r="K105" s="34"/>
    </row>
    <row r="106" spans="1:11" s="37" customFormat="1" ht="11.25">
      <c r="A106" s="32">
        <f t="shared" si="13"/>
        <v>89</v>
      </c>
      <c r="B106" s="33">
        <f t="shared" si="10"/>
        <v>53395</v>
      </c>
      <c r="C106" s="35">
        <f t="shared" si="14"/>
        <v>0</v>
      </c>
      <c r="D106" s="35">
        <f t="shared" si="16"/>
        <v>6109027.082236451</v>
      </c>
      <c r="E106" s="36">
        <f t="shared" si="11"/>
        <v>0</v>
      </c>
      <c r="F106" s="35">
        <f t="shared" si="17"/>
        <v>0</v>
      </c>
      <c r="G106" s="35">
        <f t="shared" si="18"/>
        <v>0</v>
      </c>
      <c r="H106" s="35">
        <f t="shared" si="15"/>
        <v>0</v>
      </c>
      <c r="I106" s="35">
        <f t="shared" si="12"/>
        <v>0</v>
      </c>
      <c r="J106" s="34"/>
      <c r="K106" s="34"/>
    </row>
    <row r="107" spans="1:11" s="37" customFormat="1" ht="11.25">
      <c r="A107" s="32">
        <f t="shared" si="13"/>
        <v>90</v>
      </c>
      <c r="B107" s="33">
        <f t="shared" si="10"/>
        <v>53517</v>
      </c>
      <c r="C107" s="35">
        <f t="shared" si="14"/>
        <v>0</v>
      </c>
      <c r="D107" s="35">
        <f t="shared" si="16"/>
        <v>6109027.082236451</v>
      </c>
      <c r="E107" s="36">
        <f t="shared" si="11"/>
        <v>0</v>
      </c>
      <c r="F107" s="35">
        <f t="shared" si="17"/>
        <v>0</v>
      </c>
      <c r="G107" s="35">
        <f t="shared" si="18"/>
        <v>0</v>
      </c>
      <c r="H107" s="35">
        <f t="shared" si="15"/>
        <v>0</v>
      </c>
      <c r="I107" s="35">
        <f t="shared" si="12"/>
        <v>0</v>
      </c>
      <c r="J107" s="34"/>
      <c r="K107" s="34"/>
    </row>
    <row r="108" spans="1:11" s="37" customFormat="1" ht="11.25">
      <c r="A108" s="32">
        <f t="shared" si="13"/>
        <v>91</v>
      </c>
      <c r="B108" s="33">
        <f t="shared" si="10"/>
        <v>53640</v>
      </c>
      <c r="C108" s="35">
        <f t="shared" si="14"/>
        <v>0</v>
      </c>
      <c r="D108" s="35">
        <f t="shared" si="16"/>
        <v>6109027.082236451</v>
      </c>
      <c r="E108" s="36">
        <f t="shared" si="11"/>
        <v>0</v>
      </c>
      <c r="F108" s="35">
        <f t="shared" si="17"/>
        <v>0</v>
      </c>
      <c r="G108" s="35">
        <f t="shared" si="18"/>
        <v>0</v>
      </c>
      <c r="H108" s="35">
        <f t="shared" si="15"/>
        <v>0</v>
      </c>
      <c r="I108" s="35">
        <f t="shared" si="12"/>
        <v>0</v>
      </c>
      <c r="J108" s="34"/>
      <c r="K108" s="34"/>
    </row>
    <row r="109" spans="1:11" s="37" customFormat="1" ht="11.25">
      <c r="A109" s="32">
        <f t="shared" si="13"/>
        <v>92</v>
      </c>
      <c r="B109" s="33">
        <f t="shared" si="10"/>
        <v>53760</v>
      </c>
      <c r="C109" s="35">
        <f t="shared" si="14"/>
        <v>0</v>
      </c>
      <c r="D109" s="35">
        <f t="shared" si="16"/>
        <v>6109027.082236451</v>
      </c>
      <c r="E109" s="36">
        <f t="shared" si="11"/>
        <v>0</v>
      </c>
      <c r="F109" s="35">
        <f t="shared" si="17"/>
        <v>0</v>
      </c>
      <c r="G109" s="35">
        <f t="shared" si="18"/>
        <v>0</v>
      </c>
      <c r="H109" s="35">
        <f t="shared" si="15"/>
        <v>0</v>
      </c>
      <c r="I109" s="35">
        <f t="shared" si="12"/>
        <v>0</v>
      </c>
      <c r="J109" s="34"/>
      <c r="K109" s="34"/>
    </row>
    <row r="110" spans="1:11" s="37" customFormat="1" ht="11.25">
      <c r="A110" s="32">
        <f t="shared" si="13"/>
        <v>93</v>
      </c>
      <c r="B110" s="33">
        <f t="shared" si="10"/>
        <v>53882</v>
      </c>
      <c r="C110" s="35">
        <f t="shared" si="14"/>
        <v>0</v>
      </c>
      <c r="D110" s="35">
        <f t="shared" si="16"/>
        <v>6109027.082236451</v>
      </c>
      <c r="E110" s="36">
        <f t="shared" si="11"/>
        <v>0</v>
      </c>
      <c r="F110" s="35">
        <f t="shared" si="17"/>
        <v>0</v>
      </c>
      <c r="G110" s="35">
        <f t="shared" si="18"/>
        <v>0</v>
      </c>
      <c r="H110" s="35">
        <f t="shared" si="15"/>
        <v>0</v>
      </c>
      <c r="I110" s="35">
        <f t="shared" si="12"/>
        <v>0</v>
      </c>
      <c r="J110" s="34"/>
      <c r="K110" s="34"/>
    </row>
    <row r="111" spans="1:11" s="37" customFormat="1" ht="11.25">
      <c r="A111" s="32">
        <f t="shared" si="13"/>
        <v>94</v>
      </c>
      <c r="B111" s="33">
        <f t="shared" si="10"/>
        <v>54005</v>
      </c>
      <c r="C111" s="35">
        <f t="shared" si="14"/>
        <v>0</v>
      </c>
      <c r="D111" s="35">
        <f t="shared" si="16"/>
        <v>6109027.082236451</v>
      </c>
      <c r="E111" s="36">
        <f t="shared" si="11"/>
        <v>0</v>
      </c>
      <c r="F111" s="35">
        <f t="shared" si="17"/>
        <v>0</v>
      </c>
      <c r="G111" s="35">
        <f t="shared" si="18"/>
        <v>0</v>
      </c>
      <c r="H111" s="35">
        <f t="shared" si="15"/>
        <v>0</v>
      </c>
      <c r="I111" s="35">
        <f t="shared" si="12"/>
        <v>0</v>
      </c>
      <c r="J111" s="34"/>
      <c r="K111" s="34"/>
    </row>
    <row r="112" spans="1:11" s="37" customFormat="1" ht="11.25">
      <c r="A112" s="32">
        <f t="shared" si="13"/>
        <v>95</v>
      </c>
      <c r="B112" s="33">
        <f t="shared" si="10"/>
        <v>54126</v>
      </c>
      <c r="C112" s="35">
        <f t="shared" si="14"/>
        <v>0</v>
      </c>
      <c r="D112" s="35">
        <f t="shared" si="16"/>
        <v>6109027.082236451</v>
      </c>
      <c r="E112" s="36">
        <f t="shared" si="11"/>
        <v>0</v>
      </c>
      <c r="F112" s="35">
        <f t="shared" si="17"/>
        <v>0</v>
      </c>
      <c r="G112" s="35">
        <f t="shared" si="18"/>
        <v>0</v>
      </c>
      <c r="H112" s="35">
        <f t="shared" si="15"/>
        <v>0</v>
      </c>
      <c r="I112" s="35">
        <f t="shared" si="12"/>
        <v>0</v>
      </c>
      <c r="J112" s="34"/>
      <c r="K112" s="34"/>
    </row>
    <row r="113" spans="1:11" s="37" customFormat="1" ht="11.25">
      <c r="A113" s="32">
        <f t="shared" si="13"/>
        <v>96</v>
      </c>
      <c r="B113" s="33">
        <f t="shared" si="10"/>
        <v>54248</v>
      </c>
      <c r="C113" s="35">
        <f t="shared" si="14"/>
        <v>0</v>
      </c>
      <c r="D113" s="35">
        <f t="shared" si="16"/>
        <v>6109027.082236451</v>
      </c>
      <c r="E113" s="36">
        <f t="shared" si="11"/>
        <v>0</v>
      </c>
      <c r="F113" s="35">
        <f t="shared" si="17"/>
        <v>0</v>
      </c>
      <c r="G113" s="35">
        <f t="shared" si="18"/>
        <v>0</v>
      </c>
      <c r="H113" s="35">
        <f t="shared" si="15"/>
        <v>0</v>
      </c>
      <c r="I113" s="35">
        <f t="shared" si="12"/>
        <v>0</v>
      </c>
      <c r="J113" s="34"/>
      <c r="K113" s="34"/>
    </row>
    <row r="114" spans="1:11" s="37" customFormat="1" ht="11.25">
      <c r="A114" s="32">
        <f t="shared" si="13"/>
        <v>97</v>
      </c>
      <c r="B114" s="33">
        <f t="shared" si="10"/>
        <v>54371</v>
      </c>
      <c r="C114" s="35">
        <f t="shared" si="14"/>
        <v>0</v>
      </c>
      <c r="D114" s="35">
        <f t="shared" si="16"/>
        <v>6109027.082236451</v>
      </c>
      <c r="E114" s="36">
        <f t="shared" si="11"/>
        <v>0</v>
      </c>
      <c r="F114" s="35">
        <f t="shared" si="17"/>
        <v>0</v>
      </c>
      <c r="G114" s="35">
        <f t="shared" si="18"/>
        <v>0</v>
      </c>
      <c r="H114" s="35">
        <f t="shared" si="15"/>
        <v>0</v>
      </c>
      <c r="I114" s="35">
        <f t="shared" si="12"/>
        <v>0</v>
      </c>
      <c r="J114" s="34"/>
      <c r="K114" s="34"/>
    </row>
    <row r="115" spans="1:11" s="37" customFormat="1" ht="11.25">
      <c r="A115" s="32">
        <f t="shared" si="13"/>
        <v>98</v>
      </c>
      <c r="B115" s="33">
        <f t="shared" si="10"/>
        <v>54491</v>
      </c>
      <c r="C115" s="35">
        <f t="shared" si="14"/>
        <v>0</v>
      </c>
      <c r="D115" s="35">
        <f t="shared" si="16"/>
        <v>6109027.082236451</v>
      </c>
      <c r="E115" s="36">
        <f t="shared" si="11"/>
        <v>0</v>
      </c>
      <c r="F115" s="35">
        <f t="shared" si="17"/>
        <v>0</v>
      </c>
      <c r="G115" s="35">
        <f t="shared" si="18"/>
        <v>0</v>
      </c>
      <c r="H115" s="35">
        <f t="shared" si="15"/>
        <v>0</v>
      </c>
      <c r="I115" s="35">
        <f t="shared" si="12"/>
        <v>0</v>
      </c>
      <c r="J115" s="34"/>
      <c r="K115" s="34"/>
    </row>
    <row r="116" spans="1:11" s="37" customFormat="1" ht="11.25">
      <c r="A116" s="32">
        <f t="shared" si="13"/>
        <v>99</v>
      </c>
      <c r="B116" s="33">
        <f t="shared" si="10"/>
        <v>54613</v>
      </c>
      <c r="C116" s="35">
        <f t="shared" si="14"/>
        <v>0</v>
      </c>
      <c r="D116" s="35">
        <f t="shared" si="16"/>
        <v>6109027.082236451</v>
      </c>
      <c r="E116" s="36">
        <f t="shared" si="11"/>
        <v>0</v>
      </c>
      <c r="F116" s="35">
        <f t="shared" si="17"/>
        <v>0</v>
      </c>
      <c r="G116" s="35">
        <f t="shared" si="18"/>
        <v>0</v>
      </c>
      <c r="H116" s="35">
        <f t="shared" si="15"/>
        <v>0</v>
      </c>
      <c r="I116" s="35">
        <f t="shared" si="12"/>
        <v>0</v>
      </c>
      <c r="J116" s="34"/>
      <c r="K116" s="34"/>
    </row>
    <row r="117" spans="1:11" s="37" customFormat="1" ht="11.25">
      <c r="A117" s="32">
        <f t="shared" si="13"/>
        <v>100</v>
      </c>
      <c r="B117" s="33">
        <f t="shared" si="10"/>
        <v>54736</v>
      </c>
      <c r="C117" s="35">
        <f t="shared" si="14"/>
        <v>0</v>
      </c>
      <c r="D117" s="35">
        <f t="shared" si="16"/>
        <v>6109027.082236451</v>
      </c>
      <c r="E117" s="36">
        <f t="shared" si="11"/>
        <v>0</v>
      </c>
      <c r="F117" s="35">
        <f t="shared" si="17"/>
        <v>0</v>
      </c>
      <c r="G117" s="35">
        <f t="shared" si="18"/>
        <v>0</v>
      </c>
      <c r="H117" s="35">
        <f t="shared" si="15"/>
        <v>0</v>
      </c>
      <c r="I117" s="35">
        <f t="shared" si="12"/>
        <v>0</v>
      </c>
      <c r="J117" s="34"/>
      <c r="K117" s="34"/>
    </row>
    <row r="118" spans="1:11" s="37" customFormat="1" ht="11.25">
      <c r="A118" s="32">
        <f t="shared" si="13"/>
        <v>101</v>
      </c>
      <c r="B118" s="33">
        <f t="shared" si="10"/>
        <v>54856</v>
      </c>
      <c r="C118" s="35">
        <f t="shared" si="14"/>
        <v>0</v>
      </c>
      <c r="D118" s="35">
        <f t="shared" si="16"/>
        <v>6109027.082236451</v>
      </c>
      <c r="E118" s="36">
        <f t="shared" si="11"/>
        <v>0</v>
      </c>
      <c r="F118" s="35">
        <f t="shared" si="17"/>
        <v>0</v>
      </c>
      <c r="G118" s="35">
        <f t="shared" si="18"/>
        <v>0</v>
      </c>
      <c r="H118" s="35">
        <f t="shared" si="15"/>
        <v>0</v>
      </c>
      <c r="I118" s="35">
        <f t="shared" si="12"/>
        <v>0</v>
      </c>
      <c r="J118" s="34"/>
      <c r="K118" s="34"/>
    </row>
    <row r="119" spans="1:11" s="37" customFormat="1" ht="11.25">
      <c r="A119" s="32">
        <f t="shared" si="13"/>
        <v>102</v>
      </c>
      <c r="B119" s="33">
        <f t="shared" si="10"/>
        <v>54978</v>
      </c>
      <c r="C119" s="35">
        <f t="shared" si="14"/>
        <v>0</v>
      </c>
      <c r="D119" s="35">
        <f t="shared" si="16"/>
        <v>6109027.082236451</v>
      </c>
      <c r="E119" s="36">
        <f t="shared" si="11"/>
        <v>0</v>
      </c>
      <c r="F119" s="35">
        <f t="shared" si="17"/>
        <v>0</v>
      </c>
      <c r="G119" s="35">
        <f t="shared" si="18"/>
        <v>0</v>
      </c>
      <c r="H119" s="35">
        <f t="shared" si="15"/>
        <v>0</v>
      </c>
      <c r="I119" s="35">
        <f t="shared" si="12"/>
        <v>0</v>
      </c>
      <c r="J119" s="34"/>
      <c r="K119" s="34"/>
    </row>
    <row r="120" spans="1:11" s="37" customFormat="1" ht="11.25">
      <c r="A120" s="32">
        <f t="shared" si="13"/>
        <v>103</v>
      </c>
      <c r="B120" s="33">
        <f t="shared" si="10"/>
        <v>55101</v>
      </c>
      <c r="C120" s="35">
        <f t="shared" si="14"/>
        <v>0</v>
      </c>
      <c r="D120" s="35">
        <f t="shared" si="16"/>
        <v>6109027.082236451</v>
      </c>
      <c r="E120" s="36">
        <f t="shared" si="11"/>
        <v>0</v>
      </c>
      <c r="F120" s="35">
        <f t="shared" si="17"/>
        <v>0</v>
      </c>
      <c r="G120" s="35">
        <f t="shared" si="18"/>
        <v>0</v>
      </c>
      <c r="H120" s="35">
        <f t="shared" si="15"/>
        <v>0</v>
      </c>
      <c r="I120" s="35">
        <f t="shared" si="12"/>
        <v>0</v>
      </c>
      <c r="J120" s="34"/>
      <c r="K120" s="34"/>
    </row>
    <row r="121" spans="1:11" s="37" customFormat="1" ht="11.25">
      <c r="A121" s="32">
        <f t="shared" si="13"/>
        <v>104</v>
      </c>
      <c r="B121" s="33">
        <f t="shared" si="10"/>
        <v>55221</v>
      </c>
      <c r="C121" s="35">
        <f t="shared" si="14"/>
        <v>0</v>
      </c>
      <c r="D121" s="35">
        <f t="shared" si="16"/>
        <v>6109027.082236451</v>
      </c>
      <c r="E121" s="36">
        <f t="shared" si="11"/>
        <v>0</v>
      </c>
      <c r="F121" s="35">
        <f t="shared" si="17"/>
        <v>0</v>
      </c>
      <c r="G121" s="35">
        <f t="shared" si="18"/>
        <v>0</v>
      </c>
      <c r="H121" s="35">
        <f t="shared" si="15"/>
        <v>0</v>
      </c>
      <c r="I121" s="35">
        <f t="shared" si="12"/>
        <v>0</v>
      </c>
      <c r="J121" s="34"/>
      <c r="K121" s="34"/>
    </row>
    <row r="122" spans="1:11" s="37" customFormat="1" ht="11.25">
      <c r="A122" s="32">
        <f t="shared" si="13"/>
        <v>105</v>
      </c>
      <c r="B122" s="33">
        <f t="shared" si="10"/>
        <v>55343</v>
      </c>
      <c r="C122" s="35">
        <f t="shared" si="14"/>
        <v>0</v>
      </c>
      <c r="D122" s="35">
        <f t="shared" si="16"/>
        <v>6109027.082236451</v>
      </c>
      <c r="E122" s="36">
        <f t="shared" si="11"/>
        <v>0</v>
      </c>
      <c r="F122" s="35">
        <f t="shared" si="17"/>
        <v>0</v>
      </c>
      <c r="G122" s="35">
        <f t="shared" si="18"/>
        <v>0</v>
      </c>
      <c r="H122" s="35">
        <f t="shared" si="15"/>
        <v>0</v>
      </c>
      <c r="I122" s="35">
        <f t="shared" si="12"/>
        <v>0</v>
      </c>
      <c r="J122" s="34"/>
      <c r="K122" s="34"/>
    </row>
    <row r="123" spans="1:11" s="37" customFormat="1" ht="11.25">
      <c r="A123" s="32">
        <f t="shared" si="13"/>
        <v>106</v>
      </c>
      <c r="B123" s="33">
        <f t="shared" si="10"/>
        <v>55466</v>
      </c>
      <c r="C123" s="35">
        <f t="shared" si="14"/>
        <v>0</v>
      </c>
      <c r="D123" s="35">
        <f t="shared" si="16"/>
        <v>6109027.082236451</v>
      </c>
      <c r="E123" s="36">
        <f t="shared" si="11"/>
        <v>0</v>
      </c>
      <c r="F123" s="35">
        <f t="shared" si="17"/>
        <v>0</v>
      </c>
      <c r="G123" s="35">
        <f t="shared" si="18"/>
        <v>0</v>
      </c>
      <c r="H123" s="35">
        <f t="shared" si="15"/>
        <v>0</v>
      </c>
      <c r="I123" s="35">
        <f t="shared" si="12"/>
        <v>0</v>
      </c>
      <c r="J123" s="34"/>
      <c r="K123" s="34"/>
    </row>
    <row r="124" spans="1:11" s="37" customFormat="1" ht="11.25">
      <c r="A124" s="32">
        <f t="shared" si="13"/>
        <v>107</v>
      </c>
      <c r="B124" s="33">
        <f t="shared" si="10"/>
        <v>55587</v>
      </c>
      <c r="C124" s="35">
        <f t="shared" si="14"/>
        <v>0</v>
      </c>
      <c r="D124" s="35">
        <f t="shared" si="16"/>
        <v>6109027.082236451</v>
      </c>
      <c r="E124" s="36">
        <f t="shared" si="11"/>
        <v>0</v>
      </c>
      <c r="F124" s="35">
        <f t="shared" si="17"/>
        <v>0</v>
      </c>
      <c r="G124" s="35">
        <f t="shared" si="18"/>
        <v>0</v>
      </c>
      <c r="H124" s="35">
        <f t="shared" si="15"/>
        <v>0</v>
      </c>
      <c r="I124" s="35">
        <f t="shared" si="12"/>
        <v>0</v>
      </c>
      <c r="J124" s="34"/>
      <c r="K124" s="34"/>
    </row>
    <row r="125" spans="1:11" s="37" customFormat="1" ht="11.25">
      <c r="A125" s="32">
        <f t="shared" si="13"/>
        <v>108</v>
      </c>
      <c r="B125" s="33">
        <f t="shared" si="10"/>
        <v>55709</v>
      </c>
      <c r="C125" s="35">
        <f t="shared" si="14"/>
        <v>0</v>
      </c>
      <c r="D125" s="35">
        <f t="shared" si="16"/>
        <v>6109027.082236451</v>
      </c>
      <c r="E125" s="36">
        <f t="shared" si="11"/>
        <v>0</v>
      </c>
      <c r="F125" s="35">
        <f t="shared" si="17"/>
        <v>0</v>
      </c>
      <c r="G125" s="35">
        <f t="shared" si="18"/>
        <v>0</v>
      </c>
      <c r="H125" s="35">
        <f t="shared" si="15"/>
        <v>0</v>
      </c>
      <c r="I125" s="35">
        <f t="shared" si="12"/>
        <v>0</v>
      </c>
      <c r="J125" s="34"/>
      <c r="K125" s="34"/>
    </row>
    <row r="126" spans="1:11" s="37" customFormat="1" ht="11.25">
      <c r="A126" s="32">
        <f t="shared" si="13"/>
        <v>109</v>
      </c>
      <c r="B126" s="33">
        <f t="shared" si="10"/>
        <v>55832</v>
      </c>
      <c r="C126" s="35">
        <f t="shared" si="14"/>
        <v>0</v>
      </c>
      <c r="D126" s="35">
        <f t="shared" si="16"/>
        <v>6109027.082236451</v>
      </c>
      <c r="E126" s="36">
        <f t="shared" si="11"/>
        <v>0</v>
      </c>
      <c r="F126" s="35">
        <f t="shared" si="17"/>
        <v>0</v>
      </c>
      <c r="G126" s="35">
        <f t="shared" si="18"/>
        <v>0</v>
      </c>
      <c r="H126" s="35">
        <f t="shared" si="15"/>
        <v>0</v>
      </c>
      <c r="I126" s="35">
        <f t="shared" si="12"/>
        <v>0</v>
      </c>
      <c r="J126" s="34"/>
      <c r="K126" s="34"/>
    </row>
    <row r="127" spans="1:11" s="37" customFormat="1" ht="11.25">
      <c r="A127" s="32">
        <f t="shared" si="13"/>
        <v>110</v>
      </c>
      <c r="B127" s="33">
        <f t="shared" si="10"/>
        <v>55952</v>
      </c>
      <c r="C127" s="35">
        <f t="shared" si="14"/>
        <v>0</v>
      </c>
      <c r="D127" s="35">
        <f t="shared" si="16"/>
        <v>6109027.082236451</v>
      </c>
      <c r="E127" s="36">
        <f t="shared" si="11"/>
        <v>0</v>
      </c>
      <c r="F127" s="35">
        <f t="shared" si="17"/>
        <v>0</v>
      </c>
      <c r="G127" s="35">
        <f t="shared" si="18"/>
        <v>0</v>
      </c>
      <c r="H127" s="35">
        <f t="shared" si="15"/>
        <v>0</v>
      </c>
      <c r="I127" s="35">
        <f t="shared" si="12"/>
        <v>0</v>
      </c>
      <c r="J127" s="34"/>
      <c r="K127" s="34"/>
    </row>
    <row r="128" spans="1:11" s="37" customFormat="1" ht="11.25">
      <c r="A128" s="32">
        <f t="shared" si="13"/>
        <v>111</v>
      </c>
      <c r="B128" s="33">
        <f t="shared" si="10"/>
        <v>56074</v>
      </c>
      <c r="C128" s="35">
        <f t="shared" si="14"/>
        <v>0</v>
      </c>
      <c r="D128" s="35">
        <f t="shared" si="16"/>
        <v>6109027.082236451</v>
      </c>
      <c r="E128" s="36">
        <f t="shared" si="11"/>
        <v>0</v>
      </c>
      <c r="F128" s="35">
        <f t="shared" si="17"/>
        <v>0</v>
      </c>
      <c r="G128" s="35">
        <f t="shared" si="18"/>
        <v>0</v>
      </c>
      <c r="H128" s="35">
        <f t="shared" si="15"/>
        <v>0</v>
      </c>
      <c r="I128" s="35">
        <f t="shared" si="12"/>
        <v>0</v>
      </c>
      <c r="J128" s="34"/>
      <c r="K128" s="34"/>
    </row>
    <row r="129" spans="1:11" s="37" customFormat="1" ht="11.25">
      <c r="A129" s="32">
        <f t="shared" si="13"/>
        <v>112</v>
      </c>
      <c r="B129" s="33">
        <f t="shared" si="10"/>
        <v>56197</v>
      </c>
      <c r="C129" s="35">
        <f t="shared" si="14"/>
        <v>0</v>
      </c>
      <c r="D129" s="35">
        <f t="shared" si="16"/>
        <v>6109027.082236451</v>
      </c>
      <c r="E129" s="36">
        <f t="shared" si="11"/>
        <v>0</v>
      </c>
      <c r="F129" s="35">
        <f t="shared" si="17"/>
        <v>0</v>
      </c>
      <c r="G129" s="35">
        <f t="shared" si="18"/>
        <v>0</v>
      </c>
      <c r="H129" s="35">
        <f t="shared" si="15"/>
        <v>0</v>
      </c>
      <c r="I129" s="35">
        <f t="shared" si="12"/>
        <v>0</v>
      </c>
      <c r="J129" s="34"/>
      <c r="K129" s="34"/>
    </row>
    <row r="130" spans="1:11" s="37" customFormat="1" ht="11.25">
      <c r="A130" s="32">
        <f t="shared" si="13"/>
        <v>113</v>
      </c>
      <c r="B130" s="33">
        <f t="shared" si="10"/>
        <v>56317</v>
      </c>
      <c r="C130" s="35">
        <f t="shared" si="14"/>
        <v>0</v>
      </c>
      <c r="D130" s="35">
        <f t="shared" si="16"/>
        <v>6109027.082236451</v>
      </c>
      <c r="E130" s="36">
        <f t="shared" si="11"/>
        <v>0</v>
      </c>
      <c r="F130" s="35">
        <f t="shared" si="17"/>
        <v>0</v>
      </c>
      <c r="G130" s="35">
        <f t="shared" si="18"/>
        <v>0</v>
      </c>
      <c r="H130" s="35">
        <f t="shared" si="15"/>
        <v>0</v>
      </c>
      <c r="I130" s="35">
        <f t="shared" si="12"/>
        <v>0</v>
      </c>
      <c r="J130" s="34"/>
      <c r="K130" s="34"/>
    </row>
    <row r="131" spans="1:11" s="37" customFormat="1" ht="11.25">
      <c r="A131" s="32">
        <f t="shared" si="13"/>
        <v>114</v>
      </c>
      <c r="B131" s="33">
        <f t="shared" si="10"/>
        <v>56439</v>
      </c>
      <c r="C131" s="35">
        <f t="shared" si="14"/>
        <v>0</v>
      </c>
      <c r="D131" s="35">
        <f t="shared" si="16"/>
        <v>6109027.082236451</v>
      </c>
      <c r="E131" s="36">
        <f t="shared" si="11"/>
        <v>0</v>
      </c>
      <c r="F131" s="35">
        <f t="shared" si="17"/>
        <v>0</v>
      </c>
      <c r="G131" s="35">
        <f t="shared" si="18"/>
        <v>0</v>
      </c>
      <c r="H131" s="35">
        <f t="shared" si="15"/>
        <v>0</v>
      </c>
      <c r="I131" s="35">
        <f t="shared" si="12"/>
        <v>0</v>
      </c>
      <c r="J131" s="34"/>
      <c r="K131" s="34"/>
    </row>
    <row r="132" spans="1:11" s="37" customFormat="1" ht="11.25">
      <c r="A132" s="32">
        <f t="shared" si="13"/>
        <v>115</v>
      </c>
      <c r="B132" s="33">
        <f t="shared" si="10"/>
        <v>56562</v>
      </c>
      <c r="C132" s="35">
        <f t="shared" si="14"/>
        <v>0</v>
      </c>
      <c r="D132" s="35">
        <f t="shared" si="16"/>
        <v>6109027.082236451</v>
      </c>
      <c r="E132" s="36">
        <f t="shared" si="11"/>
        <v>0</v>
      </c>
      <c r="F132" s="35">
        <f t="shared" si="17"/>
        <v>0</v>
      </c>
      <c r="G132" s="35">
        <f t="shared" si="18"/>
        <v>0</v>
      </c>
      <c r="H132" s="35">
        <f t="shared" si="15"/>
        <v>0</v>
      </c>
      <c r="I132" s="35">
        <f t="shared" si="12"/>
        <v>0</v>
      </c>
      <c r="J132" s="34"/>
      <c r="K132" s="34"/>
    </row>
    <row r="133" spans="1:11" s="37" customFormat="1" ht="11.25">
      <c r="A133" s="32">
        <f t="shared" si="13"/>
        <v>116</v>
      </c>
      <c r="B133" s="33">
        <f t="shared" si="10"/>
        <v>56682</v>
      </c>
      <c r="C133" s="35">
        <f t="shared" si="14"/>
        <v>0</v>
      </c>
      <c r="D133" s="35">
        <f t="shared" si="16"/>
        <v>6109027.082236451</v>
      </c>
      <c r="E133" s="36">
        <f t="shared" si="11"/>
        <v>0</v>
      </c>
      <c r="F133" s="35">
        <f t="shared" si="17"/>
        <v>0</v>
      </c>
      <c r="G133" s="35">
        <f t="shared" si="18"/>
        <v>0</v>
      </c>
      <c r="H133" s="35">
        <f t="shared" si="15"/>
        <v>0</v>
      </c>
      <c r="I133" s="35">
        <f t="shared" si="12"/>
        <v>0</v>
      </c>
      <c r="J133" s="34"/>
      <c r="K133" s="34"/>
    </row>
    <row r="134" spans="1:11" s="37" customFormat="1" ht="11.25">
      <c r="A134" s="32">
        <f t="shared" si="13"/>
        <v>117</v>
      </c>
      <c r="B134" s="33">
        <f t="shared" si="10"/>
        <v>56804</v>
      </c>
      <c r="C134" s="35">
        <f t="shared" si="14"/>
        <v>0</v>
      </c>
      <c r="D134" s="35">
        <f t="shared" si="16"/>
        <v>6109027.082236451</v>
      </c>
      <c r="E134" s="36">
        <f t="shared" si="11"/>
        <v>0</v>
      </c>
      <c r="F134" s="35">
        <f t="shared" si="17"/>
        <v>0</v>
      </c>
      <c r="G134" s="35">
        <f t="shared" si="18"/>
        <v>0</v>
      </c>
      <c r="H134" s="35">
        <f t="shared" si="15"/>
        <v>0</v>
      </c>
      <c r="I134" s="35">
        <f t="shared" si="12"/>
        <v>0</v>
      </c>
      <c r="J134" s="34"/>
      <c r="K134" s="34"/>
    </row>
    <row r="135" spans="1:11" s="37" customFormat="1" ht="11.25">
      <c r="A135" s="32">
        <f t="shared" si="13"/>
        <v>118</v>
      </c>
      <c r="B135" s="33">
        <f t="shared" si="10"/>
        <v>56927</v>
      </c>
      <c r="C135" s="35">
        <f t="shared" si="14"/>
        <v>0</v>
      </c>
      <c r="D135" s="35">
        <f t="shared" si="16"/>
        <v>6109027.082236451</v>
      </c>
      <c r="E135" s="36">
        <f t="shared" si="11"/>
        <v>0</v>
      </c>
      <c r="F135" s="35">
        <f t="shared" si="17"/>
        <v>0</v>
      </c>
      <c r="G135" s="35">
        <f t="shared" si="18"/>
        <v>0</v>
      </c>
      <c r="H135" s="35">
        <f t="shared" si="15"/>
        <v>0</v>
      </c>
      <c r="I135" s="35">
        <f t="shared" si="12"/>
        <v>0</v>
      </c>
      <c r="J135" s="34"/>
      <c r="K135" s="34"/>
    </row>
    <row r="136" spans="1:11" s="37" customFormat="1" ht="11.25">
      <c r="A136" s="32">
        <f t="shared" si="13"/>
        <v>119</v>
      </c>
      <c r="B136" s="33">
        <f t="shared" si="10"/>
        <v>57048</v>
      </c>
      <c r="C136" s="35">
        <f t="shared" si="14"/>
        <v>0</v>
      </c>
      <c r="D136" s="35">
        <f t="shared" si="16"/>
        <v>6109027.082236451</v>
      </c>
      <c r="E136" s="36">
        <f t="shared" si="11"/>
        <v>0</v>
      </c>
      <c r="F136" s="35">
        <f t="shared" si="17"/>
        <v>0</v>
      </c>
      <c r="G136" s="35">
        <f t="shared" si="18"/>
        <v>0</v>
      </c>
      <c r="H136" s="35">
        <f t="shared" si="15"/>
        <v>0</v>
      </c>
      <c r="I136" s="35">
        <f t="shared" si="12"/>
        <v>0</v>
      </c>
      <c r="J136" s="34"/>
      <c r="K136" s="34"/>
    </row>
    <row r="137" spans="1:11" s="37" customFormat="1" ht="11.25">
      <c r="A137" s="32">
        <f t="shared" si="13"/>
        <v>120</v>
      </c>
      <c r="B137" s="33">
        <f t="shared" si="10"/>
        <v>57170</v>
      </c>
      <c r="C137" s="35">
        <f t="shared" si="14"/>
        <v>0</v>
      </c>
      <c r="D137" s="35">
        <f t="shared" si="16"/>
        <v>6109027.082236451</v>
      </c>
      <c r="E137" s="36">
        <f t="shared" si="11"/>
        <v>0</v>
      </c>
      <c r="F137" s="35">
        <f t="shared" si="17"/>
        <v>0</v>
      </c>
      <c r="G137" s="35">
        <f t="shared" si="18"/>
        <v>0</v>
      </c>
      <c r="H137" s="35">
        <f t="shared" si="15"/>
        <v>0</v>
      </c>
      <c r="I137" s="35">
        <f t="shared" si="12"/>
        <v>0</v>
      </c>
      <c r="J137" s="34"/>
      <c r="K137" s="34"/>
    </row>
    <row r="138" spans="1:11" s="37" customFormat="1" ht="11.25">
      <c r="A138" s="32">
        <f t="shared" si="13"/>
        <v>121</v>
      </c>
      <c r="B138" s="33">
        <f t="shared" si="10"/>
        <v>57293</v>
      </c>
      <c r="C138" s="35">
        <f t="shared" si="14"/>
        <v>0</v>
      </c>
      <c r="D138" s="35">
        <f t="shared" si="16"/>
        <v>6109027.082236451</v>
      </c>
      <c r="E138" s="36">
        <f t="shared" si="11"/>
        <v>0</v>
      </c>
      <c r="F138" s="35">
        <f t="shared" si="17"/>
        <v>0</v>
      </c>
      <c r="G138" s="35">
        <f t="shared" si="18"/>
        <v>0</v>
      </c>
      <c r="H138" s="35">
        <f t="shared" si="15"/>
        <v>0</v>
      </c>
      <c r="I138" s="35">
        <f t="shared" si="12"/>
        <v>0</v>
      </c>
      <c r="J138" s="34"/>
      <c r="K138" s="34"/>
    </row>
    <row r="139" spans="1:11" s="37" customFormat="1" ht="11.25">
      <c r="A139" s="32">
        <f t="shared" si="13"/>
        <v>122</v>
      </c>
      <c r="B139" s="33">
        <f t="shared" si="10"/>
        <v>57413</v>
      </c>
      <c r="C139" s="35">
        <f t="shared" si="14"/>
        <v>0</v>
      </c>
      <c r="D139" s="35">
        <f t="shared" si="16"/>
        <v>6109027.082236451</v>
      </c>
      <c r="E139" s="36">
        <f t="shared" si="11"/>
        <v>0</v>
      </c>
      <c r="F139" s="35">
        <f t="shared" si="17"/>
        <v>0</v>
      </c>
      <c r="G139" s="35">
        <f t="shared" si="18"/>
        <v>0</v>
      </c>
      <c r="H139" s="35">
        <f t="shared" si="15"/>
        <v>0</v>
      </c>
      <c r="I139" s="35">
        <f t="shared" si="12"/>
        <v>0</v>
      </c>
      <c r="J139" s="34"/>
      <c r="K139" s="34"/>
    </row>
    <row r="140" spans="1:11" s="37" customFormat="1" ht="11.25">
      <c r="A140" s="32">
        <f t="shared" si="13"/>
        <v>123</v>
      </c>
      <c r="B140" s="33">
        <f t="shared" si="10"/>
        <v>57535</v>
      </c>
      <c r="C140" s="35">
        <f t="shared" si="14"/>
        <v>0</v>
      </c>
      <c r="D140" s="35">
        <f t="shared" si="16"/>
        <v>6109027.082236451</v>
      </c>
      <c r="E140" s="36">
        <f t="shared" si="11"/>
        <v>0</v>
      </c>
      <c r="F140" s="35">
        <f t="shared" si="17"/>
        <v>0</v>
      </c>
      <c r="G140" s="35">
        <f t="shared" si="18"/>
        <v>0</v>
      </c>
      <c r="H140" s="35">
        <f t="shared" si="15"/>
        <v>0</v>
      </c>
      <c r="I140" s="35">
        <f t="shared" si="12"/>
        <v>0</v>
      </c>
      <c r="J140" s="34"/>
      <c r="K140" s="34"/>
    </row>
    <row r="141" spans="1:11" s="37" customFormat="1" ht="11.25">
      <c r="A141" s="32">
        <f t="shared" si="13"/>
        <v>124</v>
      </c>
      <c r="B141" s="33">
        <f t="shared" si="10"/>
        <v>57658</v>
      </c>
      <c r="C141" s="35">
        <f t="shared" si="14"/>
        <v>0</v>
      </c>
      <c r="D141" s="35">
        <f t="shared" si="16"/>
        <v>6109027.082236451</v>
      </c>
      <c r="E141" s="36">
        <f t="shared" si="11"/>
        <v>0</v>
      </c>
      <c r="F141" s="35">
        <f t="shared" si="17"/>
        <v>0</v>
      </c>
      <c r="G141" s="35">
        <f t="shared" si="18"/>
        <v>0</v>
      </c>
      <c r="H141" s="35">
        <f t="shared" si="15"/>
        <v>0</v>
      </c>
      <c r="I141" s="35">
        <f t="shared" si="12"/>
        <v>0</v>
      </c>
      <c r="J141" s="34"/>
      <c r="K141" s="34"/>
    </row>
    <row r="142" spans="1:11" s="37" customFormat="1" ht="11.25">
      <c r="A142" s="32">
        <f t="shared" si="13"/>
        <v>125</v>
      </c>
      <c r="B142" s="33">
        <f t="shared" si="10"/>
        <v>57778</v>
      </c>
      <c r="C142" s="35">
        <f t="shared" si="14"/>
        <v>0</v>
      </c>
      <c r="D142" s="35">
        <f t="shared" si="16"/>
        <v>6109027.082236451</v>
      </c>
      <c r="E142" s="36">
        <f t="shared" si="11"/>
        <v>0</v>
      </c>
      <c r="F142" s="35">
        <f t="shared" si="17"/>
        <v>0</v>
      </c>
      <c r="G142" s="35">
        <f t="shared" si="18"/>
        <v>0</v>
      </c>
      <c r="H142" s="35">
        <f t="shared" si="15"/>
        <v>0</v>
      </c>
      <c r="I142" s="35">
        <f t="shared" si="12"/>
        <v>0</v>
      </c>
      <c r="J142" s="34"/>
      <c r="K142" s="34"/>
    </row>
    <row r="143" spans="1:11" s="37" customFormat="1" ht="11.25">
      <c r="A143" s="32">
        <f t="shared" si="13"/>
        <v>126</v>
      </c>
      <c r="B143" s="33">
        <f t="shared" si="10"/>
        <v>57900</v>
      </c>
      <c r="C143" s="35">
        <f t="shared" si="14"/>
        <v>0</v>
      </c>
      <c r="D143" s="35">
        <f t="shared" si="16"/>
        <v>6109027.082236451</v>
      </c>
      <c r="E143" s="36">
        <f t="shared" si="11"/>
        <v>0</v>
      </c>
      <c r="F143" s="35">
        <f t="shared" si="17"/>
        <v>0</v>
      </c>
      <c r="G143" s="35">
        <f t="shared" si="18"/>
        <v>0</v>
      </c>
      <c r="H143" s="35">
        <f t="shared" si="15"/>
        <v>0</v>
      </c>
      <c r="I143" s="35">
        <f t="shared" si="12"/>
        <v>0</v>
      </c>
      <c r="J143" s="34"/>
      <c r="K143" s="34"/>
    </row>
    <row r="144" spans="1:11" s="37" customFormat="1" ht="11.25">
      <c r="A144" s="32">
        <f t="shared" si="13"/>
        <v>127</v>
      </c>
      <c r="B144" s="33">
        <f t="shared" si="10"/>
        <v>58023</v>
      </c>
      <c r="C144" s="35">
        <f t="shared" si="14"/>
        <v>0</v>
      </c>
      <c r="D144" s="35">
        <f t="shared" si="16"/>
        <v>6109027.082236451</v>
      </c>
      <c r="E144" s="36">
        <f t="shared" si="11"/>
        <v>0</v>
      </c>
      <c r="F144" s="35">
        <f t="shared" si="17"/>
        <v>0</v>
      </c>
      <c r="G144" s="35">
        <f t="shared" si="18"/>
        <v>0</v>
      </c>
      <c r="H144" s="35">
        <f t="shared" si="15"/>
        <v>0</v>
      </c>
      <c r="I144" s="35">
        <f t="shared" si="12"/>
        <v>0</v>
      </c>
      <c r="J144" s="34"/>
      <c r="K144" s="34"/>
    </row>
    <row r="145" spans="1:11" s="37" customFormat="1" ht="11.25">
      <c r="A145" s="32">
        <f t="shared" si="13"/>
        <v>128</v>
      </c>
      <c r="B145" s="33">
        <f t="shared" si="10"/>
        <v>58143</v>
      </c>
      <c r="C145" s="35">
        <f t="shared" si="14"/>
        <v>0</v>
      </c>
      <c r="D145" s="35">
        <f t="shared" si="16"/>
        <v>6109027.082236451</v>
      </c>
      <c r="E145" s="36">
        <f t="shared" si="11"/>
        <v>0</v>
      </c>
      <c r="F145" s="35">
        <f t="shared" si="17"/>
        <v>0</v>
      </c>
      <c r="G145" s="35">
        <f t="shared" si="18"/>
        <v>0</v>
      </c>
      <c r="H145" s="35">
        <f t="shared" si="15"/>
        <v>0</v>
      </c>
      <c r="I145" s="35">
        <f t="shared" si="12"/>
        <v>0</v>
      </c>
      <c r="J145" s="34"/>
      <c r="K145" s="34"/>
    </row>
    <row r="146" spans="1:11" s="37" customFormat="1" ht="11.25">
      <c r="A146" s="32">
        <f t="shared" si="13"/>
        <v>129</v>
      </c>
      <c r="B146" s="33">
        <f aca="true" t="shared" si="19" ref="B146:B209">IF(Pay_Num&lt;&gt;"",DATE(YEAR(Loan_Start),MONTH(Loan_Start)+(Pay_Num)*12/Num_Pmt_Per_Year,DAY(Loan_Start)),"")</f>
        <v>58265</v>
      </c>
      <c r="C146" s="35">
        <f t="shared" si="14"/>
        <v>0</v>
      </c>
      <c r="D146" s="35">
        <f aca="true" t="shared" si="20" ref="D146:D209">IF(Pay_Num&lt;&gt;"",Scheduled_Monthly_Payment,"")</f>
        <v>6109027.082236451</v>
      </c>
      <c r="E146" s="36">
        <f aca="true" t="shared" si="21" ref="E146:E209">IF(AND(Pay_Num&lt;&gt;"",Sched_Pay+Scheduled_Extra_Payments&lt;Beg_Bal),Scheduled_Extra_Payments,IF(AND(Pay_Num&lt;&gt;"",Beg_Bal-Sched_Pay&gt;0),Beg_Bal-Sched_Pay,IF(Pay_Num&lt;&gt;"",0,"")))</f>
        <v>0</v>
      </c>
      <c r="F146" s="35">
        <f aca="true" t="shared" si="22" ref="F146:F209">IF(AND(Pay_Num&lt;&gt;"",Sched_Pay+Extra_Pay&lt;Beg_Bal),Sched_Pay+Extra_Pay,IF(Pay_Num&lt;&gt;"",Beg_Bal,""))</f>
        <v>0</v>
      </c>
      <c r="G146" s="35">
        <f aca="true" t="shared" si="23" ref="G146:G209">IF(Pay_Num&lt;&gt;"",Total_Pay-Int,"")</f>
        <v>0</v>
      </c>
      <c r="H146" s="35">
        <f t="shared" si="15"/>
        <v>0</v>
      </c>
      <c r="I146" s="35">
        <f aca="true" t="shared" si="24" ref="I146:I209">IF(AND(Pay_Num&lt;&gt;"",Sched_Pay+Extra_Pay&lt;Beg_Bal),Beg_Bal-Princ,IF(Pay_Num&lt;&gt;"",0,""))</f>
        <v>0</v>
      </c>
      <c r="J146" s="34"/>
      <c r="K146" s="34"/>
    </row>
    <row r="147" spans="1:11" s="37" customFormat="1" ht="11.25">
      <c r="A147" s="32">
        <f aca="true" t="shared" si="25" ref="A147:A210">IF(Values_Entered,A146+1,"")</f>
        <v>130</v>
      </c>
      <c r="B147" s="33">
        <f t="shared" si="19"/>
        <v>58388</v>
      </c>
      <c r="C147" s="35">
        <f aca="true" t="shared" si="26" ref="C147:C210">IF(Pay_Num&lt;&gt;"",I146,"")</f>
        <v>0</v>
      </c>
      <c r="D147" s="35">
        <f t="shared" si="20"/>
        <v>6109027.082236451</v>
      </c>
      <c r="E147" s="36">
        <f t="shared" si="21"/>
        <v>0</v>
      </c>
      <c r="F147" s="35">
        <f t="shared" si="22"/>
        <v>0</v>
      </c>
      <c r="G147" s="35">
        <f t="shared" si="23"/>
        <v>0</v>
      </c>
      <c r="H147" s="35">
        <f aca="true" t="shared" si="27" ref="H147:H210">IF(Pay_Num&lt;&gt;"",Beg_Bal*Interest_Rate/Num_Pmt_Per_Year,"")</f>
        <v>0</v>
      </c>
      <c r="I147" s="35">
        <f t="shared" si="24"/>
        <v>0</v>
      </c>
      <c r="J147" s="34"/>
      <c r="K147" s="34"/>
    </row>
    <row r="148" spans="1:11" s="37" customFormat="1" ht="11.25">
      <c r="A148" s="32">
        <f t="shared" si="25"/>
        <v>131</v>
      </c>
      <c r="B148" s="33">
        <f t="shared" si="19"/>
        <v>58509</v>
      </c>
      <c r="C148" s="35">
        <f t="shared" si="26"/>
        <v>0</v>
      </c>
      <c r="D148" s="35">
        <f t="shared" si="20"/>
        <v>6109027.082236451</v>
      </c>
      <c r="E148" s="36">
        <f t="shared" si="21"/>
        <v>0</v>
      </c>
      <c r="F148" s="35">
        <f t="shared" si="22"/>
        <v>0</v>
      </c>
      <c r="G148" s="35">
        <f t="shared" si="23"/>
        <v>0</v>
      </c>
      <c r="H148" s="35">
        <f t="shared" si="27"/>
        <v>0</v>
      </c>
      <c r="I148" s="35">
        <f t="shared" si="24"/>
        <v>0</v>
      </c>
      <c r="J148" s="34"/>
      <c r="K148" s="34"/>
    </row>
    <row r="149" spans="1:11" s="37" customFormat="1" ht="11.25">
      <c r="A149" s="32">
        <f t="shared" si="25"/>
        <v>132</v>
      </c>
      <c r="B149" s="33">
        <f t="shared" si="19"/>
        <v>58631</v>
      </c>
      <c r="C149" s="35">
        <f t="shared" si="26"/>
        <v>0</v>
      </c>
      <c r="D149" s="35">
        <f t="shared" si="20"/>
        <v>6109027.082236451</v>
      </c>
      <c r="E149" s="36">
        <f t="shared" si="21"/>
        <v>0</v>
      </c>
      <c r="F149" s="35">
        <f t="shared" si="22"/>
        <v>0</v>
      </c>
      <c r="G149" s="35">
        <f t="shared" si="23"/>
        <v>0</v>
      </c>
      <c r="H149" s="35">
        <f t="shared" si="27"/>
        <v>0</v>
      </c>
      <c r="I149" s="35">
        <f t="shared" si="24"/>
        <v>0</v>
      </c>
      <c r="J149" s="34"/>
      <c r="K149" s="34"/>
    </row>
    <row r="150" spans="1:11" s="37" customFormat="1" ht="11.25">
      <c r="A150" s="32">
        <f t="shared" si="25"/>
        <v>133</v>
      </c>
      <c r="B150" s="33">
        <f t="shared" si="19"/>
        <v>58754</v>
      </c>
      <c r="C150" s="35">
        <f t="shared" si="26"/>
        <v>0</v>
      </c>
      <c r="D150" s="35">
        <f t="shared" si="20"/>
        <v>6109027.082236451</v>
      </c>
      <c r="E150" s="36">
        <f t="shared" si="21"/>
        <v>0</v>
      </c>
      <c r="F150" s="35">
        <f t="shared" si="22"/>
        <v>0</v>
      </c>
      <c r="G150" s="35">
        <f t="shared" si="23"/>
        <v>0</v>
      </c>
      <c r="H150" s="35">
        <f t="shared" si="27"/>
        <v>0</v>
      </c>
      <c r="I150" s="35">
        <f t="shared" si="24"/>
        <v>0</v>
      </c>
      <c r="J150" s="34"/>
      <c r="K150" s="34"/>
    </row>
    <row r="151" spans="1:11" s="37" customFormat="1" ht="11.25">
      <c r="A151" s="32">
        <f t="shared" si="25"/>
        <v>134</v>
      </c>
      <c r="B151" s="33">
        <f t="shared" si="19"/>
        <v>58874</v>
      </c>
      <c r="C151" s="35">
        <f t="shared" si="26"/>
        <v>0</v>
      </c>
      <c r="D151" s="35">
        <f t="shared" si="20"/>
        <v>6109027.082236451</v>
      </c>
      <c r="E151" s="36">
        <f t="shared" si="21"/>
        <v>0</v>
      </c>
      <c r="F151" s="35">
        <f t="shared" si="22"/>
        <v>0</v>
      </c>
      <c r="G151" s="35">
        <f t="shared" si="23"/>
        <v>0</v>
      </c>
      <c r="H151" s="35">
        <f t="shared" si="27"/>
        <v>0</v>
      </c>
      <c r="I151" s="35">
        <f t="shared" si="24"/>
        <v>0</v>
      </c>
      <c r="J151" s="34"/>
      <c r="K151" s="34"/>
    </row>
    <row r="152" spans="1:11" s="37" customFormat="1" ht="11.25">
      <c r="A152" s="32">
        <f t="shared" si="25"/>
        <v>135</v>
      </c>
      <c r="B152" s="33">
        <f t="shared" si="19"/>
        <v>58996</v>
      </c>
      <c r="C152" s="35">
        <f t="shared" si="26"/>
        <v>0</v>
      </c>
      <c r="D152" s="35">
        <f t="shared" si="20"/>
        <v>6109027.082236451</v>
      </c>
      <c r="E152" s="36">
        <f t="shared" si="21"/>
        <v>0</v>
      </c>
      <c r="F152" s="35">
        <f t="shared" si="22"/>
        <v>0</v>
      </c>
      <c r="G152" s="35">
        <f t="shared" si="23"/>
        <v>0</v>
      </c>
      <c r="H152" s="35">
        <f t="shared" si="27"/>
        <v>0</v>
      </c>
      <c r="I152" s="35">
        <f t="shared" si="24"/>
        <v>0</v>
      </c>
      <c r="J152" s="34"/>
      <c r="K152" s="34"/>
    </row>
    <row r="153" spans="1:11" s="37" customFormat="1" ht="11.25">
      <c r="A153" s="32">
        <f t="shared" si="25"/>
        <v>136</v>
      </c>
      <c r="B153" s="33">
        <f t="shared" si="19"/>
        <v>59119</v>
      </c>
      <c r="C153" s="35">
        <f t="shared" si="26"/>
        <v>0</v>
      </c>
      <c r="D153" s="35">
        <f t="shared" si="20"/>
        <v>6109027.082236451</v>
      </c>
      <c r="E153" s="36">
        <f t="shared" si="21"/>
        <v>0</v>
      </c>
      <c r="F153" s="35">
        <f t="shared" si="22"/>
        <v>0</v>
      </c>
      <c r="G153" s="35">
        <f t="shared" si="23"/>
        <v>0</v>
      </c>
      <c r="H153" s="35">
        <f t="shared" si="27"/>
        <v>0</v>
      </c>
      <c r="I153" s="35">
        <f t="shared" si="24"/>
        <v>0</v>
      </c>
      <c r="J153" s="34"/>
      <c r="K153" s="34"/>
    </row>
    <row r="154" spans="1:11" s="37" customFormat="1" ht="11.25">
      <c r="A154" s="32">
        <f t="shared" si="25"/>
        <v>137</v>
      </c>
      <c r="B154" s="33">
        <f t="shared" si="19"/>
        <v>59239</v>
      </c>
      <c r="C154" s="35">
        <f t="shared" si="26"/>
        <v>0</v>
      </c>
      <c r="D154" s="35">
        <f t="shared" si="20"/>
        <v>6109027.082236451</v>
      </c>
      <c r="E154" s="36">
        <f t="shared" si="21"/>
        <v>0</v>
      </c>
      <c r="F154" s="35">
        <f t="shared" si="22"/>
        <v>0</v>
      </c>
      <c r="G154" s="35">
        <f t="shared" si="23"/>
        <v>0</v>
      </c>
      <c r="H154" s="35">
        <f t="shared" si="27"/>
        <v>0</v>
      </c>
      <c r="I154" s="35">
        <f t="shared" si="24"/>
        <v>0</v>
      </c>
      <c r="J154" s="34"/>
      <c r="K154" s="34"/>
    </row>
    <row r="155" spans="1:11" s="37" customFormat="1" ht="11.25">
      <c r="A155" s="32">
        <f t="shared" si="25"/>
        <v>138</v>
      </c>
      <c r="B155" s="33">
        <f t="shared" si="19"/>
        <v>59361</v>
      </c>
      <c r="C155" s="35">
        <f t="shared" si="26"/>
        <v>0</v>
      </c>
      <c r="D155" s="35">
        <f t="shared" si="20"/>
        <v>6109027.082236451</v>
      </c>
      <c r="E155" s="36">
        <f t="shared" si="21"/>
        <v>0</v>
      </c>
      <c r="F155" s="35">
        <f t="shared" si="22"/>
        <v>0</v>
      </c>
      <c r="G155" s="35">
        <f t="shared" si="23"/>
        <v>0</v>
      </c>
      <c r="H155" s="35">
        <f t="shared" si="27"/>
        <v>0</v>
      </c>
      <c r="I155" s="35">
        <f t="shared" si="24"/>
        <v>0</v>
      </c>
      <c r="J155" s="34"/>
      <c r="K155" s="34"/>
    </row>
    <row r="156" spans="1:11" s="37" customFormat="1" ht="11.25">
      <c r="A156" s="32">
        <f t="shared" si="25"/>
        <v>139</v>
      </c>
      <c r="B156" s="33">
        <f t="shared" si="19"/>
        <v>59484</v>
      </c>
      <c r="C156" s="35">
        <f t="shared" si="26"/>
        <v>0</v>
      </c>
      <c r="D156" s="35">
        <f t="shared" si="20"/>
        <v>6109027.082236451</v>
      </c>
      <c r="E156" s="36">
        <f t="shared" si="21"/>
        <v>0</v>
      </c>
      <c r="F156" s="35">
        <f t="shared" si="22"/>
        <v>0</v>
      </c>
      <c r="G156" s="35">
        <f t="shared" si="23"/>
        <v>0</v>
      </c>
      <c r="H156" s="35">
        <f t="shared" si="27"/>
        <v>0</v>
      </c>
      <c r="I156" s="35">
        <f t="shared" si="24"/>
        <v>0</v>
      </c>
      <c r="J156" s="34"/>
      <c r="K156" s="34"/>
    </row>
    <row r="157" spans="1:11" s="37" customFormat="1" ht="11.25">
      <c r="A157" s="32">
        <f t="shared" si="25"/>
        <v>140</v>
      </c>
      <c r="B157" s="33">
        <f t="shared" si="19"/>
        <v>59604</v>
      </c>
      <c r="C157" s="35">
        <f t="shared" si="26"/>
        <v>0</v>
      </c>
      <c r="D157" s="35">
        <f t="shared" si="20"/>
        <v>6109027.082236451</v>
      </c>
      <c r="E157" s="36">
        <f t="shared" si="21"/>
        <v>0</v>
      </c>
      <c r="F157" s="35">
        <f t="shared" si="22"/>
        <v>0</v>
      </c>
      <c r="G157" s="35">
        <f t="shared" si="23"/>
        <v>0</v>
      </c>
      <c r="H157" s="35">
        <f t="shared" si="27"/>
        <v>0</v>
      </c>
      <c r="I157" s="35">
        <f t="shared" si="24"/>
        <v>0</v>
      </c>
      <c r="J157" s="34"/>
      <c r="K157" s="34"/>
    </row>
    <row r="158" spans="1:11" s="37" customFormat="1" ht="11.25">
      <c r="A158" s="32">
        <f t="shared" si="25"/>
        <v>141</v>
      </c>
      <c r="B158" s="33">
        <f t="shared" si="19"/>
        <v>59726</v>
      </c>
      <c r="C158" s="35">
        <f t="shared" si="26"/>
        <v>0</v>
      </c>
      <c r="D158" s="35">
        <f t="shared" si="20"/>
        <v>6109027.082236451</v>
      </c>
      <c r="E158" s="36">
        <f t="shared" si="21"/>
        <v>0</v>
      </c>
      <c r="F158" s="35">
        <f t="shared" si="22"/>
        <v>0</v>
      </c>
      <c r="G158" s="35">
        <f t="shared" si="23"/>
        <v>0</v>
      </c>
      <c r="H158" s="35">
        <f t="shared" si="27"/>
        <v>0</v>
      </c>
      <c r="I158" s="35">
        <f t="shared" si="24"/>
        <v>0</v>
      </c>
      <c r="J158" s="34"/>
      <c r="K158" s="34"/>
    </row>
    <row r="159" spans="1:11" s="37" customFormat="1" ht="11.25">
      <c r="A159" s="32">
        <f t="shared" si="25"/>
        <v>142</v>
      </c>
      <c r="B159" s="33">
        <f t="shared" si="19"/>
        <v>59849</v>
      </c>
      <c r="C159" s="35">
        <f t="shared" si="26"/>
        <v>0</v>
      </c>
      <c r="D159" s="35">
        <f t="shared" si="20"/>
        <v>6109027.082236451</v>
      </c>
      <c r="E159" s="36">
        <f t="shared" si="21"/>
        <v>0</v>
      </c>
      <c r="F159" s="35">
        <f t="shared" si="22"/>
        <v>0</v>
      </c>
      <c r="G159" s="35">
        <f t="shared" si="23"/>
        <v>0</v>
      </c>
      <c r="H159" s="35">
        <f t="shared" si="27"/>
        <v>0</v>
      </c>
      <c r="I159" s="35">
        <f t="shared" si="24"/>
        <v>0</v>
      </c>
      <c r="J159" s="34"/>
      <c r="K159" s="34"/>
    </row>
    <row r="160" spans="1:11" s="37" customFormat="1" ht="11.25">
      <c r="A160" s="32">
        <f t="shared" si="25"/>
        <v>143</v>
      </c>
      <c r="B160" s="33">
        <f t="shared" si="19"/>
        <v>59970</v>
      </c>
      <c r="C160" s="35">
        <f t="shared" si="26"/>
        <v>0</v>
      </c>
      <c r="D160" s="35">
        <f t="shared" si="20"/>
        <v>6109027.082236451</v>
      </c>
      <c r="E160" s="36">
        <f t="shared" si="21"/>
        <v>0</v>
      </c>
      <c r="F160" s="35">
        <f t="shared" si="22"/>
        <v>0</v>
      </c>
      <c r="G160" s="35">
        <f t="shared" si="23"/>
        <v>0</v>
      </c>
      <c r="H160" s="35">
        <f t="shared" si="27"/>
        <v>0</v>
      </c>
      <c r="I160" s="35">
        <f t="shared" si="24"/>
        <v>0</v>
      </c>
      <c r="J160" s="34"/>
      <c r="K160" s="34"/>
    </row>
    <row r="161" spans="1:11" s="37" customFormat="1" ht="11.25">
      <c r="A161" s="32">
        <f t="shared" si="25"/>
        <v>144</v>
      </c>
      <c r="B161" s="33">
        <f t="shared" si="19"/>
        <v>60092</v>
      </c>
      <c r="C161" s="35">
        <f t="shared" si="26"/>
        <v>0</v>
      </c>
      <c r="D161" s="35">
        <f t="shared" si="20"/>
        <v>6109027.082236451</v>
      </c>
      <c r="E161" s="36">
        <f t="shared" si="21"/>
        <v>0</v>
      </c>
      <c r="F161" s="35">
        <f t="shared" si="22"/>
        <v>0</v>
      </c>
      <c r="G161" s="35">
        <f t="shared" si="23"/>
        <v>0</v>
      </c>
      <c r="H161" s="35">
        <f t="shared" si="27"/>
        <v>0</v>
      </c>
      <c r="I161" s="35">
        <f t="shared" si="24"/>
        <v>0</v>
      </c>
      <c r="J161" s="34"/>
      <c r="K161" s="34"/>
    </row>
    <row r="162" spans="1:11" s="37" customFormat="1" ht="11.25">
      <c r="A162" s="32">
        <f t="shared" si="25"/>
        <v>145</v>
      </c>
      <c r="B162" s="33">
        <f t="shared" si="19"/>
        <v>60215</v>
      </c>
      <c r="C162" s="35">
        <f t="shared" si="26"/>
        <v>0</v>
      </c>
      <c r="D162" s="35">
        <f t="shared" si="20"/>
        <v>6109027.082236451</v>
      </c>
      <c r="E162" s="36">
        <f t="shared" si="21"/>
        <v>0</v>
      </c>
      <c r="F162" s="35">
        <f t="shared" si="22"/>
        <v>0</v>
      </c>
      <c r="G162" s="35">
        <f t="shared" si="23"/>
        <v>0</v>
      </c>
      <c r="H162" s="35">
        <f t="shared" si="27"/>
        <v>0</v>
      </c>
      <c r="I162" s="35">
        <f t="shared" si="24"/>
        <v>0</v>
      </c>
      <c r="J162" s="34"/>
      <c r="K162" s="34"/>
    </row>
    <row r="163" spans="1:11" s="37" customFormat="1" ht="11.25">
      <c r="A163" s="32">
        <f t="shared" si="25"/>
        <v>146</v>
      </c>
      <c r="B163" s="33">
        <f t="shared" si="19"/>
        <v>60335</v>
      </c>
      <c r="C163" s="35">
        <f t="shared" si="26"/>
        <v>0</v>
      </c>
      <c r="D163" s="35">
        <f t="shared" si="20"/>
        <v>6109027.082236451</v>
      </c>
      <c r="E163" s="36">
        <f t="shared" si="21"/>
        <v>0</v>
      </c>
      <c r="F163" s="35">
        <f t="shared" si="22"/>
        <v>0</v>
      </c>
      <c r="G163" s="35">
        <f t="shared" si="23"/>
        <v>0</v>
      </c>
      <c r="H163" s="35">
        <f t="shared" si="27"/>
        <v>0</v>
      </c>
      <c r="I163" s="35">
        <f t="shared" si="24"/>
        <v>0</v>
      </c>
      <c r="J163" s="34"/>
      <c r="K163" s="34"/>
    </row>
    <row r="164" spans="1:11" s="37" customFormat="1" ht="11.25">
      <c r="A164" s="32">
        <f t="shared" si="25"/>
        <v>147</v>
      </c>
      <c r="B164" s="33">
        <f t="shared" si="19"/>
        <v>60457</v>
      </c>
      <c r="C164" s="35">
        <f t="shared" si="26"/>
        <v>0</v>
      </c>
      <c r="D164" s="35">
        <f t="shared" si="20"/>
        <v>6109027.082236451</v>
      </c>
      <c r="E164" s="36">
        <f t="shared" si="21"/>
        <v>0</v>
      </c>
      <c r="F164" s="35">
        <f t="shared" si="22"/>
        <v>0</v>
      </c>
      <c r="G164" s="35">
        <f t="shared" si="23"/>
        <v>0</v>
      </c>
      <c r="H164" s="35">
        <f t="shared" si="27"/>
        <v>0</v>
      </c>
      <c r="I164" s="35">
        <f t="shared" si="24"/>
        <v>0</v>
      </c>
      <c r="J164" s="34"/>
      <c r="K164" s="34"/>
    </row>
    <row r="165" spans="1:11" s="37" customFormat="1" ht="11.25">
      <c r="A165" s="32">
        <f t="shared" si="25"/>
        <v>148</v>
      </c>
      <c r="B165" s="33">
        <f t="shared" si="19"/>
        <v>60580</v>
      </c>
      <c r="C165" s="35">
        <f t="shared" si="26"/>
        <v>0</v>
      </c>
      <c r="D165" s="35">
        <f t="shared" si="20"/>
        <v>6109027.082236451</v>
      </c>
      <c r="E165" s="36">
        <f t="shared" si="21"/>
        <v>0</v>
      </c>
      <c r="F165" s="35">
        <f t="shared" si="22"/>
        <v>0</v>
      </c>
      <c r="G165" s="35">
        <f t="shared" si="23"/>
        <v>0</v>
      </c>
      <c r="H165" s="35">
        <f t="shared" si="27"/>
        <v>0</v>
      </c>
      <c r="I165" s="35">
        <f t="shared" si="24"/>
        <v>0</v>
      </c>
      <c r="J165" s="34"/>
      <c r="K165" s="34"/>
    </row>
    <row r="166" spans="1:11" s="37" customFormat="1" ht="11.25">
      <c r="A166" s="32">
        <f t="shared" si="25"/>
        <v>149</v>
      </c>
      <c r="B166" s="33">
        <f t="shared" si="19"/>
        <v>60700</v>
      </c>
      <c r="C166" s="35">
        <f t="shared" si="26"/>
        <v>0</v>
      </c>
      <c r="D166" s="35">
        <f t="shared" si="20"/>
        <v>6109027.082236451</v>
      </c>
      <c r="E166" s="36">
        <f t="shared" si="21"/>
        <v>0</v>
      </c>
      <c r="F166" s="35">
        <f t="shared" si="22"/>
        <v>0</v>
      </c>
      <c r="G166" s="35">
        <f t="shared" si="23"/>
        <v>0</v>
      </c>
      <c r="H166" s="35">
        <f t="shared" si="27"/>
        <v>0</v>
      </c>
      <c r="I166" s="35">
        <f t="shared" si="24"/>
        <v>0</v>
      </c>
      <c r="J166" s="34"/>
      <c r="K166" s="34"/>
    </row>
    <row r="167" spans="1:11" s="37" customFormat="1" ht="11.25">
      <c r="A167" s="32">
        <f t="shared" si="25"/>
        <v>150</v>
      </c>
      <c r="B167" s="33">
        <f t="shared" si="19"/>
        <v>60822</v>
      </c>
      <c r="C167" s="35">
        <f t="shared" si="26"/>
        <v>0</v>
      </c>
      <c r="D167" s="35">
        <f t="shared" si="20"/>
        <v>6109027.082236451</v>
      </c>
      <c r="E167" s="36">
        <f t="shared" si="21"/>
        <v>0</v>
      </c>
      <c r="F167" s="35">
        <f t="shared" si="22"/>
        <v>0</v>
      </c>
      <c r="G167" s="35">
        <f t="shared" si="23"/>
        <v>0</v>
      </c>
      <c r="H167" s="35">
        <f t="shared" si="27"/>
        <v>0</v>
      </c>
      <c r="I167" s="35">
        <f t="shared" si="24"/>
        <v>0</v>
      </c>
      <c r="J167" s="34"/>
      <c r="K167" s="34"/>
    </row>
    <row r="168" spans="1:11" s="37" customFormat="1" ht="11.25">
      <c r="A168" s="32">
        <f t="shared" si="25"/>
        <v>151</v>
      </c>
      <c r="B168" s="33">
        <f t="shared" si="19"/>
        <v>60945</v>
      </c>
      <c r="C168" s="35">
        <f t="shared" si="26"/>
        <v>0</v>
      </c>
      <c r="D168" s="35">
        <f t="shared" si="20"/>
        <v>6109027.082236451</v>
      </c>
      <c r="E168" s="36">
        <f t="shared" si="21"/>
        <v>0</v>
      </c>
      <c r="F168" s="35">
        <f t="shared" si="22"/>
        <v>0</v>
      </c>
      <c r="G168" s="35">
        <f t="shared" si="23"/>
        <v>0</v>
      </c>
      <c r="H168" s="35">
        <f t="shared" si="27"/>
        <v>0</v>
      </c>
      <c r="I168" s="35">
        <f t="shared" si="24"/>
        <v>0</v>
      </c>
      <c r="J168" s="34"/>
      <c r="K168" s="34"/>
    </row>
    <row r="169" spans="1:11" s="37" customFormat="1" ht="11.25">
      <c r="A169" s="32">
        <f t="shared" si="25"/>
        <v>152</v>
      </c>
      <c r="B169" s="33">
        <f t="shared" si="19"/>
        <v>61065</v>
      </c>
      <c r="C169" s="35">
        <f t="shared" si="26"/>
        <v>0</v>
      </c>
      <c r="D169" s="35">
        <f t="shared" si="20"/>
        <v>6109027.082236451</v>
      </c>
      <c r="E169" s="36">
        <f t="shared" si="21"/>
        <v>0</v>
      </c>
      <c r="F169" s="35">
        <f t="shared" si="22"/>
        <v>0</v>
      </c>
      <c r="G169" s="35">
        <f t="shared" si="23"/>
        <v>0</v>
      </c>
      <c r="H169" s="35">
        <f t="shared" si="27"/>
        <v>0</v>
      </c>
      <c r="I169" s="35">
        <f t="shared" si="24"/>
        <v>0</v>
      </c>
      <c r="J169" s="34"/>
      <c r="K169" s="34"/>
    </row>
    <row r="170" spans="1:11" s="37" customFormat="1" ht="11.25">
      <c r="A170" s="32">
        <f t="shared" si="25"/>
        <v>153</v>
      </c>
      <c r="B170" s="33">
        <f t="shared" si="19"/>
        <v>61187</v>
      </c>
      <c r="C170" s="35">
        <f t="shared" si="26"/>
        <v>0</v>
      </c>
      <c r="D170" s="35">
        <f t="shared" si="20"/>
        <v>6109027.082236451</v>
      </c>
      <c r="E170" s="36">
        <f t="shared" si="21"/>
        <v>0</v>
      </c>
      <c r="F170" s="35">
        <f t="shared" si="22"/>
        <v>0</v>
      </c>
      <c r="G170" s="35">
        <f t="shared" si="23"/>
        <v>0</v>
      </c>
      <c r="H170" s="35">
        <f t="shared" si="27"/>
        <v>0</v>
      </c>
      <c r="I170" s="35">
        <f t="shared" si="24"/>
        <v>0</v>
      </c>
      <c r="J170" s="34"/>
      <c r="K170" s="34"/>
    </row>
    <row r="171" spans="1:11" s="37" customFormat="1" ht="11.25">
      <c r="A171" s="32">
        <f t="shared" si="25"/>
        <v>154</v>
      </c>
      <c r="B171" s="33">
        <f t="shared" si="19"/>
        <v>61310</v>
      </c>
      <c r="C171" s="35">
        <f t="shared" si="26"/>
        <v>0</v>
      </c>
      <c r="D171" s="35">
        <f t="shared" si="20"/>
        <v>6109027.082236451</v>
      </c>
      <c r="E171" s="36">
        <f t="shared" si="21"/>
        <v>0</v>
      </c>
      <c r="F171" s="35">
        <f t="shared" si="22"/>
        <v>0</v>
      </c>
      <c r="G171" s="35">
        <f t="shared" si="23"/>
        <v>0</v>
      </c>
      <c r="H171" s="35">
        <f t="shared" si="27"/>
        <v>0</v>
      </c>
      <c r="I171" s="35">
        <f t="shared" si="24"/>
        <v>0</v>
      </c>
      <c r="J171" s="34"/>
      <c r="K171" s="34"/>
    </row>
    <row r="172" spans="1:11" s="37" customFormat="1" ht="11.25">
      <c r="A172" s="32">
        <f t="shared" si="25"/>
        <v>155</v>
      </c>
      <c r="B172" s="33">
        <f t="shared" si="19"/>
        <v>61431</v>
      </c>
      <c r="C172" s="35">
        <f t="shared" si="26"/>
        <v>0</v>
      </c>
      <c r="D172" s="35">
        <f t="shared" si="20"/>
        <v>6109027.082236451</v>
      </c>
      <c r="E172" s="36">
        <f t="shared" si="21"/>
        <v>0</v>
      </c>
      <c r="F172" s="35">
        <f t="shared" si="22"/>
        <v>0</v>
      </c>
      <c r="G172" s="35">
        <f t="shared" si="23"/>
        <v>0</v>
      </c>
      <c r="H172" s="35">
        <f t="shared" si="27"/>
        <v>0</v>
      </c>
      <c r="I172" s="35">
        <f t="shared" si="24"/>
        <v>0</v>
      </c>
      <c r="J172" s="34"/>
      <c r="K172" s="34"/>
    </row>
    <row r="173" spans="1:11" s="37" customFormat="1" ht="11.25">
      <c r="A173" s="32">
        <f t="shared" si="25"/>
        <v>156</v>
      </c>
      <c r="B173" s="33">
        <f t="shared" si="19"/>
        <v>61553</v>
      </c>
      <c r="C173" s="35">
        <f t="shared" si="26"/>
        <v>0</v>
      </c>
      <c r="D173" s="35">
        <f t="shared" si="20"/>
        <v>6109027.082236451</v>
      </c>
      <c r="E173" s="36">
        <f t="shared" si="21"/>
        <v>0</v>
      </c>
      <c r="F173" s="35">
        <f t="shared" si="22"/>
        <v>0</v>
      </c>
      <c r="G173" s="35">
        <f t="shared" si="23"/>
        <v>0</v>
      </c>
      <c r="H173" s="35">
        <f t="shared" si="27"/>
        <v>0</v>
      </c>
      <c r="I173" s="35">
        <f t="shared" si="24"/>
        <v>0</v>
      </c>
      <c r="J173" s="34"/>
      <c r="K173" s="34"/>
    </row>
    <row r="174" spans="1:11" s="37" customFormat="1" ht="11.25">
      <c r="A174" s="32">
        <f t="shared" si="25"/>
        <v>157</v>
      </c>
      <c r="B174" s="33">
        <f t="shared" si="19"/>
        <v>61676</v>
      </c>
      <c r="C174" s="35">
        <f t="shared" si="26"/>
        <v>0</v>
      </c>
      <c r="D174" s="35">
        <f t="shared" si="20"/>
        <v>6109027.082236451</v>
      </c>
      <c r="E174" s="36">
        <f t="shared" si="21"/>
        <v>0</v>
      </c>
      <c r="F174" s="35">
        <f t="shared" si="22"/>
        <v>0</v>
      </c>
      <c r="G174" s="35">
        <f t="shared" si="23"/>
        <v>0</v>
      </c>
      <c r="H174" s="35">
        <f t="shared" si="27"/>
        <v>0</v>
      </c>
      <c r="I174" s="35">
        <f t="shared" si="24"/>
        <v>0</v>
      </c>
      <c r="J174" s="34"/>
      <c r="K174" s="34"/>
    </row>
    <row r="175" spans="1:11" s="37" customFormat="1" ht="11.25">
      <c r="A175" s="32">
        <f t="shared" si="25"/>
        <v>158</v>
      </c>
      <c r="B175" s="33">
        <f t="shared" si="19"/>
        <v>61796</v>
      </c>
      <c r="C175" s="35">
        <f t="shared" si="26"/>
        <v>0</v>
      </c>
      <c r="D175" s="35">
        <f t="shared" si="20"/>
        <v>6109027.082236451</v>
      </c>
      <c r="E175" s="36">
        <f t="shared" si="21"/>
        <v>0</v>
      </c>
      <c r="F175" s="35">
        <f t="shared" si="22"/>
        <v>0</v>
      </c>
      <c r="G175" s="35">
        <f t="shared" si="23"/>
        <v>0</v>
      </c>
      <c r="H175" s="35">
        <f t="shared" si="27"/>
        <v>0</v>
      </c>
      <c r="I175" s="35">
        <f t="shared" si="24"/>
        <v>0</v>
      </c>
      <c r="J175" s="34"/>
      <c r="K175" s="34"/>
    </row>
    <row r="176" spans="1:11" s="37" customFormat="1" ht="11.25">
      <c r="A176" s="32">
        <f t="shared" si="25"/>
        <v>159</v>
      </c>
      <c r="B176" s="33">
        <f t="shared" si="19"/>
        <v>61918</v>
      </c>
      <c r="C176" s="35">
        <f t="shared" si="26"/>
        <v>0</v>
      </c>
      <c r="D176" s="35">
        <f t="shared" si="20"/>
        <v>6109027.082236451</v>
      </c>
      <c r="E176" s="36">
        <f t="shared" si="21"/>
        <v>0</v>
      </c>
      <c r="F176" s="35">
        <f t="shared" si="22"/>
        <v>0</v>
      </c>
      <c r="G176" s="35">
        <f t="shared" si="23"/>
        <v>0</v>
      </c>
      <c r="H176" s="35">
        <f t="shared" si="27"/>
        <v>0</v>
      </c>
      <c r="I176" s="35">
        <f t="shared" si="24"/>
        <v>0</v>
      </c>
      <c r="J176" s="34"/>
      <c r="K176" s="34"/>
    </row>
    <row r="177" spans="1:11" s="37" customFormat="1" ht="11.25">
      <c r="A177" s="32">
        <f t="shared" si="25"/>
        <v>160</v>
      </c>
      <c r="B177" s="33">
        <f t="shared" si="19"/>
        <v>62041</v>
      </c>
      <c r="C177" s="35">
        <f t="shared" si="26"/>
        <v>0</v>
      </c>
      <c r="D177" s="35">
        <f t="shared" si="20"/>
        <v>6109027.082236451</v>
      </c>
      <c r="E177" s="36">
        <f t="shared" si="21"/>
        <v>0</v>
      </c>
      <c r="F177" s="35">
        <f t="shared" si="22"/>
        <v>0</v>
      </c>
      <c r="G177" s="35">
        <f t="shared" si="23"/>
        <v>0</v>
      </c>
      <c r="H177" s="35">
        <f t="shared" si="27"/>
        <v>0</v>
      </c>
      <c r="I177" s="35">
        <f t="shared" si="24"/>
        <v>0</v>
      </c>
      <c r="J177" s="34"/>
      <c r="K177" s="34"/>
    </row>
    <row r="178" spans="1:11" s="37" customFormat="1" ht="11.25">
      <c r="A178" s="32">
        <f t="shared" si="25"/>
        <v>161</v>
      </c>
      <c r="B178" s="33">
        <f t="shared" si="19"/>
        <v>62161</v>
      </c>
      <c r="C178" s="35">
        <f t="shared" si="26"/>
        <v>0</v>
      </c>
      <c r="D178" s="35">
        <f t="shared" si="20"/>
        <v>6109027.082236451</v>
      </c>
      <c r="E178" s="36">
        <f t="shared" si="21"/>
        <v>0</v>
      </c>
      <c r="F178" s="35">
        <f t="shared" si="22"/>
        <v>0</v>
      </c>
      <c r="G178" s="35">
        <f t="shared" si="23"/>
        <v>0</v>
      </c>
      <c r="H178" s="35">
        <f t="shared" si="27"/>
        <v>0</v>
      </c>
      <c r="I178" s="35">
        <f t="shared" si="24"/>
        <v>0</v>
      </c>
      <c r="J178" s="34"/>
      <c r="K178" s="34"/>
    </row>
    <row r="179" spans="1:11" s="37" customFormat="1" ht="11.25">
      <c r="A179" s="32">
        <f t="shared" si="25"/>
        <v>162</v>
      </c>
      <c r="B179" s="33">
        <f t="shared" si="19"/>
        <v>62283</v>
      </c>
      <c r="C179" s="35">
        <f t="shared" si="26"/>
        <v>0</v>
      </c>
      <c r="D179" s="35">
        <f t="shared" si="20"/>
        <v>6109027.082236451</v>
      </c>
      <c r="E179" s="36">
        <f t="shared" si="21"/>
        <v>0</v>
      </c>
      <c r="F179" s="35">
        <f t="shared" si="22"/>
        <v>0</v>
      </c>
      <c r="G179" s="35">
        <f t="shared" si="23"/>
        <v>0</v>
      </c>
      <c r="H179" s="35">
        <f t="shared" si="27"/>
        <v>0</v>
      </c>
      <c r="I179" s="35">
        <f t="shared" si="24"/>
        <v>0</v>
      </c>
      <c r="J179" s="34"/>
      <c r="K179" s="34"/>
    </row>
    <row r="180" spans="1:11" s="37" customFormat="1" ht="11.25">
      <c r="A180" s="32">
        <f t="shared" si="25"/>
        <v>163</v>
      </c>
      <c r="B180" s="33">
        <f t="shared" si="19"/>
        <v>62406</v>
      </c>
      <c r="C180" s="35">
        <f t="shared" si="26"/>
        <v>0</v>
      </c>
      <c r="D180" s="35">
        <f t="shared" si="20"/>
        <v>6109027.082236451</v>
      </c>
      <c r="E180" s="36">
        <f t="shared" si="21"/>
        <v>0</v>
      </c>
      <c r="F180" s="35">
        <f t="shared" si="22"/>
        <v>0</v>
      </c>
      <c r="G180" s="35">
        <f t="shared" si="23"/>
        <v>0</v>
      </c>
      <c r="H180" s="35">
        <f t="shared" si="27"/>
        <v>0</v>
      </c>
      <c r="I180" s="35">
        <f t="shared" si="24"/>
        <v>0</v>
      </c>
      <c r="J180" s="34"/>
      <c r="K180" s="34"/>
    </row>
    <row r="181" spans="1:11" s="37" customFormat="1" ht="11.25">
      <c r="A181" s="32">
        <f t="shared" si="25"/>
        <v>164</v>
      </c>
      <c r="B181" s="33">
        <f t="shared" si="19"/>
        <v>62526</v>
      </c>
      <c r="C181" s="35">
        <f t="shared" si="26"/>
        <v>0</v>
      </c>
      <c r="D181" s="35">
        <f t="shared" si="20"/>
        <v>6109027.082236451</v>
      </c>
      <c r="E181" s="36">
        <f t="shared" si="21"/>
        <v>0</v>
      </c>
      <c r="F181" s="35">
        <f t="shared" si="22"/>
        <v>0</v>
      </c>
      <c r="G181" s="35">
        <f t="shared" si="23"/>
        <v>0</v>
      </c>
      <c r="H181" s="35">
        <f t="shared" si="27"/>
        <v>0</v>
      </c>
      <c r="I181" s="35">
        <f t="shared" si="24"/>
        <v>0</v>
      </c>
      <c r="J181" s="34"/>
      <c r="K181" s="34"/>
    </row>
    <row r="182" spans="1:11" s="37" customFormat="1" ht="11.25">
      <c r="A182" s="32">
        <f t="shared" si="25"/>
        <v>165</v>
      </c>
      <c r="B182" s="33">
        <f t="shared" si="19"/>
        <v>62648</v>
      </c>
      <c r="C182" s="35">
        <f t="shared" si="26"/>
        <v>0</v>
      </c>
      <c r="D182" s="35">
        <f t="shared" si="20"/>
        <v>6109027.082236451</v>
      </c>
      <c r="E182" s="36">
        <f t="shared" si="21"/>
        <v>0</v>
      </c>
      <c r="F182" s="35">
        <f t="shared" si="22"/>
        <v>0</v>
      </c>
      <c r="G182" s="35">
        <f t="shared" si="23"/>
        <v>0</v>
      </c>
      <c r="H182" s="35">
        <f t="shared" si="27"/>
        <v>0</v>
      </c>
      <c r="I182" s="35">
        <f t="shared" si="24"/>
        <v>0</v>
      </c>
      <c r="J182" s="34"/>
      <c r="K182" s="34"/>
    </row>
    <row r="183" spans="1:11" s="37" customFormat="1" ht="11.25">
      <c r="A183" s="32">
        <f t="shared" si="25"/>
        <v>166</v>
      </c>
      <c r="B183" s="33">
        <f t="shared" si="19"/>
        <v>62771</v>
      </c>
      <c r="C183" s="35">
        <f t="shared" si="26"/>
        <v>0</v>
      </c>
      <c r="D183" s="35">
        <f t="shared" si="20"/>
        <v>6109027.082236451</v>
      </c>
      <c r="E183" s="36">
        <f t="shared" si="21"/>
        <v>0</v>
      </c>
      <c r="F183" s="35">
        <f t="shared" si="22"/>
        <v>0</v>
      </c>
      <c r="G183" s="35">
        <f t="shared" si="23"/>
        <v>0</v>
      </c>
      <c r="H183" s="35">
        <f t="shared" si="27"/>
        <v>0</v>
      </c>
      <c r="I183" s="35">
        <f t="shared" si="24"/>
        <v>0</v>
      </c>
      <c r="J183" s="34"/>
      <c r="K183" s="34"/>
    </row>
    <row r="184" spans="1:11" s="37" customFormat="1" ht="11.25">
      <c r="A184" s="32">
        <f t="shared" si="25"/>
        <v>167</v>
      </c>
      <c r="B184" s="33">
        <f t="shared" si="19"/>
        <v>62892</v>
      </c>
      <c r="C184" s="35">
        <f t="shared" si="26"/>
        <v>0</v>
      </c>
      <c r="D184" s="35">
        <f t="shared" si="20"/>
        <v>6109027.082236451</v>
      </c>
      <c r="E184" s="36">
        <f t="shared" si="21"/>
        <v>0</v>
      </c>
      <c r="F184" s="35">
        <f t="shared" si="22"/>
        <v>0</v>
      </c>
      <c r="G184" s="35">
        <f t="shared" si="23"/>
        <v>0</v>
      </c>
      <c r="H184" s="35">
        <f t="shared" si="27"/>
        <v>0</v>
      </c>
      <c r="I184" s="35">
        <f t="shared" si="24"/>
        <v>0</v>
      </c>
      <c r="J184" s="34"/>
      <c r="K184" s="34"/>
    </row>
    <row r="185" spans="1:11" s="37" customFormat="1" ht="11.25">
      <c r="A185" s="32">
        <f t="shared" si="25"/>
        <v>168</v>
      </c>
      <c r="B185" s="33">
        <f t="shared" si="19"/>
        <v>63014</v>
      </c>
      <c r="C185" s="35">
        <f t="shared" si="26"/>
        <v>0</v>
      </c>
      <c r="D185" s="35">
        <f t="shared" si="20"/>
        <v>6109027.082236451</v>
      </c>
      <c r="E185" s="36">
        <f t="shared" si="21"/>
        <v>0</v>
      </c>
      <c r="F185" s="35">
        <f t="shared" si="22"/>
        <v>0</v>
      </c>
      <c r="G185" s="35">
        <f t="shared" si="23"/>
        <v>0</v>
      </c>
      <c r="H185" s="35">
        <f t="shared" si="27"/>
        <v>0</v>
      </c>
      <c r="I185" s="35">
        <f t="shared" si="24"/>
        <v>0</v>
      </c>
      <c r="J185" s="34"/>
      <c r="K185" s="34"/>
    </row>
    <row r="186" spans="1:11" s="37" customFormat="1" ht="11.25">
      <c r="A186" s="32">
        <f t="shared" si="25"/>
        <v>169</v>
      </c>
      <c r="B186" s="33">
        <f t="shared" si="19"/>
        <v>63137</v>
      </c>
      <c r="C186" s="35">
        <f t="shared" si="26"/>
        <v>0</v>
      </c>
      <c r="D186" s="35">
        <f t="shared" si="20"/>
        <v>6109027.082236451</v>
      </c>
      <c r="E186" s="36">
        <f t="shared" si="21"/>
        <v>0</v>
      </c>
      <c r="F186" s="35">
        <f t="shared" si="22"/>
        <v>0</v>
      </c>
      <c r="G186" s="35">
        <f t="shared" si="23"/>
        <v>0</v>
      </c>
      <c r="H186" s="35">
        <f t="shared" si="27"/>
        <v>0</v>
      </c>
      <c r="I186" s="35">
        <f t="shared" si="24"/>
        <v>0</v>
      </c>
      <c r="J186" s="34"/>
      <c r="K186" s="34"/>
    </row>
    <row r="187" spans="1:11" s="37" customFormat="1" ht="11.25">
      <c r="A187" s="32">
        <f t="shared" si="25"/>
        <v>170</v>
      </c>
      <c r="B187" s="33">
        <f t="shared" si="19"/>
        <v>63257</v>
      </c>
      <c r="C187" s="35">
        <f t="shared" si="26"/>
        <v>0</v>
      </c>
      <c r="D187" s="35">
        <f t="shared" si="20"/>
        <v>6109027.082236451</v>
      </c>
      <c r="E187" s="36">
        <f t="shared" si="21"/>
        <v>0</v>
      </c>
      <c r="F187" s="35">
        <f t="shared" si="22"/>
        <v>0</v>
      </c>
      <c r="G187" s="35">
        <f t="shared" si="23"/>
        <v>0</v>
      </c>
      <c r="H187" s="35">
        <f t="shared" si="27"/>
        <v>0</v>
      </c>
      <c r="I187" s="35">
        <f t="shared" si="24"/>
        <v>0</v>
      </c>
      <c r="J187" s="34"/>
      <c r="K187" s="34"/>
    </row>
    <row r="188" spans="1:11" s="37" customFormat="1" ht="11.25">
      <c r="A188" s="32">
        <f t="shared" si="25"/>
        <v>171</v>
      </c>
      <c r="B188" s="33">
        <f t="shared" si="19"/>
        <v>63379</v>
      </c>
      <c r="C188" s="35">
        <f t="shared" si="26"/>
        <v>0</v>
      </c>
      <c r="D188" s="35">
        <f t="shared" si="20"/>
        <v>6109027.082236451</v>
      </c>
      <c r="E188" s="36">
        <f t="shared" si="21"/>
        <v>0</v>
      </c>
      <c r="F188" s="35">
        <f t="shared" si="22"/>
        <v>0</v>
      </c>
      <c r="G188" s="35">
        <f t="shared" si="23"/>
        <v>0</v>
      </c>
      <c r="H188" s="35">
        <f t="shared" si="27"/>
        <v>0</v>
      </c>
      <c r="I188" s="35">
        <f t="shared" si="24"/>
        <v>0</v>
      </c>
      <c r="J188" s="34"/>
      <c r="K188" s="34"/>
    </row>
    <row r="189" spans="1:11" s="37" customFormat="1" ht="11.25">
      <c r="A189" s="32">
        <f t="shared" si="25"/>
        <v>172</v>
      </c>
      <c r="B189" s="33">
        <f t="shared" si="19"/>
        <v>63502</v>
      </c>
      <c r="C189" s="35">
        <f t="shared" si="26"/>
        <v>0</v>
      </c>
      <c r="D189" s="35">
        <f t="shared" si="20"/>
        <v>6109027.082236451</v>
      </c>
      <c r="E189" s="36">
        <f t="shared" si="21"/>
        <v>0</v>
      </c>
      <c r="F189" s="35">
        <f t="shared" si="22"/>
        <v>0</v>
      </c>
      <c r="G189" s="35">
        <f t="shared" si="23"/>
        <v>0</v>
      </c>
      <c r="H189" s="35">
        <f t="shared" si="27"/>
        <v>0</v>
      </c>
      <c r="I189" s="35">
        <f t="shared" si="24"/>
        <v>0</v>
      </c>
      <c r="J189" s="34"/>
      <c r="K189" s="34"/>
    </row>
    <row r="190" spans="1:11" s="37" customFormat="1" ht="11.25">
      <c r="A190" s="32">
        <f t="shared" si="25"/>
        <v>173</v>
      </c>
      <c r="B190" s="33">
        <f t="shared" si="19"/>
        <v>63622</v>
      </c>
      <c r="C190" s="35">
        <f t="shared" si="26"/>
        <v>0</v>
      </c>
      <c r="D190" s="35">
        <f t="shared" si="20"/>
        <v>6109027.082236451</v>
      </c>
      <c r="E190" s="36">
        <f t="shared" si="21"/>
        <v>0</v>
      </c>
      <c r="F190" s="35">
        <f t="shared" si="22"/>
        <v>0</v>
      </c>
      <c r="G190" s="35">
        <f t="shared" si="23"/>
        <v>0</v>
      </c>
      <c r="H190" s="35">
        <f t="shared" si="27"/>
        <v>0</v>
      </c>
      <c r="I190" s="35">
        <f t="shared" si="24"/>
        <v>0</v>
      </c>
      <c r="J190" s="34"/>
      <c r="K190" s="34"/>
    </row>
    <row r="191" spans="1:11" s="37" customFormat="1" ht="11.25">
      <c r="A191" s="32">
        <f t="shared" si="25"/>
        <v>174</v>
      </c>
      <c r="B191" s="33">
        <f t="shared" si="19"/>
        <v>63744</v>
      </c>
      <c r="C191" s="35">
        <f t="shared" si="26"/>
        <v>0</v>
      </c>
      <c r="D191" s="35">
        <f t="shared" si="20"/>
        <v>6109027.082236451</v>
      </c>
      <c r="E191" s="36">
        <f t="shared" si="21"/>
        <v>0</v>
      </c>
      <c r="F191" s="35">
        <f t="shared" si="22"/>
        <v>0</v>
      </c>
      <c r="G191" s="35">
        <f t="shared" si="23"/>
        <v>0</v>
      </c>
      <c r="H191" s="35">
        <f t="shared" si="27"/>
        <v>0</v>
      </c>
      <c r="I191" s="35">
        <f t="shared" si="24"/>
        <v>0</v>
      </c>
      <c r="J191" s="34"/>
      <c r="K191" s="34"/>
    </row>
    <row r="192" spans="1:11" s="37" customFormat="1" ht="11.25">
      <c r="A192" s="32">
        <f t="shared" si="25"/>
        <v>175</v>
      </c>
      <c r="B192" s="33">
        <f t="shared" si="19"/>
        <v>63867</v>
      </c>
      <c r="C192" s="35">
        <f t="shared" si="26"/>
        <v>0</v>
      </c>
      <c r="D192" s="35">
        <f t="shared" si="20"/>
        <v>6109027.082236451</v>
      </c>
      <c r="E192" s="36">
        <f t="shared" si="21"/>
        <v>0</v>
      </c>
      <c r="F192" s="35">
        <f t="shared" si="22"/>
        <v>0</v>
      </c>
      <c r="G192" s="35">
        <f t="shared" si="23"/>
        <v>0</v>
      </c>
      <c r="H192" s="35">
        <f t="shared" si="27"/>
        <v>0</v>
      </c>
      <c r="I192" s="35">
        <f t="shared" si="24"/>
        <v>0</v>
      </c>
      <c r="J192" s="34"/>
      <c r="K192" s="34"/>
    </row>
    <row r="193" spans="1:11" s="37" customFormat="1" ht="11.25">
      <c r="A193" s="32">
        <f t="shared" si="25"/>
        <v>176</v>
      </c>
      <c r="B193" s="33">
        <f t="shared" si="19"/>
        <v>63987</v>
      </c>
      <c r="C193" s="35">
        <f t="shared" si="26"/>
        <v>0</v>
      </c>
      <c r="D193" s="35">
        <f t="shared" si="20"/>
        <v>6109027.082236451</v>
      </c>
      <c r="E193" s="36">
        <f t="shared" si="21"/>
        <v>0</v>
      </c>
      <c r="F193" s="35">
        <f t="shared" si="22"/>
        <v>0</v>
      </c>
      <c r="G193" s="35">
        <f t="shared" si="23"/>
        <v>0</v>
      </c>
      <c r="H193" s="35">
        <f t="shared" si="27"/>
        <v>0</v>
      </c>
      <c r="I193" s="35">
        <f t="shared" si="24"/>
        <v>0</v>
      </c>
      <c r="J193" s="34"/>
      <c r="K193" s="34"/>
    </row>
    <row r="194" spans="1:11" s="37" customFormat="1" ht="11.25">
      <c r="A194" s="32">
        <f t="shared" si="25"/>
        <v>177</v>
      </c>
      <c r="B194" s="33">
        <f t="shared" si="19"/>
        <v>64109</v>
      </c>
      <c r="C194" s="35">
        <f t="shared" si="26"/>
        <v>0</v>
      </c>
      <c r="D194" s="35">
        <f t="shared" si="20"/>
        <v>6109027.082236451</v>
      </c>
      <c r="E194" s="36">
        <f t="shared" si="21"/>
        <v>0</v>
      </c>
      <c r="F194" s="35">
        <f t="shared" si="22"/>
        <v>0</v>
      </c>
      <c r="G194" s="35">
        <f t="shared" si="23"/>
        <v>0</v>
      </c>
      <c r="H194" s="35">
        <f t="shared" si="27"/>
        <v>0</v>
      </c>
      <c r="I194" s="35">
        <f t="shared" si="24"/>
        <v>0</v>
      </c>
      <c r="J194" s="34"/>
      <c r="K194" s="34"/>
    </row>
    <row r="195" spans="1:11" s="37" customFormat="1" ht="11.25">
      <c r="A195" s="32">
        <f t="shared" si="25"/>
        <v>178</v>
      </c>
      <c r="B195" s="33">
        <f t="shared" si="19"/>
        <v>64232</v>
      </c>
      <c r="C195" s="35">
        <f t="shared" si="26"/>
        <v>0</v>
      </c>
      <c r="D195" s="35">
        <f t="shared" si="20"/>
        <v>6109027.082236451</v>
      </c>
      <c r="E195" s="36">
        <f t="shared" si="21"/>
        <v>0</v>
      </c>
      <c r="F195" s="35">
        <f t="shared" si="22"/>
        <v>0</v>
      </c>
      <c r="G195" s="35">
        <f t="shared" si="23"/>
        <v>0</v>
      </c>
      <c r="H195" s="35">
        <f t="shared" si="27"/>
        <v>0</v>
      </c>
      <c r="I195" s="35">
        <f t="shared" si="24"/>
        <v>0</v>
      </c>
      <c r="J195" s="34"/>
      <c r="K195" s="34"/>
    </row>
    <row r="196" spans="1:11" s="37" customFormat="1" ht="11.25">
      <c r="A196" s="32">
        <f t="shared" si="25"/>
        <v>179</v>
      </c>
      <c r="B196" s="33">
        <f t="shared" si="19"/>
        <v>64353</v>
      </c>
      <c r="C196" s="35">
        <f t="shared" si="26"/>
        <v>0</v>
      </c>
      <c r="D196" s="35">
        <f t="shared" si="20"/>
        <v>6109027.082236451</v>
      </c>
      <c r="E196" s="36">
        <f t="shared" si="21"/>
        <v>0</v>
      </c>
      <c r="F196" s="35">
        <f t="shared" si="22"/>
        <v>0</v>
      </c>
      <c r="G196" s="35">
        <f t="shared" si="23"/>
        <v>0</v>
      </c>
      <c r="H196" s="35">
        <f t="shared" si="27"/>
        <v>0</v>
      </c>
      <c r="I196" s="35">
        <f t="shared" si="24"/>
        <v>0</v>
      </c>
      <c r="J196" s="34"/>
      <c r="K196" s="34"/>
    </row>
    <row r="197" spans="1:11" s="37" customFormat="1" ht="11.25">
      <c r="A197" s="32">
        <f t="shared" si="25"/>
        <v>180</v>
      </c>
      <c r="B197" s="33">
        <f t="shared" si="19"/>
        <v>64475</v>
      </c>
      <c r="C197" s="35">
        <f t="shared" si="26"/>
        <v>0</v>
      </c>
      <c r="D197" s="35">
        <f t="shared" si="20"/>
        <v>6109027.082236451</v>
      </c>
      <c r="E197" s="36">
        <f t="shared" si="21"/>
        <v>0</v>
      </c>
      <c r="F197" s="35">
        <f t="shared" si="22"/>
        <v>0</v>
      </c>
      <c r="G197" s="35">
        <f t="shared" si="23"/>
        <v>0</v>
      </c>
      <c r="H197" s="35">
        <f t="shared" si="27"/>
        <v>0</v>
      </c>
      <c r="I197" s="35">
        <f t="shared" si="24"/>
        <v>0</v>
      </c>
      <c r="J197" s="34"/>
      <c r="K197" s="34"/>
    </row>
    <row r="198" spans="1:11" s="37" customFormat="1" ht="11.25">
      <c r="A198" s="32">
        <f t="shared" si="25"/>
        <v>181</v>
      </c>
      <c r="B198" s="33">
        <f t="shared" si="19"/>
        <v>64598</v>
      </c>
      <c r="C198" s="35">
        <f t="shared" si="26"/>
        <v>0</v>
      </c>
      <c r="D198" s="35">
        <f t="shared" si="20"/>
        <v>6109027.082236451</v>
      </c>
      <c r="E198" s="36">
        <f t="shared" si="21"/>
        <v>0</v>
      </c>
      <c r="F198" s="35">
        <f t="shared" si="22"/>
        <v>0</v>
      </c>
      <c r="G198" s="35">
        <f t="shared" si="23"/>
        <v>0</v>
      </c>
      <c r="H198" s="35">
        <f t="shared" si="27"/>
        <v>0</v>
      </c>
      <c r="I198" s="35">
        <f t="shared" si="24"/>
        <v>0</v>
      </c>
      <c r="J198" s="34"/>
      <c r="K198" s="34"/>
    </row>
    <row r="199" spans="1:11" s="37" customFormat="1" ht="11.25">
      <c r="A199" s="32">
        <f t="shared" si="25"/>
        <v>182</v>
      </c>
      <c r="B199" s="33">
        <f t="shared" si="19"/>
        <v>64718</v>
      </c>
      <c r="C199" s="35">
        <f t="shared" si="26"/>
        <v>0</v>
      </c>
      <c r="D199" s="35">
        <f t="shared" si="20"/>
        <v>6109027.082236451</v>
      </c>
      <c r="E199" s="36">
        <f t="shared" si="21"/>
        <v>0</v>
      </c>
      <c r="F199" s="35">
        <f t="shared" si="22"/>
        <v>0</v>
      </c>
      <c r="G199" s="35">
        <f t="shared" si="23"/>
        <v>0</v>
      </c>
      <c r="H199" s="35">
        <f t="shared" si="27"/>
        <v>0</v>
      </c>
      <c r="I199" s="35">
        <f t="shared" si="24"/>
        <v>0</v>
      </c>
      <c r="J199" s="34"/>
      <c r="K199" s="34"/>
    </row>
    <row r="200" spans="1:11" s="37" customFormat="1" ht="11.25">
      <c r="A200" s="32">
        <f t="shared" si="25"/>
        <v>183</v>
      </c>
      <c r="B200" s="33">
        <f t="shared" si="19"/>
        <v>64840</v>
      </c>
      <c r="C200" s="35">
        <f t="shared" si="26"/>
        <v>0</v>
      </c>
      <c r="D200" s="35">
        <f t="shared" si="20"/>
        <v>6109027.082236451</v>
      </c>
      <c r="E200" s="36">
        <f t="shared" si="21"/>
        <v>0</v>
      </c>
      <c r="F200" s="35">
        <f t="shared" si="22"/>
        <v>0</v>
      </c>
      <c r="G200" s="35">
        <f t="shared" si="23"/>
        <v>0</v>
      </c>
      <c r="H200" s="35">
        <f t="shared" si="27"/>
        <v>0</v>
      </c>
      <c r="I200" s="35">
        <f t="shared" si="24"/>
        <v>0</v>
      </c>
      <c r="J200" s="34"/>
      <c r="K200" s="34"/>
    </row>
    <row r="201" spans="1:11" s="37" customFormat="1" ht="11.25">
      <c r="A201" s="32">
        <f t="shared" si="25"/>
        <v>184</v>
      </c>
      <c r="B201" s="33">
        <f t="shared" si="19"/>
        <v>64963</v>
      </c>
      <c r="C201" s="35">
        <f t="shared" si="26"/>
        <v>0</v>
      </c>
      <c r="D201" s="35">
        <f t="shared" si="20"/>
        <v>6109027.082236451</v>
      </c>
      <c r="E201" s="36">
        <f t="shared" si="21"/>
        <v>0</v>
      </c>
      <c r="F201" s="35">
        <f t="shared" si="22"/>
        <v>0</v>
      </c>
      <c r="G201" s="35">
        <f t="shared" si="23"/>
        <v>0</v>
      </c>
      <c r="H201" s="35">
        <f t="shared" si="27"/>
        <v>0</v>
      </c>
      <c r="I201" s="35">
        <f t="shared" si="24"/>
        <v>0</v>
      </c>
      <c r="J201" s="34"/>
      <c r="K201" s="34"/>
    </row>
    <row r="202" spans="1:11" s="37" customFormat="1" ht="11.25">
      <c r="A202" s="32">
        <f t="shared" si="25"/>
        <v>185</v>
      </c>
      <c r="B202" s="33">
        <f t="shared" si="19"/>
        <v>65083</v>
      </c>
      <c r="C202" s="35">
        <f t="shared" si="26"/>
        <v>0</v>
      </c>
      <c r="D202" s="35">
        <f t="shared" si="20"/>
        <v>6109027.082236451</v>
      </c>
      <c r="E202" s="36">
        <f t="shared" si="21"/>
        <v>0</v>
      </c>
      <c r="F202" s="35">
        <f t="shared" si="22"/>
        <v>0</v>
      </c>
      <c r="G202" s="35">
        <f t="shared" si="23"/>
        <v>0</v>
      </c>
      <c r="H202" s="35">
        <f t="shared" si="27"/>
        <v>0</v>
      </c>
      <c r="I202" s="35">
        <f t="shared" si="24"/>
        <v>0</v>
      </c>
      <c r="J202" s="34"/>
      <c r="K202" s="34"/>
    </row>
    <row r="203" spans="1:11" s="37" customFormat="1" ht="11.25">
      <c r="A203" s="32">
        <f t="shared" si="25"/>
        <v>186</v>
      </c>
      <c r="B203" s="33">
        <f t="shared" si="19"/>
        <v>65205</v>
      </c>
      <c r="C203" s="35">
        <f t="shared" si="26"/>
        <v>0</v>
      </c>
      <c r="D203" s="35">
        <f t="shared" si="20"/>
        <v>6109027.082236451</v>
      </c>
      <c r="E203" s="36">
        <f t="shared" si="21"/>
        <v>0</v>
      </c>
      <c r="F203" s="35">
        <f t="shared" si="22"/>
        <v>0</v>
      </c>
      <c r="G203" s="35">
        <f t="shared" si="23"/>
        <v>0</v>
      </c>
      <c r="H203" s="35">
        <f t="shared" si="27"/>
        <v>0</v>
      </c>
      <c r="I203" s="35">
        <f t="shared" si="24"/>
        <v>0</v>
      </c>
      <c r="J203" s="34"/>
      <c r="K203" s="34"/>
    </row>
    <row r="204" spans="1:11" s="37" customFormat="1" ht="11.25">
      <c r="A204" s="32">
        <f t="shared" si="25"/>
        <v>187</v>
      </c>
      <c r="B204" s="33">
        <f t="shared" si="19"/>
        <v>65328</v>
      </c>
      <c r="C204" s="35">
        <f t="shared" si="26"/>
        <v>0</v>
      </c>
      <c r="D204" s="35">
        <f t="shared" si="20"/>
        <v>6109027.082236451</v>
      </c>
      <c r="E204" s="36">
        <f t="shared" si="21"/>
        <v>0</v>
      </c>
      <c r="F204" s="35">
        <f t="shared" si="22"/>
        <v>0</v>
      </c>
      <c r="G204" s="35">
        <f t="shared" si="23"/>
        <v>0</v>
      </c>
      <c r="H204" s="35">
        <f t="shared" si="27"/>
        <v>0</v>
      </c>
      <c r="I204" s="35">
        <f t="shared" si="24"/>
        <v>0</v>
      </c>
      <c r="J204" s="34"/>
      <c r="K204" s="34"/>
    </row>
    <row r="205" spans="1:11" s="37" customFormat="1" ht="11.25">
      <c r="A205" s="32">
        <f t="shared" si="25"/>
        <v>188</v>
      </c>
      <c r="B205" s="33">
        <f t="shared" si="19"/>
        <v>65448</v>
      </c>
      <c r="C205" s="35">
        <f t="shared" si="26"/>
        <v>0</v>
      </c>
      <c r="D205" s="35">
        <f t="shared" si="20"/>
        <v>6109027.082236451</v>
      </c>
      <c r="E205" s="36">
        <f t="shared" si="21"/>
        <v>0</v>
      </c>
      <c r="F205" s="35">
        <f t="shared" si="22"/>
        <v>0</v>
      </c>
      <c r="G205" s="35">
        <f t="shared" si="23"/>
        <v>0</v>
      </c>
      <c r="H205" s="35">
        <f t="shared" si="27"/>
        <v>0</v>
      </c>
      <c r="I205" s="35">
        <f t="shared" si="24"/>
        <v>0</v>
      </c>
      <c r="J205" s="34"/>
      <c r="K205" s="34"/>
    </row>
    <row r="206" spans="1:11" s="37" customFormat="1" ht="11.25">
      <c r="A206" s="32">
        <f t="shared" si="25"/>
        <v>189</v>
      </c>
      <c r="B206" s="33">
        <f t="shared" si="19"/>
        <v>65570</v>
      </c>
      <c r="C206" s="35">
        <f t="shared" si="26"/>
        <v>0</v>
      </c>
      <c r="D206" s="35">
        <f t="shared" si="20"/>
        <v>6109027.082236451</v>
      </c>
      <c r="E206" s="36">
        <f t="shared" si="21"/>
        <v>0</v>
      </c>
      <c r="F206" s="35">
        <f t="shared" si="22"/>
        <v>0</v>
      </c>
      <c r="G206" s="35">
        <f t="shared" si="23"/>
        <v>0</v>
      </c>
      <c r="H206" s="35">
        <f t="shared" si="27"/>
        <v>0</v>
      </c>
      <c r="I206" s="35">
        <f t="shared" si="24"/>
        <v>0</v>
      </c>
      <c r="J206" s="34"/>
      <c r="K206" s="34"/>
    </row>
    <row r="207" spans="1:11" s="37" customFormat="1" ht="11.25">
      <c r="A207" s="32">
        <f t="shared" si="25"/>
        <v>190</v>
      </c>
      <c r="B207" s="33">
        <f t="shared" si="19"/>
        <v>65693</v>
      </c>
      <c r="C207" s="35">
        <f t="shared" si="26"/>
        <v>0</v>
      </c>
      <c r="D207" s="35">
        <f t="shared" si="20"/>
        <v>6109027.082236451</v>
      </c>
      <c r="E207" s="36">
        <f t="shared" si="21"/>
        <v>0</v>
      </c>
      <c r="F207" s="35">
        <f t="shared" si="22"/>
        <v>0</v>
      </c>
      <c r="G207" s="35">
        <f t="shared" si="23"/>
        <v>0</v>
      </c>
      <c r="H207" s="35">
        <f t="shared" si="27"/>
        <v>0</v>
      </c>
      <c r="I207" s="35">
        <f t="shared" si="24"/>
        <v>0</v>
      </c>
      <c r="J207" s="34"/>
      <c r="K207" s="34"/>
    </row>
    <row r="208" spans="1:11" s="37" customFormat="1" ht="11.25">
      <c r="A208" s="32">
        <f t="shared" si="25"/>
        <v>191</v>
      </c>
      <c r="B208" s="33">
        <f t="shared" si="19"/>
        <v>65814</v>
      </c>
      <c r="C208" s="35">
        <f t="shared" si="26"/>
        <v>0</v>
      </c>
      <c r="D208" s="35">
        <f t="shared" si="20"/>
        <v>6109027.082236451</v>
      </c>
      <c r="E208" s="36">
        <f t="shared" si="21"/>
        <v>0</v>
      </c>
      <c r="F208" s="35">
        <f t="shared" si="22"/>
        <v>0</v>
      </c>
      <c r="G208" s="35">
        <f t="shared" si="23"/>
        <v>0</v>
      </c>
      <c r="H208" s="35">
        <f t="shared" si="27"/>
        <v>0</v>
      </c>
      <c r="I208" s="35">
        <f t="shared" si="24"/>
        <v>0</v>
      </c>
      <c r="J208" s="34"/>
      <c r="K208" s="34"/>
    </row>
    <row r="209" spans="1:11" s="37" customFormat="1" ht="11.25">
      <c r="A209" s="32">
        <f t="shared" si="25"/>
        <v>192</v>
      </c>
      <c r="B209" s="33">
        <f t="shared" si="19"/>
        <v>65936</v>
      </c>
      <c r="C209" s="35">
        <f t="shared" si="26"/>
        <v>0</v>
      </c>
      <c r="D209" s="35">
        <f t="shared" si="20"/>
        <v>6109027.082236451</v>
      </c>
      <c r="E209" s="36">
        <f t="shared" si="21"/>
        <v>0</v>
      </c>
      <c r="F209" s="35">
        <f t="shared" si="22"/>
        <v>0</v>
      </c>
      <c r="G209" s="35">
        <f t="shared" si="23"/>
        <v>0</v>
      </c>
      <c r="H209" s="35">
        <f t="shared" si="27"/>
        <v>0</v>
      </c>
      <c r="I209" s="35">
        <f t="shared" si="24"/>
        <v>0</v>
      </c>
      <c r="J209" s="34"/>
      <c r="K209" s="34"/>
    </row>
    <row r="210" spans="1:11" s="37" customFormat="1" ht="11.25">
      <c r="A210" s="32">
        <f t="shared" si="25"/>
        <v>193</v>
      </c>
      <c r="B210" s="33">
        <f aca="true" t="shared" si="28" ref="B210:B273">IF(Pay_Num&lt;&gt;"",DATE(YEAR(Loan_Start),MONTH(Loan_Start)+(Pay_Num)*12/Num_Pmt_Per_Year,DAY(Loan_Start)),"")</f>
        <v>66059</v>
      </c>
      <c r="C210" s="35">
        <f t="shared" si="26"/>
        <v>0</v>
      </c>
      <c r="D210" s="35">
        <f aca="true" t="shared" si="29" ref="D210:D273">IF(Pay_Num&lt;&gt;"",Scheduled_Monthly_Payment,"")</f>
        <v>6109027.082236451</v>
      </c>
      <c r="E210" s="36">
        <f aca="true" t="shared" si="30" ref="E210:E273">IF(AND(Pay_Num&lt;&gt;"",Sched_Pay+Scheduled_Extra_Payments&lt;Beg_Bal),Scheduled_Extra_Payments,IF(AND(Pay_Num&lt;&gt;"",Beg_Bal-Sched_Pay&gt;0),Beg_Bal-Sched_Pay,IF(Pay_Num&lt;&gt;"",0,"")))</f>
        <v>0</v>
      </c>
      <c r="F210" s="35">
        <f aca="true" t="shared" si="31" ref="F210:F273">IF(AND(Pay_Num&lt;&gt;"",Sched_Pay+Extra_Pay&lt;Beg_Bal),Sched_Pay+Extra_Pay,IF(Pay_Num&lt;&gt;"",Beg_Bal,""))</f>
        <v>0</v>
      </c>
      <c r="G210" s="35">
        <f aca="true" t="shared" si="32" ref="G210:G273">IF(Pay_Num&lt;&gt;"",Total_Pay-Int,"")</f>
        <v>0</v>
      </c>
      <c r="H210" s="35">
        <f t="shared" si="27"/>
        <v>0</v>
      </c>
      <c r="I210" s="35">
        <f aca="true" t="shared" si="33" ref="I210:I273">IF(AND(Pay_Num&lt;&gt;"",Sched_Pay+Extra_Pay&lt;Beg_Bal),Beg_Bal-Princ,IF(Pay_Num&lt;&gt;"",0,""))</f>
        <v>0</v>
      </c>
      <c r="J210" s="34"/>
      <c r="K210" s="34"/>
    </row>
    <row r="211" spans="1:11" s="37" customFormat="1" ht="11.25">
      <c r="A211" s="32">
        <f aca="true" t="shared" si="34" ref="A211:A274">IF(Values_Entered,A210+1,"")</f>
        <v>194</v>
      </c>
      <c r="B211" s="33">
        <f t="shared" si="28"/>
        <v>66179</v>
      </c>
      <c r="C211" s="35">
        <f aca="true" t="shared" si="35" ref="C211:C274">IF(Pay_Num&lt;&gt;"",I210,"")</f>
        <v>0</v>
      </c>
      <c r="D211" s="35">
        <f t="shared" si="29"/>
        <v>6109027.082236451</v>
      </c>
      <c r="E211" s="36">
        <f t="shared" si="30"/>
        <v>0</v>
      </c>
      <c r="F211" s="35">
        <f t="shared" si="31"/>
        <v>0</v>
      </c>
      <c r="G211" s="35">
        <f t="shared" si="32"/>
        <v>0</v>
      </c>
      <c r="H211" s="35">
        <f aca="true" t="shared" si="36" ref="H211:H274">IF(Pay_Num&lt;&gt;"",Beg_Bal*Interest_Rate/Num_Pmt_Per_Year,"")</f>
        <v>0</v>
      </c>
      <c r="I211" s="35">
        <f t="shared" si="33"/>
        <v>0</v>
      </c>
      <c r="J211" s="34"/>
      <c r="K211" s="34"/>
    </row>
    <row r="212" spans="1:11" s="37" customFormat="1" ht="11.25">
      <c r="A212" s="32">
        <f t="shared" si="34"/>
        <v>195</v>
      </c>
      <c r="B212" s="33">
        <f t="shared" si="28"/>
        <v>66301</v>
      </c>
      <c r="C212" s="35">
        <f t="shared" si="35"/>
        <v>0</v>
      </c>
      <c r="D212" s="35">
        <f t="shared" si="29"/>
        <v>6109027.082236451</v>
      </c>
      <c r="E212" s="36">
        <f t="shared" si="30"/>
        <v>0</v>
      </c>
      <c r="F212" s="35">
        <f t="shared" si="31"/>
        <v>0</v>
      </c>
      <c r="G212" s="35">
        <f t="shared" si="32"/>
        <v>0</v>
      </c>
      <c r="H212" s="35">
        <f t="shared" si="36"/>
        <v>0</v>
      </c>
      <c r="I212" s="35">
        <f t="shared" si="33"/>
        <v>0</v>
      </c>
      <c r="J212" s="34"/>
      <c r="K212" s="34"/>
    </row>
    <row r="213" spans="1:11" s="37" customFormat="1" ht="11.25">
      <c r="A213" s="32">
        <f t="shared" si="34"/>
        <v>196</v>
      </c>
      <c r="B213" s="33">
        <f t="shared" si="28"/>
        <v>66424</v>
      </c>
      <c r="C213" s="35">
        <f t="shared" si="35"/>
        <v>0</v>
      </c>
      <c r="D213" s="35">
        <f t="shared" si="29"/>
        <v>6109027.082236451</v>
      </c>
      <c r="E213" s="36">
        <f t="shared" si="30"/>
        <v>0</v>
      </c>
      <c r="F213" s="35">
        <f t="shared" si="31"/>
        <v>0</v>
      </c>
      <c r="G213" s="35">
        <f t="shared" si="32"/>
        <v>0</v>
      </c>
      <c r="H213" s="35">
        <f t="shared" si="36"/>
        <v>0</v>
      </c>
      <c r="I213" s="35">
        <f t="shared" si="33"/>
        <v>0</v>
      </c>
      <c r="J213" s="34"/>
      <c r="K213" s="34"/>
    </row>
    <row r="214" spans="1:11" s="37" customFormat="1" ht="11.25">
      <c r="A214" s="32">
        <f t="shared" si="34"/>
        <v>197</v>
      </c>
      <c r="B214" s="33">
        <f t="shared" si="28"/>
        <v>66544</v>
      </c>
      <c r="C214" s="35">
        <f t="shared" si="35"/>
        <v>0</v>
      </c>
      <c r="D214" s="35">
        <f t="shared" si="29"/>
        <v>6109027.082236451</v>
      </c>
      <c r="E214" s="36">
        <f t="shared" si="30"/>
        <v>0</v>
      </c>
      <c r="F214" s="35">
        <f t="shared" si="31"/>
        <v>0</v>
      </c>
      <c r="G214" s="35">
        <f t="shared" si="32"/>
        <v>0</v>
      </c>
      <c r="H214" s="35">
        <f t="shared" si="36"/>
        <v>0</v>
      </c>
      <c r="I214" s="35">
        <f t="shared" si="33"/>
        <v>0</v>
      </c>
      <c r="J214" s="34"/>
      <c r="K214" s="34"/>
    </row>
    <row r="215" spans="1:11" s="37" customFormat="1" ht="11.25">
      <c r="A215" s="32">
        <f t="shared" si="34"/>
        <v>198</v>
      </c>
      <c r="B215" s="33">
        <f t="shared" si="28"/>
        <v>66666</v>
      </c>
      <c r="C215" s="35">
        <f t="shared" si="35"/>
        <v>0</v>
      </c>
      <c r="D215" s="35">
        <f t="shared" si="29"/>
        <v>6109027.082236451</v>
      </c>
      <c r="E215" s="36">
        <f t="shared" si="30"/>
        <v>0</v>
      </c>
      <c r="F215" s="35">
        <f t="shared" si="31"/>
        <v>0</v>
      </c>
      <c r="G215" s="35">
        <f t="shared" si="32"/>
        <v>0</v>
      </c>
      <c r="H215" s="35">
        <f t="shared" si="36"/>
        <v>0</v>
      </c>
      <c r="I215" s="35">
        <f t="shared" si="33"/>
        <v>0</v>
      </c>
      <c r="J215" s="34"/>
      <c r="K215" s="34"/>
    </row>
    <row r="216" spans="1:11" s="37" customFormat="1" ht="11.25">
      <c r="A216" s="32">
        <f t="shared" si="34"/>
        <v>199</v>
      </c>
      <c r="B216" s="33">
        <f t="shared" si="28"/>
        <v>66789</v>
      </c>
      <c r="C216" s="35">
        <f t="shared" si="35"/>
        <v>0</v>
      </c>
      <c r="D216" s="35">
        <f t="shared" si="29"/>
        <v>6109027.082236451</v>
      </c>
      <c r="E216" s="36">
        <f t="shared" si="30"/>
        <v>0</v>
      </c>
      <c r="F216" s="35">
        <f t="shared" si="31"/>
        <v>0</v>
      </c>
      <c r="G216" s="35">
        <f t="shared" si="32"/>
        <v>0</v>
      </c>
      <c r="H216" s="35">
        <f t="shared" si="36"/>
        <v>0</v>
      </c>
      <c r="I216" s="35">
        <f t="shared" si="33"/>
        <v>0</v>
      </c>
      <c r="J216" s="34"/>
      <c r="K216" s="34"/>
    </row>
    <row r="217" spans="1:11" s="37" customFormat="1" ht="11.25">
      <c r="A217" s="32">
        <f t="shared" si="34"/>
        <v>200</v>
      </c>
      <c r="B217" s="33">
        <f t="shared" si="28"/>
        <v>66909</v>
      </c>
      <c r="C217" s="35">
        <f t="shared" si="35"/>
        <v>0</v>
      </c>
      <c r="D217" s="35">
        <f t="shared" si="29"/>
        <v>6109027.082236451</v>
      </c>
      <c r="E217" s="36">
        <f t="shared" si="30"/>
        <v>0</v>
      </c>
      <c r="F217" s="35">
        <f t="shared" si="31"/>
        <v>0</v>
      </c>
      <c r="G217" s="35">
        <f t="shared" si="32"/>
        <v>0</v>
      </c>
      <c r="H217" s="35">
        <f t="shared" si="36"/>
        <v>0</v>
      </c>
      <c r="I217" s="35">
        <f t="shared" si="33"/>
        <v>0</v>
      </c>
      <c r="J217" s="34"/>
      <c r="K217" s="34"/>
    </row>
    <row r="218" spans="1:11" s="37" customFormat="1" ht="11.25">
      <c r="A218" s="32">
        <f t="shared" si="34"/>
        <v>201</v>
      </c>
      <c r="B218" s="33">
        <f t="shared" si="28"/>
        <v>67031</v>
      </c>
      <c r="C218" s="35">
        <f t="shared" si="35"/>
        <v>0</v>
      </c>
      <c r="D218" s="35">
        <f t="shared" si="29"/>
        <v>6109027.082236451</v>
      </c>
      <c r="E218" s="36">
        <f t="shared" si="30"/>
        <v>0</v>
      </c>
      <c r="F218" s="35">
        <f t="shared" si="31"/>
        <v>0</v>
      </c>
      <c r="G218" s="35">
        <f t="shared" si="32"/>
        <v>0</v>
      </c>
      <c r="H218" s="35">
        <f t="shared" si="36"/>
        <v>0</v>
      </c>
      <c r="I218" s="35">
        <f t="shared" si="33"/>
        <v>0</v>
      </c>
      <c r="J218" s="34"/>
      <c r="K218" s="34"/>
    </row>
    <row r="219" spans="1:11" s="37" customFormat="1" ht="11.25">
      <c r="A219" s="32">
        <f t="shared" si="34"/>
        <v>202</v>
      </c>
      <c r="B219" s="33">
        <f t="shared" si="28"/>
        <v>67154</v>
      </c>
      <c r="C219" s="35">
        <f t="shared" si="35"/>
        <v>0</v>
      </c>
      <c r="D219" s="35">
        <f t="shared" si="29"/>
        <v>6109027.082236451</v>
      </c>
      <c r="E219" s="36">
        <f t="shared" si="30"/>
        <v>0</v>
      </c>
      <c r="F219" s="35">
        <f t="shared" si="31"/>
        <v>0</v>
      </c>
      <c r="G219" s="35">
        <f t="shared" si="32"/>
        <v>0</v>
      </c>
      <c r="H219" s="35">
        <f t="shared" si="36"/>
        <v>0</v>
      </c>
      <c r="I219" s="35">
        <f t="shared" si="33"/>
        <v>0</v>
      </c>
      <c r="J219" s="34"/>
      <c r="K219" s="34"/>
    </row>
    <row r="220" spans="1:11" s="37" customFormat="1" ht="11.25">
      <c r="A220" s="32">
        <f t="shared" si="34"/>
        <v>203</v>
      </c>
      <c r="B220" s="33">
        <f t="shared" si="28"/>
        <v>67275</v>
      </c>
      <c r="C220" s="35">
        <f t="shared" si="35"/>
        <v>0</v>
      </c>
      <c r="D220" s="35">
        <f t="shared" si="29"/>
        <v>6109027.082236451</v>
      </c>
      <c r="E220" s="36">
        <f t="shared" si="30"/>
        <v>0</v>
      </c>
      <c r="F220" s="35">
        <f t="shared" si="31"/>
        <v>0</v>
      </c>
      <c r="G220" s="35">
        <f t="shared" si="32"/>
        <v>0</v>
      </c>
      <c r="H220" s="35">
        <f t="shared" si="36"/>
        <v>0</v>
      </c>
      <c r="I220" s="35">
        <f t="shared" si="33"/>
        <v>0</v>
      </c>
      <c r="J220" s="34"/>
      <c r="K220" s="34"/>
    </row>
    <row r="221" spans="1:11" s="37" customFormat="1" ht="11.25">
      <c r="A221" s="32">
        <f t="shared" si="34"/>
        <v>204</v>
      </c>
      <c r="B221" s="33">
        <f t="shared" si="28"/>
        <v>67397</v>
      </c>
      <c r="C221" s="35">
        <f t="shared" si="35"/>
        <v>0</v>
      </c>
      <c r="D221" s="35">
        <f t="shared" si="29"/>
        <v>6109027.082236451</v>
      </c>
      <c r="E221" s="36">
        <f t="shared" si="30"/>
        <v>0</v>
      </c>
      <c r="F221" s="35">
        <f t="shared" si="31"/>
        <v>0</v>
      </c>
      <c r="G221" s="35">
        <f t="shared" si="32"/>
        <v>0</v>
      </c>
      <c r="H221" s="35">
        <f t="shared" si="36"/>
        <v>0</v>
      </c>
      <c r="I221" s="35">
        <f t="shared" si="33"/>
        <v>0</v>
      </c>
      <c r="J221" s="34"/>
      <c r="K221" s="34"/>
    </row>
    <row r="222" spans="1:11" s="37" customFormat="1" ht="11.25">
      <c r="A222" s="32">
        <f t="shared" si="34"/>
        <v>205</v>
      </c>
      <c r="B222" s="33">
        <f t="shared" si="28"/>
        <v>67520</v>
      </c>
      <c r="C222" s="35">
        <f t="shared" si="35"/>
        <v>0</v>
      </c>
      <c r="D222" s="35">
        <f t="shared" si="29"/>
        <v>6109027.082236451</v>
      </c>
      <c r="E222" s="36">
        <f t="shared" si="30"/>
        <v>0</v>
      </c>
      <c r="F222" s="35">
        <f t="shared" si="31"/>
        <v>0</v>
      </c>
      <c r="G222" s="35">
        <f t="shared" si="32"/>
        <v>0</v>
      </c>
      <c r="H222" s="35">
        <f t="shared" si="36"/>
        <v>0</v>
      </c>
      <c r="I222" s="35">
        <f t="shared" si="33"/>
        <v>0</v>
      </c>
      <c r="J222" s="34"/>
      <c r="K222" s="34"/>
    </row>
    <row r="223" spans="1:11" s="37" customFormat="1" ht="11.25">
      <c r="A223" s="32">
        <f t="shared" si="34"/>
        <v>206</v>
      </c>
      <c r="B223" s="33">
        <f t="shared" si="28"/>
        <v>67640</v>
      </c>
      <c r="C223" s="35">
        <f t="shared" si="35"/>
        <v>0</v>
      </c>
      <c r="D223" s="35">
        <f t="shared" si="29"/>
        <v>6109027.082236451</v>
      </c>
      <c r="E223" s="36">
        <f t="shared" si="30"/>
        <v>0</v>
      </c>
      <c r="F223" s="35">
        <f t="shared" si="31"/>
        <v>0</v>
      </c>
      <c r="G223" s="35">
        <f t="shared" si="32"/>
        <v>0</v>
      </c>
      <c r="H223" s="35">
        <f t="shared" si="36"/>
        <v>0</v>
      </c>
      <c r="I223" s="35">
        <f t="shared" si="33"/>
        <v>0</v>
      </c>
      <c r="J223" s="34"/>
      <c r="K223" s="34"/>
    </row>
    <row r="224" spans="1:11" s="37" customFormat="1" ht="11.25">
      <c r="A224" s="32">
        <f t="shared" si="34"/>
        <v>207</v>
      </c>
      <c r="B224" s="33">
        <f t="shared" si="28"/>
        <v>67762</v>
      </c>
      <c r="C224" s="35">
        <f t="shared" si="35"/>
        <v>0</v>
      </c>
      <c r="D224" s="35">
        <f t="shared" si="29"/>
        <v>6109027.082236451</v>
      </c>
      <c r="E224" s="36">
        <f t="shared" si="30"/>
        <v>0</v>
      </c>
      <c r="F224" s="35">
        <f t="shared" si="31"/>
        <v>0</v>
      </c>
      <c r="G224" s="35">
        <f t="shared" si="32"/>
        <v>0</v>
      </c>
      <c r="H224" s="35">
        <f t="shared" si="36"/>
        <v>0</v>
      </c>
      <c r="I224" s="35">
        <f t="shared" si="33"/>
        <v>0</v>
      </c>
      <c r="J224" s="34"/>
      <c r="K224" s="34"/>
    </row>
    <row r="225" spans="1:11" s="37" customFormat="1" ht="11.25">
      <c r="A225" s="32">
        <f t="shared" si="34"/>
        <v>208</v>
      </c>
      <c r="B225" s="33">
        <f t="shared" si="28"/>
        <v>67885</v>
      </c>
      <c r="C225" s="35">
        <f t="shared" si="35"/>
        <v>0</v>
      </c>
      <c r="D225" s="35">
        <f t="shared" si="29"/>
        <v>6109027.082236451</v>
      </c>
      <c r="E225" s="36">
        <f t="shared" si="30"/>
        <v>0</v>
      </c>
      <c r="F225" s="35">
        <f t="shared" si="31"/>
        <v>0</v>
      </c>
      <c r="G225" s="35">
        <f t="shared" si="32"/>
        <v>0</v>
      </c>
      <c r="H225" s="35">
        <f t="shared" si="36"/>
        <v>0</v>
      </c>
      <c r="I225" s="35">
        <f t="shared" si="33"/>
        <v>0</v>
      </c>
      <c r="J225" s="34"/>
      <c r="K225" s="34"/>
    </row>
    <row r="226" spans="1:11" s="37" customFormat="1" ht="11.25">
      <c r="A226" s="32">
        <f t="shared" si="34"/>
        <v>209</v>
      </c>
      <c r="B226" s="33">
        <f t="shared" si="28"/>
        <v>68005</v>
      </c>
      <c r="C226" s="35">
        <f t="shared" si="35"/>
        <v>0</v>
      </c>
      <c r="D226" s="35">
        <f t="shared" si="29"/>
        <v>6109027.082236451</v>
      </c>
      <c r="E226" s="36">
        <f t="shared" si="30"/>
        <v>0</v>
      </c>
      <c r="F226" s="35">
        <f t="shared" si="31"/>
        <v>0</v>
      </c>
      <c r="G226" s="35">
        <f t="shared" si="32"/>
        <v>0</v>
      </c>
      <c r="H226" s="35">
        <f t="shared" si="36"/>
        <v>0</v>
      </c>
      <c r="I226" s="35">
        <f t="shared" si="33"/>
        <v>0</v>
      </c>
      <c r="J226" s="34"/>
      <c r="K226" s="34"/>
    </row>
    <row r="227" spans="1:11" s="37" customFormat="1" ht="11.25">
      <c r="A227" s="32">
        <f t="shared" si="34"/>
        <v>210</v>
      </c>
      <c r="B227" s="33">
        <f t="shared" si="28"/>
        <v>68127</v>
      </c>
      <c r="C227" s="35">
        <f t="shared" si="35"/>
        <v>0</v>
      </c>
      <c r="D227" s="35">
        <f t="shared" si="29"/>
        <v>6109027.082236451</v>
      </c>
      <c r="E227" s="36">
        <f t="shared" si="30"/>
        <v>0</v>
      </c>
      <c r="F227" s="35">
        <f t="shared" si="31"/>
        <v>0</v>
      </c>
      <c r="G227" s="35">
        <f t="shared" si="32"/>
        <v>0</v>
      </c>
      <c r="H227" s="35">
        <f t="shared" si="36"/>
        <v>0</v>
      </c>
      <c r="I227" s="35">
        <f t="shared" si="33"/>
        <v>0</v>
      </c>
      <c r="J227" s="34"/>
      <c r="K227" s="34"/>
    </row>
    <row r="228" spans="1:11" s="37" customFormat="1" ht="11.25">
      <c r="A228" s="32">
        <f t="shared" si="34"/>
        <v>211</v>
      </c>
      <c r="B228" s="33">
        <f t="shared" si="28"/>
        <v>68250</v>
      </c>
      <c r="C228" s="35">
        <f t="shared" si="35"/>
        <v>0</v>
      </c>
      <c r="D228" s="35">
        <f t="shared" si="29"/>
        <v>6109027.082236451</v>
      </c>
      <c r="E228" s="36">
        <f t="shared" si="30"/>
        <v>0</v>
      </c>
      <c r="F228" s="35">
        <f t="shared" si="31"/>
        <v>0</v>
      </c>
      <c r="G228" s="35">
        <f t="shared" si="32"/>
        <v>0</v>
      </c>
      <c r="H228" s="35">
        <f t="shared" si="36"/>
        <v>0</v>
      </c>
      <c r="I228" s="35">
        <f t="shared" si="33"/>
        <v>0</v>
      </c>
      <c r="J228" s="34"/>
      <c r="K228" s="34"/>
    </row>
    <row r="229" spans="1:11" s="37" customFormat="1" ht="11.25">
      <c r="A229" s="32">
        <f t="shared" si="34"/>
        <v>212</v>
      </c>
      <c r="B229" s="33">
        <f t="shared" si="28"/>
        <v>68370</v>
      </c>
      <c r="C229" s="35">
        <f t="shared" si="35"/>
        <v>0</v>
      </c>
      <c r="D229" s="35">
        <f t="shared" si="29"/>
        <v>6109027.082236451</v>
      </c>
      <c r="E229" s="36">
        <f t="shared" si="30"/>
        <v>0</v>
      </c>
      <c r="F229" s="35">
        <f t="shared" si="31"/>
        <v>0</v>
      </c>
      <c r="G229" s="35">
        <f t="shared" si="32"/>
        <v>0</v>
      </c>
      <c r="H229" s="35">
        <f t="shared" si="36"/>
        <v>0</v>
      </c>
      <c r="I229" s="35">
        <f t="shared" si="33"/>
        <v>0</v>
      </c>
      <c r="J229" s="34"/>
      <c r="K229" s="34"/>
    </row>
    <row r="230" spans="1:11" s="37" customFormat="1" ht="11.25">
      <c r="A230" s="32">
        <f t="shared" si="34"/>
        <v>213</v>
      </c>
      <c r="B230" s="33">
        <f t="shared" si="28"/>
        <v>68492</v>
      </c>
      <c r="C230" s="35">
        <f t="shared" si="35"/>
        <v>0</v>
      </c>
      <c r="D230" s="35">
        <f t="shared" si="29"/>
        <v>6109027.082236451</v>
      </c>
      <c r="E230" s="36">
        <f t="shared" si="30"/>
        <v>0</v>
      </c>
      <c r="F230" s="35">
        <f t="shared" si="31"/>
        <v>0</v>
      </c>
      <c r="G230" s="35">
        <f t="shared" si="32"/>
        <v>0</v>
      </c>
      <c r="H230" s="35">
        <f t="shared" si="36"/>
        <v>0</v>
      </c>
      <c r="I230" s="35">
        <f t="shared" si="33"/>
        <v>0</v>
      </c>
      <c r="J230" s="34"/>
      <c r="K230" s="34"/>
    </row>
    <row r="231" spans="1:11" s="37" customFormat="1" ht="11.25">
      <c r="A231" s="32">
        <f t="shared" si="34"/>
        <v>214</v>
      </c>
      <c r="B231" s="33">
        <f t="shared" si="28"/>
        <v>68615</v>
      </c>
      <c r="C231" s="35">
        <f t="shared" si="35"/>
        <v>0</v>
      </c>
      <c r="D231" s="35">
        <f t="shared" si="29"/>
        <v>6109027.082236451</v>
      </c>
      <c r="E231" s="36">
        <f t="shared" si="30"/>
        <v>0</v>
      </c>
      <c r="F231" s="35">
        <f t="shared" si="31"/>
        <v>0</v>
      </c>
      <c r="G231" s="35">
        <f t="shared" si="32"/>
        <v>0</v>
      </c>
      <c r="H231" s="35">
        <f t="shared" si="36"/>
        <v>0</v>
      </c>
      <c r="I231" s="35">
        <f t="shared" si="33"/>
        <v>0</v>
      </c>
      <c r="J231" s="34"/>
      <c r="K231" s="34"/>
    </row>
    <row r="232" spans="1:11" s="37" customFormat="1" ht="11.25">
      <c r="A232" s="32">
        <f t="shared" si="34"/>
        <v>215</v>
      </c>
      <c r="B232" s="33">
        <f t="shared" si="28"/>
        <v>68736</v>
      </c>
      <c r="C232" s="35">
        <f t="shared" si="35"/>
        <v>0</v>
      </c>
      <c r="D232" s="35">
        <f t="shared" si="29"/>
        <v>6109027.082236451</v>
      </c>
      <c r="E232" s="36">
        <f t="shared" si="30"/>
        <v>0</v>
      </c>
      <c r="F232" s="35">
        <f t="shared" si="31"/>
        <v>0</v>
      </c>
      <c r="G232" s="35">
        <f t="shared" si="32"/>
        <v>0</v>
      </c>
      <c r="H232" s="35">
        <f t="shared" si="36"/>
        <v>0</v>
      </c>
      <c r="I232" s="35">
        <f t="shared" si="33"/>
        <v>0</v>
      </c>
      <c r="J232" s="34"/>
      <c r="K232" s="34"/>
    </row>
    <row r="233" spans="1:11" s="37" customFormat="1" ht="11.25">
      <c r="A233" s="32">
        <f t="shared" si="34"/>
        <v>216</v>
      </c>
      <c r="B233" s="33">
        <f t="shared" si="28"/>
        <v>68858</v>
      </c>
      <c r="C233" s="35">
        <f t="shared" si="35"/>
        <v>0</v>
      </c>
      <c r="D233" s="35">
        <f t="shared" si="29"/>
        <v>6109027.082236451</v>
      </c>
      <c r="E233" s="36">
        <f t="shared" si="30"/>
        <v>0</v>
      </c>
      <c r="F233" s="35">
        <f t="shared" si="31"/>
        <v>0</v>
      </c>
      <c r="G233" s="35">
        <f t="shared" si="32"/>
        <v>0</v>
      </c>
      <c r="H233" s="35">
        <f t="shared" si="36"/>
        <v>0</v>
      </c>
      <c r="I233" s="35">
        <f t="shared" si="33"/>
        <v>0</v>
      </c>
      <c r="J233" s="34"/>
      <c r="K233" s="34"/>
    </row>
    <row r="234" spans="1:11" s="37" customFormat="1" ht="11.25">
      <c r="A234" s="32">
        <f t="shared" si="34"/>
        <v>217</v>
      </c>
      <c r="B234" s="33">
        <f t="shared" si="28"/>
        <v>68981</v>
      </c>
      <c r="C234" s="35">
        <f t="shared" si="35"/>
        <v>0</v>
      </c>
      <c r="D234" s="35">
        <f t="shared" si="29"/>
        <v>6109027.082236451</v>
      </c>
      <c r="E234" s="36">
        <f t="shared" si="30"/>
        <v>0</v>
      </c>
      <c r="F234" s="35">
        <f t="shared" si="31"/>
        <v>0</v>
      </c>
      <c r="G234" s="35">
        <f t="shared" si="32"/>
        <v>0</v>
      </c>
      <c r="H234" s="35">
        <f t="shared" si="36"/>
        <v>0</v>
      </c>
      <c r="I234" s="35">
        <f t="shared" si="33"/>
        <v>0</v>
      </c>
      <c r="J234" s="34"/>
      <c r="K234" s="34"/>
    </row>
    <row r="235" spans="1:11" s="37" customFormat="1" ht="11.25">
      <c r="A235" s="32">
        <f t="shared" si="34"/>
        <v>218</v>
      </c>
      <c r="B235" s="33">
        <f t="shared" si="28"/>
        <v>69101</v>
      </c>
      <c r="C235" s="35">
        <f t="shared" si="35"/>
        <v>0</v>
      </c>
      <c r="D235" s="35">
        <f t="shared" si="29"/>
        <v>6109027.082236451</v>
      </c>
      <c r="E235" s="36">
        <f t="shared" si="30"/>
        <v>0</v>
      </c>
      <c r="F235" s="35">
        <f t="shared" si="31"/>
        <v>0</v>
      </c>
      <c r="G235" s="35">
        <f t="shared" si="32"/>
        <v>0</v>
      </c>
      <c r="H235" s="35">
        <f t="shared" si="36"/>
        <v>0</v>
      </c>
      <c r="I235" s="35">
        <f t="shared" si="33"/>
        <v>0</v>
      </c>
      <c r="J235" s="34"/>
      <c r="K235" s="34"/>
    </row>
    <row r="236" spans="1:11" s="37" customFormat="1" ht="11.25">
      <c r="A236" s="32">
        <f t="shared" si="34"/>
        <v>219</v>
      </c>
      <c r="B236" s="33">
        <f t="shared" si="28"/>
        <v>69223</v>
      </c>
      <c r="C236" s="35">
        <f t="shared" si="35"/>
        <v>0</v>
      </c>
      <c r="D236" s="35">
        <f t="shared" si="29"/>
        <v>6109027.082236451</v>
      </c>
      <c r="E236" s="36">
        <f t="shared" si="30"/>
        <v>0</v>
      </c>
      <c r="F236" s="35">
        <f t="shared" si="31"/>
        <v>0</v>
      </c>
      <c r="G236" s="35">
        <f t="shared" si="32"/>
        <v>0</v>
      </c>
      <c r="H236" s="35">
        <f t="shared" si="36"/>
        <v>0</v>
      </c>
      <c r="I236" s="35">
        <f t="shared" si="33"/>
        <v>0</v>
      </c>
      <c r="J236" s="34"/>
      <c r="K236" s="34"/>
    </row>
    <row r="237" spans="1:11" s="37" customFormat="1" ht="11.25">
      <c r="A237" s="32">
        <f t="shared" si="34"/>
        <v>220</v>
      </c>
      <c r="B237" s="33">
        <f t="shared" si="28"/>
        <v>69346</v>
      </c>
      <c r="C237" s="35">
        <f t="shared" si="35"/>
        <v>0</v>
      </c>
      <c r="D237" s="35">
        <f t="shared" si="29"/>
        <v>6109027.082236451</v>
      </c>
      <c r="E237" s="36">
        <f t="shared" si="30"/>
        <v>0</v>
      </c>
      <c r="F237" s="35">
        <f t="shared" si="31"/>
        <v>0</v>
      </c>
      <c r="G237" s="35">
        <f t="shared" si="32"/>
        <v>0</v>
      </c>
      <c r="H237" s="35">
        <f t="shared" si="36"/>
        <v>0</v>
      </c>
      <c r="I237" s="35">
        <f t="shared" si="33"/>
        <v>0</v>
      </c>
      <c r="J237" s="34"/>
      <c r="K237" s="34"/>
    </row>
    <row r="238" spans="1:11" s="37" customFormat="1" ht="11.25">
      <c r="A238" s="32">
        <f t="shared" si="34"/>
        <v>221</v>
      </c>
      <c r="B238" s="33">
        <f t="shared" si="28"/>
        <v>69466</v>
      </c>
      <c r="C238" s="35">
        <f t="shared" si="35"/>
        <v>0</v>
      </c>
      <c r="D238" s="35">
        <f t="shared" si="29"/>
        <v>6109027.082236451</v>
      </c>
      <c r="E238" s="36">
        <f t="shared" si="30"/>
        <v>0</v>
      </c>
      <c r="F238" s="35">
        <f t="shared" si="31"/>
        <v>0</v>
      </c>
      <c r="G238" s="35">
        <f t="shared" si="32"/>
        <v>0</v>
      </c>
      <c r="H238" s="35">
        <f t="shared" si="36"/>
        <v>0</v>
      </c>
      <c r="I238" s="35">
        <f t="shared" si="33"/>
        <v>0</v>
      </c>
      <c r="J238" s="34"/>
      <c r="K238" s="34"/>
    </row>
    <row r="239" spans="1:11" s="37" customFormat="1" ht="11.25">
      <c r="A239" s="32">
        <f t="shared" si="34"/>
        <v>222</v>
      </c>
      <c r="B239" s="33">
        <f t="shared" si="28"/>
        <v>69588</v>
      </c>
      <c r="C239" s="35">
        <f t="shared" si="35"/>
        <v>0</v>
      </c>
      <c r="D239" s="35">
        <f t="shared" si="29"/>
        <v>6109027.082236451</v>
      </c>
      <c r="E239" s="36">
        <f t="shared" si="30"/>
        <v>0</v>
      </c>
      <c r="F239" s="35">
        <f t="shared" si="31"/>
        <v>0</v>
      </c>
      <c r="G239" s="35">
        <f t="shared" si="32"/>
        <v>0</v>
      </c>
      <c r="H239" s="35">
        <f t="shared" si="36"/>
        <v>0</v>
      </c>
      <c r="I239" s="35">
        <f t="shared" si="33"/>
        <v>0</v>
      </c>
      <c r="J239" s="34"/>
      <c r="K239" s="34"/>
    </row>
    <row r="240" spans="1:11" s="37" customFormat="1" ht="11.25">
      <c r="A240" s="32">
        <f t="shared" si="34"/>
        <v>223</v>
      </c>
      <c r="B240" s="33">
        <f t="shared" si="28"/>
        <v>69711</v>
      </c>
      <c r="C240" s="35">
        <f t="shared" si="35"/>
        <v>0</v>
      </c>
      <c r="D240" s="35">
        <f t="shared" si="29"/>
        <v>6109027.082236451</v>
      </c>
      <c r="E240" s="36">
        <f t="shared" si="30"/>
        <v>0</v>
      </c>
      <c r="F240" s="35">
        <f t="shared" si="31"/>
        <v>0</v>
      </c>
      <c r="G240" s="35">
        <f t="shared" si="32"/>
        <v>0</v>
      </c>
      <c r="H240" s="35">
        <f t="shared" si="36"/>
        <v>0</v>
      </c>
      <c r="I240" s="35">
        <f t="shared" si="33"/>
        <v>0</v>
      </c>
      <c r="J240" s="34"/>
      <c r="K240" s="34"/>
    </row>
    <row r="241" spans="1:11" s="37" customFormat="1" ht="11.25">
      <c r="A241" s="32">
        <f t="shared" si="34"/>
        <v>224</v>
      </c>
      <c r="B241" s="33">
        <f t="shared" si="28"/>
        <v>69831</v>
      </c>
      <c r="C241" s="35">
        <f t="shared" si="35"/>
        <v>0</v>
      </c>
      <c r="D241" s="35">
        <f t="shared" si="29"/>
        <v>6109027.082236451</v>
      </c>
      <c r="E241" s="36">
        <f t="shared" si="30"/>
        <v>0</v>
      </c>
      <c r="F241" s="35">
        <f t="shared" si="31"/>
        <v>0</v>
      </c>
      <c r="G241" s="35">
        <f t="shared" si="32"/>
        <v>0</v>
      </c>
      <c r="H241" s="35">
        <f t="shared" si="36"/>
        <v>0</v>
      </c>
      <c r="I241" s="35">
        <f t="shared" si="33"/>
        <v>0</v>
      </c>
      <c r="J241" s="34"/>
      <c r="K241" s="34"/>
    </row>
    <row r="242" spans="1:11" s="37" customFormat="1" ht="11.25">
      <c r="A242" s="32">
        <f t="shared" si="34"/>
        <v>225</v>
      </c>
      <c r="B242" s="33">
        <f t="shared" si="28"/>
        <v>69953</v>
      </c>
      <c r="C242" s="35">
        <f t="shared" si="35"/>
        <v>0</v>
      </c>
      <c r="D242" s="35">
        <f t="shared" si="29"/>
        <v>6109027.082236451</v>
      </c>
      <c r="E242" s="36">
        <f t="shared" si="30"/>
        <v>0</v>
      </c>
      <c r="F242" s="35">
        <f t="shared" si="31"/>
        <v>0</v>
      </c>
      <c r="G242" s="35">
        <f t="shared" si="32"/>
        <v>0</v>
      </c>
      <c r="H242" s="35">
        <f t="shared" si="36"/>
        <v>0</v>
      </c>
      <c r="I242" s="35">
        <f t="shared" si="33"/>
        <v>0</v>
      </c>
      <c r="J242" s="34"/>
      <c r="K242" s="34"/>
    </row>
    <row r="243" spans="1:11" s="37" customFormat="1" ht="11.25">
      <c r="A243" s="32">
        <f t="shared" si="34"/>
        <v>226</v>
      </c>
      <c r="B243" s="33">
        <f t="shared" si="28"/>
        <v>70076</v>
      </c>
      <c r="C243" s="35">
        <f t="shared" si="35"/>
        <v>0</v>
      </c>
      <c r="D243" s="35">
        <f t="shared" si="29"/>
        <v>6109027.082236451</v>
      </c>
      <c r="E243" s="36">
        <f t="shared" si="30"/>
        <v>0</v>
      </c>
      <c r="F243" s="35">
        <f t="shared" si="31"/>
        <v>0</v>
      </c>
      <c r="G243" s="35">
        <f t="shared" si="32"/>
        <v>0</v>
      </c>
      <c r="H243" s="35">
        <f t="shared" si="36"/>
        <v>0</v>
      </c>
      <c r="I243" s="35">
        <f t="shared" si="33"/>
        <v>0</v>
      </c>
      <c r="J243" s="34"/>
      <c r="K243" s="34"/>
    </row>
    <row r="244" spans="1:11" s="37" customFormat="1" ht="11.25">
      <c r="A244" s="32">
        <f t="shared" si="34"/>
        <v>227</v>
      </c>
      <c r="B244" s="33">
        <f t="shared" si="28"/>
        <v>70197</v>
      </c>
      <c r="C244" s="35">
        <f t="shared" si="35"/>
        <v>0</v>
      </c>
      <c r="D244" s="35">
        <f t="shared" si="29"/>
        <v>6109027.082236451</v>
      </c>
      <c r="E244" s="36">
        <f t="shared" si="30"/>
        <v>0</v>
      </c>
      <c r="F244" s="35">
        <f t="shared" si="31"/>
        <v>0</v>
      </c>
      <c r="G244" s="35">
        <f t="shared" si="32"/>
        <v>0</v>
      </c>
      <c r="H244" s="35">
        <f t="shared" si="36"/>
        <v>0</v>
      </c>
      <c r="I244" s="35">
        <f t="shared" si="33"/>
        <v>0</v>
      </c>
      <c r="J244" s="34"/>
      <c r="K244" s="34"/>
    </row>
    <row r="245" spans="1:11" s="37" customFormat="1" ht="11.25">
      <c r="A245" s="32">
        <f t="shared" si="34"/>
        <v>228</v>
      </c>
      <c r="B245" s="33">
        <f t="shared" si="28"/>
        <v>70319</v>
      </c>
      <c r="C245" s="35">
        <f t="shared" si="35"/>
        <v>0</v>
      </c>
      <c r="D245" s="35">
        <f t="shared" si="29"/>
        <v>6109027.082236451</v>
      </c>
      <c r="E245" s="36">
        <f t="shared" si="30"/>
        <v>0</v>
      </c>
      <c r="F245" s="35">
        <f t="shared" si="31"/>
        <v>0</v>
      </c>
      <c r="G245" s="35">
        <f t="shared" si="32"/>
        <v>0</v>
      </c>
      <c r="H245" s="35">
        <f t="shared" si="36"/>
        <v>0</v>
      </c>
      <c r="I245" s="35">
        <f t="shared" si="33"/>
        <v>0</v>
      </c>
      <c r="J245" s="34"/>
      <c r="K245" s="34"/>
    </row>
    <row r="246" spans="1:11" s="37" customFormat="1" ht="11.25">
      <c r="A246" s="32">
        <f t="shared" si="34"/>
        <v>229</v>
      </c>
      <c r="B246" s="33">
        <f t="shared" si="28"/>
        <v>70442</v>
      </c>
      <c r="C246" s="35">
        <f t="shared" si="35"/>
        <v>0</v>
      </c>
      <c r="D246" s="35">
        <f t="shared" si="29"/>
        <v>6109027.082236451</v>
      </c>
      <c r="E246" s="36">
        <f t="shared" si="30"/>
        <v>0</v>
      </c>
      <c r="F246" s="35">
        <f t="shared" si="31"/>
        <v>0</v>
      </c>
      <c r="G246" s="35">
        <f t="shared" si="32"/>
        <v>0</v>
      </c>
      <c r="H246" s="35">
        <f t="shared" si="36"/>
        <v>0</v>
      </c>
      <c r="I246" s="35">
        <f t="shared" si="33"/>
        <v>0</v>
      </c>
      <c r="J246" s="34"/>
      <c r="K246" s="34"/>
    </row>
    <row r="247" spans="1:11" s="37" customFormat="1" ht="11.25">
      <c r="A247" s="32">
        <f t="shared" si="34"/>
        <v>230</v>
      </c>
      <c r="B247" s="33">
        <f t="shared" si="28"/>
        <v>70562</v>
      </c>
      <c r="C247" s="35">
        <f t="shared" si="35"/>
        <v>0</v>
      </c>
      <c r="D247" s="35">
        <f t="shared" si="29"/>
        <v>6109027.082236451</v>
      </c>
      <c r="E247" s="36">
        <f t="shared" si="30"/>
        <v>0</v>
      </c>
      <c r="F247" s="35">
        <f t="shared" si="31"/>
        <v>0</v>
      </c>
      <c r="G247" s="35">
        <f t="shared" si="32"/>
        <v>0</v>
      </c>
      <c r="H247" s="35">
        <f t="shared" si="36"/>
        <v>0</v>
      </c>
      <c r="I247" s="35">
        <f t="shared" si="33"/>
        <v>0</v>
      </c>
      <c r="J247" s="34"/>
      <c r="K247" s="34"/>
    </row>
    <row r="248" spans="1:11" s="37" customFormat="1" ht="11.25">
      <c r="A248" s="32">
        <f t="shared" si="34"/>
        <v>231</v>
      </c>
      <c r="B248" s="33">
        <f t="shared" si="28"/>
        <v>70684</v>
      </c>
      <c r="C248" s="35">
        <f t="shared" si="35"/>
        <v>0</v>
      </c>
      <c r="D248" s="35">
        <f t="shared" si="29"/>
        <v>6109027.082236451</v>
      </c>
      <c r="E248" s="36">
        <f t="shared" si="30"/>
        <v>0</v>
      </c>
      <c r="F248" s="35">
        <f t="shared" si="31"/>
        <v>0</v>
      </c>
      <c r="G248" s="35">
        <f t="shared" si="32"/>
        <v>0</v>
      </c>
      <c r="H248" s="35">
        <f t="shared" si="36"/>
        <v>0</v>
      </c>
      <c r="I248" s="35">
        <f t="shared" si="33"/>
        <v>0</v>
      </c>
      <c r="J248" s="34"/>
      <c r="K248" s="34"/>
    </row>
    <row r="249" spans="1:11" s="37" customFormat="1" ht="11.25">
      <c r="A249" s="32">
        <f t="shared" si="34"/>
        <v>232</v>
      </c>
      <c r="B249" s="33">
        <f t="shared" si="28"/>
        <v>70807</v>
      </c>
      <c r="C249" s="35">
        <f t="shared" si="35"/>
        <v>0</v>
      </c>
      <c r="D249" s="35">
        <f t="shared" si="29"/>
        <v>6109027.082236451</v>
      </c>
      <c r="E249" s="36">
        <f t="shared" si="30"/>
        <v>0</v>
      </c>
      <c r="F249" s="35">
        <f t="shared" si="31"/>
        <v>0</v>
      </c>
      <c r="G249" s="35">
        <f t="shared" si="32"/>
        <v>0</v>
      </c>
      <c r="H249" s="35">
        <f t="shared" si="36"/>
        <v>0</v>
      </c>
      <c r="I249" s="35">
        <f t="shared" si="33"/>
        <v>0</v>
      </c>
      <c r="J249" s="34"/>
      <c r="K249" s="34"/>
    </row>
    <row r="250" spans="1:11" s="37" customFormat="1" ht="11.25">
      <c r="A250" s="32">
        <f t="shared" si="34"/>
        <v>233</v>
      </c>
      <c r="B250" s="33">
        <f t="shared" si="28"/>
        <v>70927</v>
      </c>
      <c r="C250" s="35">
        <f t="shared" si="35"/>
        <v>0</v>
      </c>
      <c r="D250" s="35">
        <f t="shared" si="29"/>
        <v>6109027.082236451</v>
      </c>
      <c r="E250" s="36">
        <f t="shared" si="30"/>
        <v>0</v>
      </c>
      <c r="F250" s="35">
        <f t="shared" si="31"/>
        <v>0</v>
      </c>
      <c r="G250" s="35">
        <f t="shared" si="32"/>
        <v>0</v>
      </c>
      <c r="H250" s="35">
        <f t="shared" si="36"/>
        <v>0</v>
      </c>
      <c r="I250" s="35">
        <f t="shared" si="33"/>
        <v>0</v>
      </c>
      <c r="J250" s="34"/>
      <c r="K250" s="34"/>
    </row>
    <row r="251" spans="1:11" s="37" customFormat="1" ht="11.25">
      <c r="A251" s="32">
        <f t="shared" si="34"/>
        <v>234</v>
      </c>
      <c r="B251" s="33">
        <f t="shared" si="28"/>
        <v>71049</v>
      </c>
      <c r="C251" s="35">
        <f t="shared" si="35"/>
        <v>0</v>
      </c>
      <c r="D251" s="35">
        <f t="shared" si="29"/>
        <v>6109027.082236451</v>
      </c>
      <c r="E251" s="36">
        <f t="shared" si="30"/>
        <v>0</v>
      </c>
      <c r="F251" s="35">
        <f t="shared" si="31"/>
        <v>0</v>
      </c>
      <c r="G251" s="35">
        <f t="shared" si="32"/>
        <v>0</v>
      </c>
      <c r="H251" s="35">
        <f t="shared" si="36"/>
        <v>0</v>
      </c>
      <c r="I251" s="35">
        <f t="shared" si="33"/>
        <v>0</v>
      </c>
      <c r="J251" s="34"/>
      <c r="K251" s="34"/>
    </row>
    <row r="252" spans="1:11" s="37" customFormat="1" ht="11.25">
      <c r="A252" s="32">
        <f t="shared" si="34"/>
        <v>235</v>
      </c>
      <c r="B252" s="33">
        <f t="shared" si="28"/>
        <v>71172</v>
      </c>
      <c r="C252" s="35">
        <f t="shared" si="35"/>
        <v>0</v>
      </c>
      <c r="D252" s="35">
        <f t="shared" si="29"/>
        <v>6109027.082236451</v>
      </c>
      <c r="E252" s="36">
        <f t="shared" si="30"/>
        <v>0</v>
      </c>
      <c r="F252" s="35">
        <f t="shared" si="31"/>
        <v>0</v>
      </c>
      <c r="G252" s="35">
        <f t="shared" si="32"/>
        <v>0</v>
      </c>
      <c r="H252" s="35">
        <f t="shared" si="36"/>
        <v>0</v>
      </c>
      <c r="I252" s="35">
        <f t="shared" si="33"/>
        <v>0</v>
      </c>
      <c r="J252" s="34"/>
      <c r="K252" s="34"/>
    </row>
    <row r="253" spans="1:11" s="37" customFormat="1" ht="11.25">
      <c r="A253" s="32">
        <f t="shared" si="34"/>
        <v>236</v>
      </c>
      <c r="B253" s="33">
        <f t="shared" si="28"/>
        <v>71292</v>
      </c>
      <c r="C253" s="35">
        <f t="shared" si="35"/>
        <v>0</v>
      </c>
      <c r="D253" s="35">
        <f t="shared" si="29"/>
        <v>6109027.082236451</v>
      </c>
      <c r="E253" s="36">
        <f t="shared" si="30"/>
        <v>0</v>
      </c>
      <c r="F253" s="35">
        <f t="shared" si="31"/>
        <v>0</v>
      </c>
      <c r="G253" s="35">
        <f t="shared" si="32"/>
        <v>0</v>
      </c>
      <c r="H253" s="35">
        <f t="shared" si="36"/>
        <v>0</v>
      </c>
      <c r="I253" s="35">
        <f t="shared" si="33"/>
        <v>0</v>
      </c>
      <c r="J253" s="34"/>
      <c r="K253" s="34"/>
    </row>
    <row r="254" spans="1:11" s="37" customFormat="1" ht="11.25">
      <c r="A254" s="32">
        <f t="shared" si="34"/>
        <v>237</v>
      </c>
      <c r="B254" s="33">
        <f t="shared" si="28"/>
        <v>71414</v>
      </c>
      <c r="C254" s="35">
        <f t="shared" si="35"/>
        <v>0</v>
      </c>
      <c r="D254" s="35">
        <f t="shared" si="29"/>
        <v>6109027.082236451</v>
      </c>
      <c r="E254" s="36">
        <f t="shared" si="30"/>
        <v>0</v>
      </c>
      <c r="F254" s="35">
        <f t="shared" si="31"/>
        <v>0</v>
      </c>
      <c r="G254" s="35">
        <f t="shared" si="32"/>
        <v>0</v>
      </c>
      <c r="H254" s="35">
        <f t="shared" si="36"/>
        <v>0</v>
      </c>
      <c r="I254" s="35">
        <f t="shared" si="33"/>
        <v>0</v>
      </c>
      <c r="J254" s="34"/>
      <c r="K254" s="34"/>
    </row>
    <row r="255" spans="1:11" s="37" customFormat="1" ht="11.25">
      <c r="A255" s="32">
        <f t="shared" si="34"/>
        <v>238</v>
      </c>
      <c r="B255" s="33">
        <f t="shared" si="28"/>
        <v>71537</v>
      </c>
      <c r="C255" s="35">
        <f t="shared" si="35"/>
        <v>0</v>
      </c>
      <c r="D255" s="35">
        <f t="shared" si="29"/>
        <v>6109027.082236451</v>
      </c>
      <c r="E255" s="36">
        <f t="shared" si="30"/>
        <v>0</v>
      </c>
      <c r="F255" s="35">
        <f t="shared" si="31"/>
        <v>0</v>
      </c>
      <c r="G255" s="35">
        <f t="shared" si="32"/>
        <v>0</v>
      </c>
      <c r="H255" s="35">
        <f t="shared" si="36"/>
        <v>0</v>
      </c>
      <c r="I255" s="35">
        <f t="shared" si="33"/>
        <v>0</v>
      </c>
      <c r="J255" s="34"/>
      <c r="K255" s="34"/>
    </row>
    <row r="256" spans="1:11" s="37" customFormat="1" ht="11.25">
      <c r="A256" s="32">
        <f t="shared" si="34"/>
        <v>239</v>
      </c>
      <c r="B256" s="33">
        <f t="shared" si="28"/>
        <v>71658</v>
      </c>
      <c r="C256" s="35">
        <f t="shared" si="35"/>
        <v>0</v>
      </c>
      <c r="D256" s="35">
        <f t="shared" si="29"/>
        <v>6109027.082236451</v>
      </c>
      <c r="E256" s="36">
        <f t="shared" si="30"/>
        <v>0</v>
      </c>
      <c r="F256" s="35">
        <f t="shared" si="31"/>
        <v>0</v>
      </c>
      <c r="G256" s="35">
        <f t="shared" si="32"/>
        <v>0</v>
      </c>
      <c r="H256" s="35">
        <f t="shared" si="36"/>
        <v>0</v>
      </c>
      <c r="I256" s="35">
        <f t="shared" si="33"/>
        <v>0</v>
      </c>
      <c r="J256" s="34"/>
      <c r="K256" s="34"/>
    </row>
    <row r="257" spans="1:11" s="37" customFormat="1" ht="11.25">
      <c r="A257" s="32">
        <f t="shared" si="34"/>
        <v>240</v>
      </c>
      <c r="B257" s="33">
        <f t="shared" si="28"/>
        <v>71780</v>
      </c>
      <c r="C257" s="35">
        <f t="shared" si="35"/>
        <v>0</v>
      </c>
      <c r="D257" s="35">
        <f t="shared" si="29"/>
        <v>6109027.082236451</v>
      </c>
      <c r="E257" s="36">
        <f t="shared" si="30"/>
        <v>0</v>
      </c>
      <c r="F257" s="35">
        <f t="shared" si="31"/>
        <v>0</v>
      </c>
      <c r="G257" s="35">
        <f t="shared" si="32"/>
        <v>0</v>
      </c>
      <c r="H257" s="35">
        <f t="shared" si="36"/>
        <v>0</v>
      </c>
      <c r="I257" s="35">
        <f t="shared" si="33"/>
        <v>0</v>
      </c>
      <c r="J257" s="34"/>
      <c r="K257" s="34"/>
    </row>
    <row r="258" spans="1:11" s="37" customFormat="1" ht="11.25">
      <c r="A258" s="32">
        <f t="shared" si="34"/>
        <v>241</v>
      </c>
      <c r="B258" s="33">
        <f t="shared" si="28"/>
        <v>71903</v>
      </c>
      <c r="C258" s="35">
        <f t="shared" si="35"/>
        <v>0</v>
      </c>
      <c r="D258" s="35">
        <f t="shared" si="29"/>
        <v>6109027.082236451</v>
      </c>
      <c r="E258" s="36">
        <f t="shared" si="30"/>
        <v>0</v>
      </c>
      <c r="F258" s="35">
        <f t="shared" si="31"/>
        <v>0</v>
      </c>
      <c r="G258" s="35">
        <f t="shared" si="32"/>
        <v>0</v>
      </c>
      <c r="H258" s="35">
        <f t="shared" si="36"/>
        <v>0</v>
      </c>
      <c r="I258" s="35">
        <f t="shared" si="33"/>
        <v>0</v>
      </c>
      <c r="J258" s="34"/>
      <c r="K258" s="34"/>
    </row>
    <row r="259" spans="1:11" s="37" customFormat="1" ht="11.25">
      <c r="A259" s="32">
        <f t="shared" si="34"/>
        <v>242</v>
      </c>
      <c r="B259" s="33">
        <f t="shared" si="28"/>
        <v>72023</v>
      </c>
      <c r="C259" s="35">
        <f t="shared" si="35"/>
        <v>0</v>
      </c>
      <c r="D259" s="35">
        <f t="shared" si="29"/>
        <v>6109027.082236451</v>
      </c>
      <c r="E259" s="36">
        <f t="shared" si="30"/>
        <v>0</v>
      </c>
      <c r="F259" s="35">
        <f t="shared" si="31"/>
        <v>0</v>
      </c>
      <c r="G259" s="35">
        <f t="shared" si="32"/>
        <v>0</v>
      </c>
      <c r="H259" s="35">
        <f t="shared" si="36"/>
        <v>0</v>
      </c>
      <c r="I259" s="35">
        <f t="shared" si="33"/>
        <v>0</v>
      </c>
      <c r="J259" s="34"/>
      <c r="K259" s="34"/>
    </row>
    <row r="260" spans="1:11" s="37" customFormat="1" ht="11.25">
      <c r="A260" s="32">
        <f t="shared" si="34"/>
        <v>243</v>
      </c>
      <c r="B260" s="33">
        <f t="shared" si="28"/>
        <v>72145</v>
      </c>
      <c r="C260" s="35">
        <f t="shared" si="35"/>
        <v>0</v>
      </c>
      <c r="D260" s="35">
        <f t="shared" si="29"/>
        <v>6109027.082236451</v>
      </c>
      <c r="E260" s="36">
        <f t="shared" si="30"/>
        <v>0</v>
      </c>
      <c r="F260" s="35">
        <f t="shared" si="31"/>
        <v>0</v>
      </c>
      <c r="G260" s="35">
        <f t="shared" si="32"/>
        <v>0</v>
      </c>
      <c r="H260" s="35">
        <f t="shared" si="36"/>
        <v>0</v>
      </c>
      <c r="I260" s="35">
        <f t="shared" si="33"/>
        <v>0</v>
      </c>
      <c r="J260" s="34"/>
      <c r="K260" s="34"/>
    </row>
    <row r="261" spans="1:11" s="37" customFormat="1" ht="11.25">
      <c r="A261" s="32">
        <f t="shared" si="34"/>
        <v>244</v>
      </c>
      <c r="B261" s="33">
        <f t="shared" si="28"/>
        <v>72268</v>
      </c>
      <c r="C261" s="35">
        <f t="shared" si="35"/>
        <v>0</v>
      </c>
      <c r="D261" s="35">
        <f t="shared" si="29"/>
        <v>6109027.082236451</v>
      </c>
      <c r="E261" s="36">
        <f t="shared" si="30"/>
        <v>0</v>
      </c>
      <c r="F261" s="35">
        <f t="shared" si="31"/>
        <v>0</v>
      </c>
      <c r="G261" s="35">
        <f t="shared" si="32"/>
        <v>0</v>
      </c>
      <c r="H261" s="35">
        <f t="shared" si="36"/>
        <v>0</v>
      </c>
      <c r="I261" s="35">
        <f t="shared" si="33"/>
        <v>0</v>
      </c>
      <c r="J261" s="34"/>
      <c r="K261" s="34"/>
    </row>
    <row r="262" spans="1:11" s="37" customFormat="1" ht="11.25">
      <c r="A262" s="32">
        <f t="shared" si="34"/>
        <v>245</v>
      </c>
      <c r="B262" s="33">
        <f t="shared" si="28"/>
        <v>72388</v>
      </c>
      <c r="C262" s="35">
        <f t="shared" si="35"/>
        <v>0</v>
      </c>
      <c r="D262" s="35">
        <f t="shared" si="29"/>
        <v>6109027.082236451</v>
      </c>
      <c r="E262" s="36">
        <f t="shared" si="30"/>
        <v>0</v>
      </c>
      <c r="F262" s="35">
        <f t="shared" si="31"/>
        <v>0</v>
      </c>
      <c r="G262" s="35">
        <f t="shared" si="32"/>
        <v>0</v>
      </c>
      <c r="H262" s="35">
        <f t="shared" si="36"/>
        <v>0</v>
      </c>
      <c r="I262" s="35">
        <f t="shared" si="33"/>
        <v>0</v>
      </c>
      <c r="J262" s="34"/>
      <c r="K262" s="34"/>
    </row>
    <row r="263" spans="1:11" s="37" customFormat="1" ht="11.25">
      <c r="A263" s="32">
        <f t="shared" si="34"/>
        <v>246</v>
      </c>
      <c r="B263" s="33">
        <f t="shared" si="28"/>
        <v>72510</v>
      </c>
      <c r="C263" s="35">
        <f t="shared" si="35"/>
        <v>0</v>
      </c>
      <c r="D263" s="35">
        <f t="shared" si="29"/>
        <v>6109027.082236451</v>
      </c>
      <c r="E263" s="36">
        <f t="shared" si="30"/>
        <v>0</v>
      </c>
      <c r="F263" s="35">
        <f t="shared" si="31"/>
        <v>0</v>
      </c>
      <c r="G263" s="35">
        <f t="shared" si="32"/>
        <v>0</v>
      </c>
      <c r="H263" s="35">
        <f t="shared" si="36"/>
        <v>0</v>
      </c>
      <c r="I263" s="35">
        <f t="shared" si="33"/>
        <v>0</v>
      </c>
      <c r="J263" s="34"/>
      <c r="K263" s="34"/>
    </row>
    <row r="264" spans="1:11" s="37" customFormat="1" ht="11.25">
      <c r="A264" s="32">
        <f t="shared" si="34"/>
        <v>247</v>
      </c>
      <c r="B264" s="33">
        <f t="shared" si="28"/>
        <v>72633</v>
      </c>
      <c r="C264" s="35">
        <f t="shared" si="35"/>
        <v>0</v>
      </c>
      <c r="D264" s="35">
        <f t="shared" si="29"/>
        <v>6109027.082236451</v>
      </c>
      <c r="E264" s="36">
        <f t="shared" si="30"/>
        <v>0</v>
      </c>
      <c r="F264" s="35">
        <f t="shared" si="31"/>
        <v>0</v>
      </c>
      <c r="G264" s="35">
        <f t="shared" si="32"/>
        <v>0</v>
      </c>
      <c r="H264" s="35">
        <f t="shared" si="36"/>
        <v>0</v>
      </c>
      <c r="I264" s="35">
        <f t="shared" si="33"/>
        <v>0</v>
      </c>
      <c r="J264" s="34"/>
      <c r="K264" s="34"/>
    </row>
    <row r="265" spans="1:11" s="37" customFormat="1" ht="11.25">
      <c r="A265" s="32">
        <f t="shared" si="34"/>
        <v>248</v>
      </c>
      <c r="B265" s="33">
        <f t="shared" si="28"/>
        <v>72753</v>
      </c>
      <c r="C265" s="35">
        <f t="shared" si="35"/>
        <v>0</v>
      </c>
      <c r="D265" s="35">
        <f t="shared" si="29"/>
        <v>6109027.082236451</v>
      </c>
      <c r="E265" s="36">
        <f t="shared" si="30"/>
        <v>0</v>
      </c>
      <c r="F265" s="35">
        <f t="shared" si="31"/>
        <v>0</v>
      </c>
      <c r="G265" s="35">
        <f t="shared" si="32"/>
        <v>0</v>
      </c>
      <c r="H265" s="35">
        <f t="shared" si="36"/>
        <v>0</v>
      </c>
      <c r="I265" s="35">
        <f t="shared" si="33"/>
        <v>0</v>
      </c>
      <c r="J265" s="34"/>
      <c r="K265" s="34"/>
    </row>
    <row r="266" spans="1:11" s="37" customFormat="1" ht="11.25">
      <c r="A266" s="32">
        <f t="shared" si="34"/>
        <v>249</v>
      </c>
      <c r="B266" s="33">
        <f t="shared" si="28"/>
        <v>72875</v>
      </c>
      <c r="C266" s="35">
        <f t="shared" si="35"/>
        <v>0</v>
      </c>
      <c r="D266" s="35">
        <f t="shared" si="29"/>
        <v>6109027.082236451</v>
      </c>
      <c r="E266" s="36">
        <f t="shared" si="30"/>
        <v>0</v>
      </c>
      <c r="F266" s="35">
        <f t="shared" si="31"/>
        <v>0</v>
      </c>
      <c r="G266" s="35">
        <f t="shared" si="32"/>
        <v>0</v>
      </c>
      <c r="H266" s="35">
        <f t="shared" si="36"/>
        <v>0</v>
      </c>
      <c r="I266" s="35">
        <f t="shared" si="33"/>
        <v>0</v>
      </c>
      <c r="J266" s="34"/>
      <c r="K266" s="34"/>
    </row>
    <row r="267" spans="1:11" s="37" customFormat="1" ht="11.25">
      <c r="A267" s="32">
        <f t="shared" si="34"/>
        <v>250</v>
      </c>
      <c r="B267" s="33">
        <f t="shared" si="28"/>
        <v>72998</v>
      </c>
      <c r="C267" s="35">
        <f t="shared" si="35"/>
        <v>0</v>
      </c>
      <c r="D267" s="35">
        <f t="shared" si="29"/>
        <v>6109027.082236451</v>
      </c>
      <c r="E267" s="36">
        <f t="shared" si="30"/>
        <v>0</v>
      </c>
      <c r="F267" s="35">
        <f t="shared" si="31"/>
        <v>0</v>
      </c>
      <c r="G267" s="35">
        <f t="shared" si="32"/>
        <v>0</v>
      </c>
      <c r="H267" s="35">
        <f t="shared" si="36"/>
        <v>0</v>
      </c>
      <c r="I267" s="35">
        <f t="shared" si="33"/>
        <v>0</v>
      </c>
      <c r="J267" s="34"/>
      <c r="K267" s="34"/>
    </row>
    <row r="268" spans="1:11" s="37" customFormat="1" ht="11.25">
      <c r="A268" s="32">
        <f t="shared" si="34"/>
        <v>251</v>
      </c>
      <c r="B268" s="33">
        <f t="shared" si="28"/>
        <v>73118</v>
      </c>
      <c r="C268" s="35">
        <f t="shared" si="35"/>
        <v>0</v>
      </c>
      <c r="D268" s="35">
        <f t="shared" si="29"/>
        <v>6109027.082236451</v>
      </c>
      <c r="E268" s="36">
        <f t="shared" si="30"/>
        <v>0</v>
      </c>
      <c r="F268" s="35">
        <f t="shared" si="31"/>
        <v>0</v>
      </c>
      <c r="G268" s="35">
        <f t="shared" si="32"/>
        <v>0</v>
      </c>
      <c r="H268" s="35">
        <f t="shared" si="36"/>
        <v>0</v>
      </c>
      <c r="I268" s="35">
        <f t="shared" si="33"/>
        <v>0</v>
      </c>
      <c r="J268" s="34"/>
      <c r="K268" s="34"/>
    </row>
    <row r="269" spans="1:11" s="37" customFormat="1" ht="11.25">
      <c r="A269" s="32">
        <f t="shared" si="34"/>
        <v>252</v>
      </c>
      <c r="B269" s="33">
        <f t="shared" si="28"/>
        <v>73240</v>
      </c>
      <c r="C269" s="35">
        <f t="shared" si="35"/>
        <v>0</v>
      </c>
      <c r="D269" s="35">
        <f t="shared" si="29"/>
        <v>6109027.082236451</v>
      </c>
      <c r="E269" s="36">
        <f t="shared" si="30"/>
        <v>0</v>
      </c>
      <c r="F269" s="35">
        <f t="shared" si="31"/>
        <v>0</v>
      </c>
      <c r="G269" s="35">
        <f t="shared" si="32"/>
        <v>0</v>
      </c>
      <c r="H269" s="35">
        <f t="shared" si="36"/>
        <v>0</v>
      </c>
      <c r="I269" s="35">
        <f t="shared" si="33"/>
        <v>0</v>
      </c>
      <c r="J269" s="34"/>
      <c r="K269" s="34"/>
    </row>
    <row r="270" spans="1:11" s="37" customFormat="1" ht="11.25">
      <c r="A270" s="32">
        <f t="shared" si="34"/>
        <v>253</v>
      </c>
      <c r="B270" s="33">
        <f t="shared" si="28"/>
        <v>73363</v>
      </c>
      <c r="C270" s="35">
        <f t="shared" si="35"/>
        <v>0</v>
      </c>
      <c r="D270" s="35">
        <f t="shared" si="29"/>
        <v>6109027.082236451</v>
      </c>
      <c r="E270" s="36">
        <f t="shared" si="30"/>
        <v>0</v>
      </c>
      <c r="F270" s="35">
        <f t="shared" si="31"/>
        <v>0</v>
      </c>
      <c r="G270" s="35">
        <f t="shared" si="32"/>
        <v>0</v>
      </c>
      <c r="H270" s="35">
        <f t="shared" si="36"/>
        <v>0</v>
      </c>
      <c r="I270" s="35">
        <f t="shared" si="33"/>
        <v>0</v>
      </c>
      <c r="J270" s="34"/>
      <c r="K270" s="34"/>
    </row>
    <row r="271" spans="1:11" s="37" customFormat="1" ht="11.25">
      <c r="A271" s="32">
        <f t="shared" si="34"/>
        <v>254</v>
      </c>
      <c r="B271" s="33">
        <f t="shared" si="28"/>
        <v>73483</v>
      </c>
      <c r="C271" s="35">
        <f t="shared" si="35"/>
        <v>0</v>
      </c>
      <c r="D271" s="35">
        <f t="shared" si="29"/>
        <v>6109027.082236451</v>
      </c>
      <c r="E271" s="36">
        <f t="shared" si="30"/>
        <v>0</v>
      </c>
      <c r="F271" s="35">
        <f t="shared" si="31"/>
        <v>0</v>
      </c>
      <c r="G271" s="35">
        <f t="shared" si="32"/>
        <v>0</v>
      </c>
      <c r="H271" s="35">
        <f t="shared" si="36"/>
        <v>0</v>
      </c>
      <c r="I271" s="35">
        <f t="shared" si="33"/>
        <v>0</v>
      </c>
      <c r="J271" s="34"/>
      <c r="K271" s="34"/>
    </row>
    <row r="272" spans="1:11" s="37" customFormat="1" ht="11.25">
      <c r="A272" s="32">
        <f t="shared" si="34"/>
        <v>255</v>
      </c>
      <c r="B272" s="33">
        <f t="shared" si="28"/>
        <v>73605</v>
      </c>
      <c r="C272" s="35">
        <f t="shared" si="35"/>
        <v>0</v>
      </c>
      <c r="D272" s="35">
        <f t="shared" si="29"/>
        <v>6109027.082236451</v>
      </c>
      <c r="E272" s="36">
        <f t="shared" si="30"/>
        <v>0</v>
      </c>
      <c r="F272" s="35">
        <f t="shared" si="31"/>
        <v>0</v>
      </c>
      <c r="G272" s="35">
        <f t="shared" si="32"/>
        <v>0</v>
      </c>
      <c r="H272" s="35">
        <f t="shared" si="36"/>
        <v>0</v>
      </c>
      <c r="I272" s="35">
        <f t="shared" si="33"/>
        <v>0</v>
      </c>
      <c r="J272" s="34"/>
      <c r="K272" s="34"/>
    </row>
    <row r="273" spans="1:11" s="37" customFormat="1" ht="11.25">
      <c r="A273" s="32">
        <f t="shared" si="34"/>
        <v>256</v>
      </c>
      <c r="B273" s="33">
        <f t="shared" si="28"/>
        <v>73728</v>
      </c>
      <c r="C273" s="35">
        <f t="shared" si="35"/>
        <v>0</v>
      </c>
      <c r="D273" s="35">
        <f t="shared" si="29"/>
        <v>6109027.082236451</v>
      </c>
      <c r="E273" s="36">
        <f t="shared" si="30"/>
        <v>0</v>
      </c>
      <c r="F273" s="35">
        <f t="shared" si="31"/>
        <v>0</v>
      </c>
      <c r="G273" s="35">
        <f t="shared" si="32"/>
        <v>0</v>
      </c>
      <c r="H273" s="35">
        <f t="shared" si="36"/>
        <v>0</v>
      </c>
      <c r="I273" s="35">
        <f t="shared" si="33"/>
        <v>0</v>
      </c>
      <c r="J273" s="34"/>
      <c r="K273" s="34"/>
    </row>
    <row r="274" spans="1:11" s="37" customFormat="1" ht="11.25">
      <c r="A274" s="32">
        <f t="shared" si="34"/>
        <v>257</v>
      </c>
      <c r="B274" s="33">
        <f aca="true" t="shared" si="37" ref="B274:B337">IF(Pay_Num&lt;&gt;"",DATE(YEAR(Loan_Start),MONTH(Loan_Start)+(Pay_Num)*12/Num_Pmt_Per_Year,DAY(Loan_Start)),"")</f>
        <v>73848</v>
      </c>
      <c r="C274" s="35">
        <f t="shared" si="35"/>
        <v>0</v>
      </c>
      <c r="D274" s="35">
        <f aca="true" t="shared" si="38" ref="D274:D337">IF(Pay_Num&lt;&gt;"",Scheduled_Monthly_Payment,"")</f>
        <v>6109027.082236451</v>
      </c>
      <c r="E274" s="36">
        <f aca="true" t="shared" si="39" ref="E274:E337">IF(AND(Pay_Num&lt;&gt;"",Sched_Pay+Scheduled_Extra_Payments&lt;Beg_Bal),Scheduled_Extra_Payments,IF(AND(Pay_Num&lt;&gt;"",Beg_Bal-Sched_Pay&gt;0),Beg_Bal-Sched_Pay,IF(Pay_Num&lt;&gt;"",0,"")))</f>
        <v>0</v>
      </c>
      <c r="F274" s="35">
        <f aca="true" t="shared" si="40" ref="F274:F337">IF(AND(Pay_Num&lt;&gt;"",Sched_Pay+Extra_Pay&lt;Beg_Bal),Sched_Pay+Extra_Pay,IF(Pay_Num&lt;&gt;"",Beg_Bal,""))</f>
        <v>0</v>
      </c>
      <c r="G274" s="35">
        <f aca="true" t="shared" si="41" ref="G274:G337">IF(Pay_Num&lt;&gt;"",Total_Pay-Int,"")</f>
        <v>0</v>
      </c>
      <c r="H274" s="35">
        <f t="shared" si="36"/>
        <v>0</v>
      </c>
      <c r="I274" s="35">
        <f aca="true" t="shared" si="42" ref="I274:I337">IF(AND(Pay_Num&lt;&gt;"",Sched_Pay+Extra_Pay&lt;Beg_Bal),Beg_Bal-Princ,IF(Pay_Num&lt;&gt;"",0,""))</f>
        <v>0</v>
      </c>
      <c r="J274" s="34"/>
      <c r="K274" s="34"/>
    </row>
    <row r="275" spans="1:11" s="37" customFormat="1" ht="11.25">
      <c r="A275" s="32">
        <f aca="true" t="shared" si="43" ref="A275:A338">IF(Values_Entered,A274+1,"")</f>
        <v>258</v>
      </c>
      <c r="B275" s="33">
        <f t="shared" si="37"/>
        <v>73970</v>
      </c>
      <c r="C275" s="35">
        <f aca="true" t="shared" si="44" ref="C275:C338">IF(Pay_Num&lt;&gt;"",I274,"")</f>
        <v>0</v>
      </c>
      <c r="D275" s="35">
        <f t="shared" si="38"/>
        <v>6109027.082236451</v>
      </c>
      <c r="E275" s="36">
        <f t="shared" si="39"/>
        <v>0</v>
      </c>
      <c r="F275" s="35">
        <f t="shared" si="40"/>
        <v>0</v>
      </c>
      <c r="G275" s="35">
        <f t="shared" si="41"/>
        <v>0</v>
      </c>
      <c r="H275" s="35">
        <f aca="true" t="shared" si="45" ref="H275:H338">IF(Pay_Num&lt;&gt;"",Beg_Bal*Interest_Rate/Num_Pmt_Per_Year,"")</f>
        <v>0</v>
      </c>
      <c r="I275" s="35">
        <f t="shared" si="42"/>
        <v>0</v>
      </c>
      <c r="J275" s="34"/>
      <c r="K275" s="34"/>
    </row>
    <row r="276" spans="1:11" s="37" customFormat="1" ht="11.25">
      <c r="A276" s="32">
        <f t="shared" si="43"/>
        <v>259</v>
      </c>
      <c r="B276" s="33">
        <f t="shared" si="37"/>
        <v>74093</v>
      </c>
      <c r="C276" s="35">
        <f t="shared" si="44"/>
        <v>0</v>
      </c>
      <c r="D276" s="35">
        <f t="shared" si="38"/>
        <v>6109027.082236451</v>
      </c>
      <c r="E276" s="36">
        <f t="shared" si="39"/>
        <v>0</v>
      </c>
      <c r="F276" s="35">
        <f t="shared" si="40"/>
        <v>0</v>
      </c>
      <c r="G276" s="35">
        <f t="shared" si="41"/>
        <v>0</v>
      </c>
      <c r="H276" s="35">
        <f t="shared" si="45"/>
        <v>0</v>
      </c>
      <c r="I276" s="35">
        <f t="shared" si="42"/>
        <v>0</v>
      </c>
      <c r="J276" s="34"/>
      <c r="K276" s="34"/>
    </row>
    <row r="277" spans="1:11" s="37" customFormat="1" ht="11.25">
      <c r="A277" s="32">
        <f t="shared" si="43"/>
        <v>260</v>
      </c>
      <c r="B277" s="33">
        <f t="shared" si="37"/>
        <v>74213</v>
      </c>
      <c r="C277" s="35">
        <f t="shared" si="44"/>
        <v>0</v>
      </c>
      <c r="D277" s="35">
        <f t="shared" si="38"/>
        <v>6109027.082236451</v>
      </c>
      <c r="E277" s="36">
        <f t="shared" si="39"/>
        <v>0</v>
      </c>
      <c r="F277" s="35">
        <f t="shared" si="40"/>
        <v>0</v>
      </c>
      <c r="G277" s="35">
        <f t="shared" si="41"/>
        <v>0</v>
      </c>
      <c r="H277" s="35">
        <f t="shared" si="45"/>
        <v>0</v>
      </c>
      <c r="I277" s="35">
        <f t="shared" si="42"/>
        <v>0</v>
      </c>
      <c r="J277" s="34"/>
      <c r="K277" s="34"/>
    </row>
    <row r="278" spans="1:11" s="37" customFormat="1" ht="11.25">
      <c r="A278" s="32">
        <f t="shared" si="43"/>
        <v>261</v>
      </c>
      <c r="B278" s="33">
        <f t="shared" si="37"/>
        <v>74335</v>
      </c>
      <c r="C278" s="35">
        <f t="shared" si="44"/>
        <v>0</v>
      </c>
      <c r="D278" s="35">
        <f t="shared" si="38"/>
        <v>6109027.082236451</v>
      </c>
      <c r="E278" s="36">
        <f t="shared" si="39"/>
        <v>0</v>
      </c>
      <c r="F278" s="35">
        <f t="shared" si="40"/>
        <v>0</v>
      </c>
      <c r="G278" s="35">
        <f t="shared" si="41"/>
        <v>0</v>
      </c>
      <c r="H278" s="35">
        <f t="shared" si="45"/>
        <v>0</v>
      </c>
      <c r="I278" s="35">
        <f t="shared" si="42"/>
        <v>0</v>
      </c>
      <c r="J278" s="34"/>
      <c r="K278" s="34"/>
    </row>
    <row r="279" spans="1:11" s="37" customFormat="1" ht="11.25">
      <c r="A279" s="32">
        <f t="shared" si="43"/>
        <v>262</v>
      </c>
      <c r="B279" s="33">
        <f t="shared" si="37"/>
        <v>74458</v>
      </c>
      <c r="C279" s="35">
        <f t="shared" si="44"/>
        <v>0</v>
      </c>
      <c r="D279" s="35">
        <f t="shared" si="38"/>
        <v>6109027.082236451</v>
      </c>
      <c r="E279" s="36">
        <f t="shared" si="39"/>
        <v>0</v>
      </c>
      <c r="F279" s="35">
        <f t="shared" si="40"/>
        <v>0</v>
      </c>
      <c r="G279" s="35">
        <f t="shared" si="41"/>
        <v>0</v>
      </c>
      <c r="H279" s="35">
        <f t="shared" si="45"/>
        <v>0</v>
      </c>
      <c r="I279" s="35">
        <f t="shared" si="42"/>
        <v>0</v>
      </c>
      <c r="J279" s="34"/>
      <c r="K279" s="34"/>
    </row>
    <row r="280" spans="1:11" s="37" customFormat="1" ht="11.25">
      <c r="A280" s="32">
        <f t="shared" si="43"/>
        <v>263</v>
      </c>
      <c r="B280" s="33">
        <f t="shared" si="37"/>
        <v>74579</v>
      </c>
      <c r="C280" s="35">
        <f t="shared" si="44"/>
        <v>0</v>
      </c>
      <c r="D280" s="35">
        <f t="shared" si="38"/>
        <v>6109027.082236451</v>
      </c>
      <c r="E280" s="36">
        <f t="shared" si="39"/>
        <v>0</v>
      </c>
      <c r="F280" s="35">
        <f t="shared" si="40"/>
        <v>0</v>
      </c>
      <c r="G280" s="35">
        <f t="shared" si="41"/>
        <v>0</v>
      </c>
      <c r="H280" s="35">
        <f t="shared" si="45"/>
        <v>0</v>
      </c>
      <c r="I280" s="35">
        <f t="shared" si="42"/>
        <v>0</v>
      </c>
      <c r="J280" s="34"/>
      <c r="K280" s="34"/>
    </row>
    <row r="281" spans="1:11" s="37" customFormat="1" ht="11.25">
      <c r="A281" s="32">
        <f t="shared" si="43"/>
        <v>264</v>
      </c>
      <c r="B281" s="33">
        <f t="shared" si="37"/>
        <v>74701</v>
      </c>
      <c r="C281" s="35">
        <f t="shared" si="44"/>
        <v>0</v>
      </c>
      <c r="D281" s="35">
        <f t="shared" si="38"/>
        <v>6109027.082236451</v>
      </c>
      <c r="E281" s="36">
        <f t="shared" si="39"/>
        <v>0</v>
      </c>
      <c r="F281" s="35">
        <f t="shared" si="40"/>
        <v>0</v>
      </c>
      <c r="G281" s="35">
        <f t="shared" si="41"/>
        <v>0</v>
      </c>
      <c r="H281" s="35">
        <f t="shared" si="45"/>
        <v>0</v>
      </c>
      <c r="I281" s="35">
        <f t="shared" si="42"/>
        <v>0</v>
      </c>
      <c r="J281" s="34"/>
      <c r="K281" s="34"/>
    </row>
    <row r="282" spans="1:11" s="37" customFormat="1" ht="11.25">
      <c r="A282" s="32">
        <f t="shared" si="43"/>
        <v>265</v>
      </c>
      <c r="B282" s="33">
        <f t="shared" si="37"/>
        <v>74824</v>
      </c>
      <c r="C282" s="35">
        <f t="shared" si="44"/>
        <v>0</v>
      </c>
      <c r="D282" s="35">
        <f t="shared" si="38"/>
        <v>6109027.082236451</v>
      </c>
      <c r="E282" s="36">
        <f t="shared" si="39"/>
        <v>0</v>
      </c>
      <c r="F282" s="35">
        <f t="shared" si="40"/>
        <v>0</v>
      </c>
      <c r="G282" s="35">
        <f t="shared" si="41"/>
        <v>0</v>
      </c>
      <c r="H282" s="35">
        <f t="shared" si="45"/>
        <v>0</v>
      </c>
      <c r="I282" s="35">
        <f t="shared" si="42"/>
        <v>0</v>
      </c>
      <c r="J282" s="34"/>
      <c r="K282" s="34"/>
    </row>
    <row r="283" spans="1:11" s="37" customFormat="1" ht="11.25">
      <c r="A283" s="32">
        <f t="shared" si="43"/>
        <v>266</v>
      </c>
      <c r="B283" s="33">
        <f t="shared" si="37"/>
        <v>74944</v>
      </c>
      <c r="C283" s="35">
        <f t="shared" si="44"/>
        <v>0</v>
      </c>
      <c r="D283" s="35">
        <f t="shared" si="38"/>
        <v>6109027.082236451</v>
      </c>
      <c r="E283" s="36">
        <f t="shared" si="39"/>
        <v>0</v>
      </c>
      <c r="F283" s="35">
        <f t="shared" si="40"/>
        <v>0</v>
      </c>
      <c r="G283" s="35">
        <f t="shared" si="41"/>
        <v>0</v>
      </c>
      <c r="H283" s="35">
        <f t="shared" si="45"/>
        <v>0</v>
      </c>
      <c r="I283" s="35">
        <f t="shared" si="42"/>
        <v>0</v>
      </c>
      <c r="J283" s="34"/>
      <c r="K283" s="34"/>
    </row>
    <row r="284" spans="1:11" s="37" customFormat="1" ht="11.25">
      <c r="A284" s="32">
        <f t="shared" si="43"/>
        <v>267</v>
      </c>
      <c r="B284" s="33">
        <f t="shared" si="37"/>
        <v>75066</v>
      </c>
      <c r="C284" s="35">
        <f t="shared" si="44"/>
        <v>0</v>
      </c>
      <c r="D284" s="35">
        <f t="shared" si="38"/>
        <v>6109027.082236451</v>
      </c>
      <c r="E284" s="36">
        <f t="shared" si="39"/>
        <v>0</v>
      </c>
      <c r="F284" s="35">
        <f t="shared" si="40"/>
        <v>0</v>
      </c>
      <c r="G284" s="35">
        <f t="shared" si="41"/>
        <v>0</v>
      </c>
      <c r="H284" s="35">
        <f t="shared" si="45"/>
        <v>0</v>
      </c>
      <c r="I284" s="35">
        <f t="shared" si="42"/>
        <v>0</v>
      </c>
      <c r="J284" s="34"/>
      <c r="K284" s="34"/>
    </row>
    <row r="285" spans="1:11" s="37" customFormat="1" ht="11.25">
      <c r="A285" s="32">
        <f t="shared" si="43"/>
        <v>268</v>
      </c>
      <c r="B285" s="33">
        <f t="shared" si="37"/>
        <v>75189</v>
      </c>
      <c r="C285" s="35">
        <f t="shared" si="44"/>
        <v>0</v>
      </c>
      <c r="D285" s="35">
        <f t="shared" si="38"/>
        <v>6109027.082236451</v>
      </c>
      <c r="E285" s="36">
        <f t="shared" si="39"/>
        <v>0</v>
      </c>
      <c r="F285" s="35">
        <f t="shared" si="40"/>
        <v>0</v>
      </c>
      <c r="G285" s="35">
        <f t="shared" si="41"/>
        <v>0</v>
      </c>
      <c r="H285" s="35">
        <f t="shared" si="45"/>
        <v>0</v>
      </c>
      <c r="I285" s="35">
        <f t="shared" si="42"/>
        <v>0</v>
      </c>
      <c r="J285" s="34"/>
      <c r="K285" s="34"/>
    </row>
    <row r="286" spans="1:11" s="37" customFormat="1" ht="11.25">
      <c r="A286" s="32">
        <f t="shared" si="43"/>
        <v>269</v>
      </c>
      <c r="B286" s="33">
        <f t="shared" si="37"/>
        <v>75309</v>
      </c>
      <c r="C286" s="35">
        <f t="shared" si="44"/>
        <v>0</v>
      </c>
      <c r="D286" s="35">
        <f t="shared" si="38"/>
        <v>6109027.082236451</v>
      </c>
      <c r="E286" s="36">
        <f t="shared" si="39"/>
        <v>0</v>
      </c>
      <c r="F286" s="35">
        <f t="shared" si="40"/>
        <v>0</v>
      </c>
      <c r="G286" s="35">
        <f t="shared" si="41"/>
        <v>0</v>
      </c>
      <c r="H286" s="35">
        <f t="shared" si="45"/>
        <v>0</v>
      </c>
      <c r="I286" s="35">
        <f t="shared" si="42"/>
        <v>0</v>
      </c>
      <c r="J286" s="34"/>
      <c r="K286" s="34"/>
    </row>
    <row r="287" spans="1:11" s="37" customFormat="1" ht="11.25">
      <c r="A287" s="32">
        <f t="shared" si="43"/>
        <v>270</v>
      </c>
      <c r="B287" s="33">
        <f t="shared" si="37"/>
        <v>75431</v>
      </c>
      <c r="C287" s="35">
        <f t="shared" si="44"/>
        <v>0</v>
      </c>
      <c r="D287" s="35">
        <f t="shared" si="38"/>
        <v>6109027.082236451</v>
      </c>
      <c r="E287" s="36">
        <f t="shared" si="39"/>
        <v>0</v>
      </c>
      <c r="F287" s="35">
        <f t="shared" si="40"/>
        <v>0</v>
      </c>
      <c r="G287" s="35">
        <f t="shared" si="41"/>
        <v>0</v>
      </c>
      <c r="H287" s="35">
        <f t="shared" si="45"/>
        <v>0</v>
      </c>
      <c r="I287" s="35">
        <f t="shared" si="42"/>
        <v>0</v>
      </c>
      <c r="J287" s="34"/>
      <c r="K287" s="34"/>
    </row>
    <row r="288" spans="1:11" s="37" customFormat="1" ht="11.25">
      <c r="A288" s="32">
        <f t="shared" si="43"/>
        <v>271</v>
      </c>
      <c r="B288" s="33">
        <f t="shared" si="37"/>
        <v>75554</v>
      </c>
      <c r="C288" s="35">
        <f t="shared" si="44"/>
        <v>0</v>
      </c>
      <c r="D288" s="35">
        <f t="shared" si="38"/>
        <v>6109027.082236451</v>
      </c>
      <c r="E288" s="36">
        <f t="shared" si="39"/>
        <v>0</v>
      </c>
      <c r="F288" s="35">
        <f t="shared" si="40"/>
        <v>0</v>
      </c>
      <c r="G288" s="35">
        <f t="shared" si="41"/>
        <v>0</v>
      </c>
      <c r="H288" s="35">
        <f t="shared" si="45"/>
        <v>0</v>
      </c>
      <c r="I288" s="35">
        <f t="shared" si="42"/>
        <v>0</v>
      </c>
      <c r="J288" s="34"/>
      <c r="K288" s="34"/>
    </row>
    <row r="289" spans="1:11" s="37" customFormat="1" ht="11.25">
      <c r="A289" s="32">
        <f t="shared" si="43"/>
        <v>272</v>
      </c>
      <c r="B289" s="33">
        <f t="shared" si="37"/>
        <v>75674</v>
      </c>
      <c r="C289" s="35">
        <f t="shared" si="44"/>
        <v>0</v>
      </c>
      <c r="D289" s="35">
        <f t="shared" si="38"/>
        <v>6109027.082236451</v>
      </c>
      <c r="E289" s="36">
        <f t="shared" si="39"/>
        <v>0</v>
      </c>
      <c r="F289" s="35">
        <f t="shared" si="40"/>
        <v>0</v>
      </c>
      <c r="G289" s="35">
        <f t="shared" si="41"/>
        <v>0</v>
      </c>
      <c r="H289" s="35">
        <f t="shared" si="45"/>
        <v>0</v>
      </c>
      <c r="I289" s="35">
        <f t="shared" si="42"/>
        <v>0</v>
      </c>
      <c r="J289" s="34"/>
      <c r="K289" s="34"/>
    </row>
    <row r="290" spans="1:11" s="37" customFormat="1" ht="11.25">
      <c r="A290" s="32">
        <f t="shared" si="43"/>
        <v>273</v>
      </c>
      <c r="B290" s="33">
        <f t="shared" si="37"/>
        <v>75796</v>
      </c>
      <c r="C290" s="35">
        <f t="shared" si="44"/>
        <v>0</v>
      </c>
      <c r="D290" s="35">
        <f t="shared" si="38"/>
        <v>6109027.082236451</v>
      </c>
      <c r="E290" s="36">
        <f t="shared" si="39"/>
        <v>0</v>
      </c>
      <c r="F290" s="35">
        <f t="shared" si="40"/>
        <v>0</v>
      </c>
      <c r="G290" s="35">
        <f t="shared" si="41"/>
        <v>0</v>
      </c>
      <c r="H290" s="35">
        <f t="shared" si="45"/>
        <v>0</v>
      </c>
      <c r="I290" s="35">
        <f t="shared" si="42"/>
        <v>0</v>
      </c>
      <c r="J290" s="34"/>
      <c r="K290" s="34"/>
    </row>
    <row r="291" spans="1:11" s="37" customFormat="1" ht="11.25">
      <c r="A291" s="32">
        <f t="shared" si="43"/>
        <v>274</v>
      </c>
      <c r="B291" s="33">
        <f t="shared" si="37"/>
        <v>75919</v>
      </c>
      <c r="C291" s="35">
        <f t="shared" si="44"/>
        <v>0</v>
      </c>
      <c r="D291" s="35">
        <f t="shared" si="38"/>
        <v>6109027.082236451</v>
      </c>
      <c r="E291" s="36">
        <f t="shared" si="39"/>
        <v>0</v>
      </c>
      <c r="F291" s="35">
        <f t="shared" si="40"/>
        <v>0</v>
      </c>
      <c r="G291" s="35">
        <f t="shared" si="41"/>
        <v>0</v>
      </c>
      <c r="H291" s="35">
        <f t="shared" si="45"/>
        <v>0</v>
      </c>
      <c r="I291" s="35">
        <f t="shared" si="42"/>
        <v>0</v>
      </c>
      <c r="J291" s="34"/>
      <c r="K291" s="34"/>
    </row>
    <row r="292" spans="1:11" s="37" customFormat="1" ht="11.25">
      <c r="A292" s="32">
        <f t="shared" si="43"/>
        <v>275</v>
      </c>
      <c r="B292" s="33">
        <f t="shared" si="37"/>
        <v>76040</v>
      </c>
      <c r="C292" s="35">
        <f t="shared" si="44"/>
        <v>0</v>
      </c>
      <c r="D292" s="35">
        <f t="shared" si="38"/>
        <v>6109027.082236451</v>
      </c>
      <c r="E292" s="36">
        <f t="shared" si="39"/>
        <v>0</v>
      </c>
      <c r="F292" s="35">
        <f t="shared" si="40"/>
        <v>0</v>
      </c>
      <c r="G292" s="35">
        <f t="shared" si="41"/>
        <v>0</v>
      </c>
      <c r="H292" s="35">
        <f t="shared" si="45"/>
        <v>0</v>
      </c>
      <c r="I292" s="35">
        <f t="shared" si="42"/>
        <v>0</v>
      </c>
      <c r="J292" s="34"/>
      <c r="K292" s="34"/>
    </row>
    <row r="293" spans="1:11" s="37" customFormat="1" ht="11.25">
      <c r="A293" s="32">
        <f t="shared" si="43"/>
        <v>276</v>
      </c>
      <c r="B293" s="33">
        <f t="shared" si="37"/>
        <v>76162</v>
      </c>
      <c r="C293" s="35">
        <f t="shared" si="44"/>
        <v>0</v>
      </c>
      <c r="D293" s="35">
        <f t="shared" si="38"/>
        <v>6109027.082236451</v>
      </c>
      <c r="E293" s="36">
        <f t="shared" si="39"/>
        <v>0</v>
      </c>
      <c r="F293" s="35">
        <f t="shared" si="40"/>
        <v>0</v>
      </c>
      <c r="G293" s="35">
        <f t="shared" si="41"/>
        <v>0</v>
      </c>
      <c r="H293" s="35">
        <f t="shared" si="45"/>
        <v>0</v>
      </c>
      <c r="I293" s="35">
        <f t="shared" si="42"/>
        <v>0</v>
      </c>
      <c r="J293" s="34"/>
      <c r="K293" s="34"/>
    </row>
    <row r="294" spans="1:11" s="37" customFormat="1" ht="11.25">
      <c r="A294" s="32">
        <f t="shared" si="43"/>
        <v>277</v>
      </c>
      <c r="B294" s="33">
        <f t="shared" si="37"/>
        <v>76285</v>
      </c>
      <c r="C294" s="35">
        <f t="shared" si="44"/>
        <v>0</v>
      </c>
      <c r="D294" s="35">
        <f t="shared" si="38"/>
        <v>6109027.082236451</v>
      </c>
      <c r="E294" s="36">
        <f t="shared" si="39"/>
        <v>0</v>
      </c>
      <c r="F294" s="35">
        <f t="shared" si="40"/>
        <v>0</v>
      </c>
      <c r="G294" s="35">
        <f t="shared" si="41"/>
        <v>0</v>
      </c>
      <c r="H294" s="35">
        <f t="shared" si="45"/>
        <v>0</v>
      </c>
      <c r="I294" s="35">
        <f t="shared" si="42"/>
        <v>0</v>
      </c>
      <c r="J294" s="34"/>
      <c r="K294" s="34"/>
    </row>
    <row r="295" spans="1:11" s="37" customFormat="1" ht="11.25">
      <c r="A295" s="32">
        <f t="shared" si="43"/>
        <v>278</v>
      </c>
      <c r="B295" s="33">
        <f t="shared" si="37"/>
        <v>76405</v>
      </c>
      <c r="C295" s="35">
        <f t="shared" si="44"/>
        <v>0</v>
      </c>
      <c r="D295" s="35">
        <f t="shared" si="38"/>
        <v>6109027.082236451</v>
      </c>
      <c r="E295" s="36">
        <f t="shared" si="39"/>
        <v>0</v>
      </c>
      <c r="F295" s="35">
        <f t="shared" si="40"/>
        <v>0</v>
      </c>
      <c r="G295" s="35">
        <f t="shared" si="41"/>
        <v>0</v>
      </c>
      <c r="H295" s="35">
        <f t="shared" si="45"/>
        <v>0</v>
      </c>
      <c r="I295" s="35">
        <f t="shared" si="42"/>
        <v>0</v>
      </c>
      <c r="J295" s="34"/>
      <c r="K295" s="34"/>
    </row>
    <row r="296" spans="1:11" s="37" customFormat="1" ht="11.25">
      <c r="A296" s="32">
        <f t="shared" si="43"/>
        <v>279</v>
      </c>
      <c r="B296" s="33">
        <f t="shared" si="37"/>
        <v>76527</v>
      </c>
      <c r="C296" s="35">
        <f t="shared" si="44"/>
        <v>0</v>
      </c>
      <c r="D296" s="35">
        <f t="shared" si="38"/>
        <v>6109027.082236451</v>
      </c>
      <c r="E296" s="36">
        <f t="shared" si="39"/>
        <v>0</v>
      </c>
      <c r="F296" s="35">
        <f t="shared" si="40"/>
        <v>0</v>
      </c>
      <c r="G296" s="35">
        <f t="shared" si="41"/>
        <v>0</v>
      </c>
      <c r="H296" s="35">
        <f t="shared" si="45"/>
        <v>0</v>
      </c>
      <c r="I296" s="35">
        <f t="shared" si="42"/>
        <v>0</v>
      </c>
      <c r="J296" s="34"/>
      <c r="K296" s="34"/>
    </row>
    <row r="297" spans="1:11" s="37" customFormat="1" ht="11.25">
      <c r="A297" s="32">
        <f t="shared" si="43"/>
        <v>280</v>
      </c>
      <c r="B297" s="33">
        <f t="shared" si="37"/>
        <v>76650</v>
      </c>
      <c r="C297" s="35">
        <f t="shared" si="44"/>
        <v>0</v>
      </c>
      <c r="D297" s="35">
        <f t="shared" si="38"/>
        <v>6109027.082236451</v>
      </c>
      <c r="E297" s="36">
        <f t="shared" si="39"/>
        <v>0</v>
      </c>
      <c r="F297" s="35">
        <f t="shared" si="40"/>
        <v>0</v>
      </c>
      <c r="G297" s="35">
        <f t="shared" si="41"/>
        <v>0</v>
      </c>
      <c r="H297" s="35">
        <f t="shared" si="45"/>
        <v>0</v>
      </c>
      <c r="I297" s="35">
        <f t="shared" si="42"/>
        <v>0</v>
      </c>
      <c r="J297" s="34"/>
      <c r="K297" s="34"/>
    </row>
    <row r="298" spans="1:11" s="37" customFormat="1" ht="11.25">
      <c r="A298" s="32">
        <f t="shared" si="43"/>
        <v>281</v>
      </c>
      <c r="B298" s="33">
        <f t="shared" si="37"/>
        <v>76770</v>
      </c>
      <c r="C298" s="35">
        <f t="shared" si="44"/>
        <v>0</v>
      </c>
      <c r="D298" s="35">
        <f t="shared" si="38"/>
        <v>6109027.082236451</v>
      </c>
      <c r="E298" s="36">
        <f t="shared" si="39"/>
        <v>0</v>
      </c>
      <c r="F298" s="35">
        <f t="shared" si="40"/>
        <v>0</v>
      </c>
      <c r="G298" s="35">
        <f t="shared" si="41"/>
        <v>0</v>
      </c>
      <c r="H298" s="35">
        <f t="shared" si="45"/>
        <v>0</v>
      </c>
      <c r="I298" s="35">
        <f t="shared" si="42"/>
        <v>0</v>
      </c>
      <c r="J298" s="34"/>
      <c r="K298" s="34"/>
    </row>
    <row r="299" spans="1:11" s="37" customFormat="1" ht="11.25">
      <c r="A299" s="32">
        <f t="shared" si="43"/>
        <v>282</v>
      </c>
      <c r="B299" s="33">
        <f t="shared" si="37"/>
        <v>76892</v>
      </c>
      <c r="C299" s="35">
        <f t="shared" si="44"/>
        <v>0</v>
      </c>
      <c r="D299" s="35">
        <f t="shared" si="38"/>
        <v>6109027.082236451</v>
      </c>
      <c r="E299" s="36">
        <f t="shared" si="39"/>
        <v>0</v>
      </c>
      <c r="F299" s="35">
        <f t="shared" si="40"/>
        <v>0</v>
      </c>
      <c r="G299" s="35">
        <f t="shared" si="41"/>
        <v>0</v>
      </c>
      <c r="H299" s="35">
        <f t="shared" si="45"/>
        <v>0</v>
      </c>
      <c r="I299" s="35">
        <f t="shared" si="42"/>
        <v>0</v>
      </c>
      <c r="J299" s="34"/>
      <c r="K299" s="34"/>
    </row>
    <row r="300" spans="1:11" s="37" customFormat="1" ht="11.25">
      <c r="A300" s="32">
        <f t="shared" si="43"/>
        <v>283</v>
      </c>
      <c r="B300" s="33">
        <f t="shared" si="37"/>
        <v>77015</v>
      </c>
      <c r="C300" s="35">
        <f t="shared" si="44"/>
        <v>0</v>
      </c>
      <c r="D300" s="35">
        <f t="shared" si="38"/>
        <v>6109027.082236451</v>
      </c>
      <c r="E300" s="36">
        <f t="shared" si="39"/>
        <v>0</v>
      </c>
      <c r="F300" s="35">
        <f t="shared" si="40"/>
        <v>0</v>
      </c>
      <c r="G300" s="35">
        <f t="shared" si="41"/>
        <v>0</v>
      </c>
      <c r="H300" s="35">
        <f t="shared" si="45"/>
        <v>0</v>
      </c>
      <c r="I300" s="35">
        <f t="shared" si="42"/>
        <v>0</v>
      </c>
      <c r="J300" s="34"/>
      <c r="K300" s="34"/>
    </row>
    <row r="301" spans="1:11" s="37" customFormat="1" ht="11.25">
      <c r="A301" s="32">
        <f t="shared" si="43"/>
        <v>284</v>
      </c>
      <c r="B301" s="33">
        <f t="shared" si="37"/>
        <v>77135</v>
      </c>
      <c r="C301" s="35">
        <f t="shared" si="44"/>
        <v>0</v>
      </c>
      <c r="D301" s="35">
        <f t="shared" si="38"/>
        <v>6109027.082236451</v>
      </c>
      <c r="E301" s="36">
        <f t="shared" si="39"/>
        <v>0</v>
      </c>
      <c r="F301" s="35">
        <f t="shared" si="40"/>
        <v>0</v>
      </c>
      <c r="G301" s="35">
        <f t="shared" si="41"/>
        <v>0</v>
      </c>
      <c r="H301" s="35">
        <f t="shared" si="45"/>
        <v>0</v>
      </c>
      <c r="I301" s="35">
        <f t="shared" si="42"/>
        <v>0</v>
      </c>
      <c r="J301" s="34"/>
      <c r="K301" s="34"/>
    </row>
    <row r="302" spans="1:11" s="37" customFormat="1" ht="11.25">
      <c r="A302" s="32">
        <f t="shared" si="43"/>
        <v>285</v>
      </c>
      <c r="B302" s="33">
        <f t="shared" si="37"/>
        <v>77257</v>
      </c>
      <c r="C302" s="35">
        <f t="shared" si="44"/>
        <v>0</v>
      </c>
      <c r="D302" s="35">
        <f t="shared" si="38"/>
        <v>6109027.082236451</v>
      </c>
      <c r="E302" s="36">
        <f t="shared" si="39"/>
        <v>0</v>
      </c>
      <c r="F302" s="35">
        <f t="shared" si="40"/>
        <v>0</v>
      </c>
      <c r="G302" s="35">
        <f t="shared" si="41"/>
        <v>0</v>
      </c>
      <c r="H302" s="35">
        <f t="shared" si="45"/>
        <v>0</v>
      </c>
      <c r="I302" s="35">
        <f t="shared" si="42"/>
        <v>0</v>
      </c>
      <c r="J302" s="34"/>
      <c r="K302" s="34"/>
    </row>
    <row r="303" spans="1:11" s="37" customFormat="1" ht="11.25">
      <c r="A303" s="32">
        <f t="shared" si="43"/>
        <v>286</v>
      </c>
      <c r="B303" s="33">
        <f t="shared" si="37"/>
        <v>77380</v>
      </c>
      <c r="C303" s="35">
        <f t="shared" si="44"/>
        <v>0</v>
      </c>
      <c r="D303" s="35">
        <f t="shared" si="38"/>
        <v>6109027.082236451</v>
      </c>
      <c r="E303" s="36">
        <f t="shared" si="39"/>
        <v>0</v>
      </c>
      <c r="F303" s="35">
        <f t="shared" si="40"/>
        <v>0</v>
      </c>
      <c r="G303" s="35">
        <f t="shared" si="41"/>
        <v>0</v>
      </c>
      <c r="H303" s="35">
        <f t="shared" si="45"/>
        <v>0</v>
      </c>
      <c r="I303" s="35">
        <f t="shared" si="42"/>
        <v>0</v>
      </c>
      <c r="J303" s="34"/>
      <c r="K303" s="34"/>
    </row>
    <row r="304" spans="1:11" s="37" customFormat="1" ht="11.25">
      <c r="A304" s="32">
        <f t="shared" si="43"/>
        <v>287</v>
      </c>
      <c r="B304" s="33">
        <f t="shared" si="37"/>
        <v>77501</v>
      </c>
      <c r="C304" s="35">
        <f t="shared" si="44"/>
        <v>0</v>
      </c>
      <c r="D304" s="35">
        <f t="shared" si="38"/>
        <v>6109027.082236451</v>
      </c>
      <c r="E304" s="36">
        <f t="shared" si="39"/>
        <v>0</v>
      </c>
      <c r="F304" s="35">
        <f t="shared" si="40"/>
        <v>0</v>
      </c>
      <c r="G304" s="35">
        <f t="shared" si="41"/>
        <v>0</v>
      </c>
      <c r="H304" s="35">
        <f t="shared" si="45"/>
        <v>0</v>
      </c>
      <c r="I304" s="35">
        <f t="shared" si="42"/>
        <v>0</v>
      </c>
      <c r="J304" s="34"/>
      <c r="K304" s="34"/>
    </row>
    <row r="305" spans="1:11" s="37" customFormat="1" ht="11.25">
      <c r="A305" s="32">
        <f t="shared" si="43"/>
        <v>288</v>
      </c>
      <c r="B305" s="33">
        <f t="shared" si="37"/>
        <v>77623</v>
      </c>
      <c r="C305" s="35">
        <f t="shared" si="44"/>
        <v>0</v>
      </c>
      <c r="D305" s="35">
        <f t="shared" si="38"/>
        <v>6109027.082236451</v>
      </c>
      <c r="E305" s="36">
        <f t="shared" si="39"/>
        <v>0</v>
      </c>
      <c r="F305" s="35">
        <f t="shared" si="40"/>
        <v>0</v>
      </c>
      <c r="G305" s="35">
        <f t="shared" si="41"/>
        <v>0</v>
      </c>
      <c r="H305" s="35">
        <f t="shared" si="45"/>
        <v>0</v>
      </c>
      <c r="I305" s="35">
        <f t="shared" si="42"/>
        <v>0</v>
      </c>
      <c r="J305" s="34"/>
      <c r="K305" s="34"/>
    </row>
    <row r="306" spans="1:11" s="37" customFormat="1" ht="11.25">
      <c r="A306" s="32">
        <f t="shared" si="43"/>
        <v>289</v>
      </c>
      <c r="B306" s="33">
        <f t="shared" si="37"/>
        <v>77746</v>
      </c>
      <c r="C306" s="35">
        <f t="shared" si="44"/>
        <v>0</v>
      </c>
      <c r="D306" s="35">
        <f t="shared" si="38"/>
        <v>6109027.082236451</v>
      </c>
      <c r="E306" s="36">
        <f t="shared" si="39"/>
        <v>0</v>
      </c>
      <c r="F306" s="35">
        <f t="shared" si="40"/>
        <v>0</v>
      </c>
      <c r="G306" s="35">
        <f t="shared" si="41"/>
        <v>0</v>
      </c>
      <c r="H306" s="35">
        <f t="shared" si="45"/>
        <v>0</v>
      </c>
      <c r="I306" s="35">
        <f t="shared" si="42"/>
        <v>0</v>
      </c>
      <c r="J306" s="34"/>
      <c r="K306" s="34"/>
    </row>
    <row r="307" spans="1:11" s="37" customFormat="1" ht="11.25">
      <c r="A307" s="32">
        <f t="shared" si="43"/>
        <v>290</v>
      </c>
      <c r="B307" s="33">
        <f t="shared" si="37"/>
        <v>77866</v>
      </c>
      <c r="C307" s="35">
        <f t="shared" si="44"/>
        <v>0</v>
      </c>
      <c r="D307" s="35">
        <f t="shared" si="38"/>
        <v>6109027.082236451</v>
      </c>
      <c r="E307" s="36">
        <f t="shared" si="39"/>
        <v>0</v>
      </c>
      <c r="F307" s="35">
        <f t="shared" si="40"/>
        <v>0</v>
      </c>
      <c r="G307" s="35">
        <f t="shared" si="41"/>
        <v>0</v>
      </c>
      <c r="H307" s="35">
        <f t="shared" si="45"/>
        <v>0</v>
      </c>
      <c r="I307" s="35">
        <f t="shared" si="42"/>
        <v>0</v>
      </c>
      <c r="J307" s="34"/>
      <c r="K307" s="34"/>
    </row>
    <row r="308" spans="1:11" s="37" customFormat="1" ht="11.25">
      <c r="A308" s="32">
        <f t="shared" si="43"/>
        <v>291</v>
      </c>
      <c r="B308" s="33">
        <f t="shared" si="37"/>
        <v>77988</v>
      </c>
      <c r="C308" s="35">
        <f t="shared" si="44"/>
        <v>0</v>
      </c>
      <c r="D308" s="35">
        <f t="shared" si="38"/>
        <v>6109027.082236451</v>
      </c>
      <c r="E308" s="36">
        <f t="shared" si="39"/>
        <v>0</v>
      </c>
      <c r="F308" s="35">
        <f t="shared" si="40"/>
        <v>0</v>
      </c>
      <c r="G308" s="35">
        <f t="shared" si="41"/>
        <v>0</v>
      </c>
      <c r="H308" s="35">
        <f t="shared" si="45"/>
        <v>0</v>
      </c>
      <c r="I308" s="35">
        <f t="shared" si="42"/>
        <v>0</v>
      </c>
      <c r="J308" s="34"/>
      <c r="K308" s="34"/>
    </row>
    <row r="309" spans="1:11" s="37" customFormat="1" ht="11.25">
      <c r="A309" s="32">
        <f t="shared" si="43"/>
        <v>292</v>
      </c>
      <c r="B309" s="33">
        <f t="shared" si="37"/>
        <v>78111</v>
      </c>
      <c r="C309" s="35">
        <f t="shared" si="44"/>
        <v>0</v>
      </c>
      <c r="D309" s="35">
        <f t="shared" si="38"/>
        <v>6109027.082236451</v>
      </c>
      <c r="E309" s="36">
        <f t="shared" si="39"/>
        <v>0</v>
      </c>
      <c r="F309" s="35">
        <f t="shared" si="40"/>
        <v>0</v>
      </c>
      <c r="G309" s="35">
        <f t="shared" si="41"/>
        <v>0</v>
      </c>
      <c r="H309" s="35">
        <f t="shared" si="45"/>
        <v>0</v>
      </c>
      <c r="I309" s="35">
        <f t="shared" si="42"/>
        <v>0</v>
      </c>
      <c r="J309" s="34"/>
      <c r="K309" s="34"/>
    </row>
    <row r="310" spans="1:11" s="37" customFormat="1" ht="11.25">
      <c r="A310" s="32">
        <f t="shared" si="43"/>
        <v>293</v>
      </c>
      <c r="B310" s="33">
        <f t="shared" si="37"/>
        <v>78231</v>
      </c>
      <c r="C310" s="35">
        <f t="shared" si="44"/>
        <v>0</v>
      </c>
      <c r="D310" s="35">
        <f t="shared" si="38"/>
        <v>6109027.082236451</v>
      </c>
      <c r="E310" s="36">
        <f t="shared" si="39"/>
        <v>0</v>
      </c>
      <c r="F310" s="35">
        <f t="shared" si="40"/>
        <v>0</v>
      </c>
      <c r="G310" s="35">
        <f t="shared" si="41"/>
        <v>0</v>
      </c>
      <c r="H310" s="35">
        <f t="shared" si="45"/>
        <v>0</v>
      </c>
      <c r="I310" s="35">
        <f t="shared" si="42"/>
        <v>0</v>
      </c>
      <c r="J310" s="34"/>
      <c r="K310" s="34"/>
    </row>
    <row r="311" spans="1:11" s="37" customFormat="1" ht="11.25">
      <c r="A311" s="32">
        <f t="shared" si="43"/>
        <v>294</v>
      </c>
      <c r="B311" s="33">
        <f t="shared" si="37"/>
        <v>78353</v>
      </c>
      <c r="C311" s="35">
        <f t="shared" si="44"/>
        <v>0</v>
      </c>
      <c r="D311" s="35">
        <f t="shared" si="38"/>
        <v>6109027.082236451</v>
      </c>
      <c r="E311" s="36">
        <f t="shared" si="39"/>
        <v>0</v>
      </c>
      <c r="F311" s="35">
        <f t="shared" si="40"/>
        <v>0</v>
      </c>
      <c r="G311" s="35">
        <f t="shared" si="41"/>
        <v>0</v>
      </c>
      <c r="H311" s="35">
        <f t="shared" si="45"/>
        <v>0</v>
      </c>
      <c r="I311" s="35">
        <f t="shared" si="42"/>
        <v>0</v>
      </c>
      <c r="J311" s="34"/>
      <c r="K311" s="34"/>
    </row>
    <row r="312" spans="1:11" s="37" customFormat="1" ht="11.25">
      <c r="A312" s="32">
        <f t="shared" si="43"/>
        <v>295</v>
      </c>
      <c r="B312" s="33">
        <f t="shared" si="37"/>
        <v>78476</v>
      </c>
      <c r="C312" s="35">
        <f t="shared" si="44"/>
        <v>0</v>
      </c>
      <c r="D312" s="35">
        <f t="shared" si="38"/>
        <v>6109027.082236451</v>
      </c>
      <c r="E312" s="36">
        <f t="shared" si="39"/>
        <v>0</v>
      </c>
      <c r="F312" s="35">
        <f t="shared" si="40"/>
        <v>0</v>
      </c>
      <c r="G312" s="35">
        <f t="shared" si="41"/>
        <v>0</v>
      </c>
      <c r="H312" s="35">
        <f t="shared" si="45"/>
        <v>0</v>
      </c>
      <c r="I312" s="35">
        <f t="shared" si="42"/>
        <v>0</v>
      </c>
      <c r="J312" s="34"/>
      <c r="K312" s="34"/>
    </row>
    <row r="313" spans="1:11" s="37" customFormat="1" ht="11.25">
      <c r="A313" s="32">
        <f t="shared" si="43"/>
        <v>296</v>
      </c>
      <c r="B313" s="33">
        <f t="shared" si="37"/>
        <v>78596</v>
      </c>
      <c r="C313" s="35">
        <f t="shared" si="44"/>
        <v>0</v>
      </c>
      <c r="D313" s="35">
        <f t="shared" si="38"/>
        <v>6109027.082236451</v>
      </c>
      <c r="E313" s="36">
        <f t="shared" si="39"/>
        <v>0</v>
      </c>
      <c r="F313" s="35">
        <f t="shared" si="40"/>
        <v>0</v>
      </c>
      <c r="G313" s="35">
        <f t="shared" si="41"/>
        <v>0</v>
      </c>
      <c r="H313" s="35">
        <f t="shared" si="45"/>
        <v>0</v>
      </c>
      <c r="I313" s="35">
        <f t="shared" si="42"/>
        <v>0</v>
      </c>
      <c r="J313" s="34"/>
      <c r="K313" s="34"/>
    </row>
    <row r="314" spans="1:11" s="37" customFormat="1" ht="11.25">
      <c r="A314" s="32">
        <f t="shared" si="43"/>
        <v>297</v>
      </c>
      <c r="B314" s="33">
        <f t="shared" si="37"/>
        <v>78718</v>
      </c>
      <c r="C314" s="35">
        <f t="shared" si="44"/>
        <v>0</v>
      </c>
      <c r="D314" s="35">
        <f t="shared" si="38"/>
        <v>6109027.082236451</v>
      </c>
      <c r="E314" s="36">
        <f t="shared" si="39"/>
        <v>0</v>
      </c>
      <c r="F314" s="35">
        <f t="shared" si="40"/>
        <v>0</v>
      </c>
      <c r="G314" s="35">
        <f t="shared" si="41"/>
        <v>0</v>
      </c>
      <c r="H314" s="35">
        <f t="shared" si="45"/>
        <v>0</v>
      </c>
      <c r="I314" s="35">
        <f t="shared" si="42"/>
        <v>0</v>
      </c>
      <c r="J314" s="34"/>
      <c r="K314" s="34"/>
    </row>
    <row r="315" spans="1:11" s="37" customFormat="1" ht="11.25">
      <c r="A315" s="32">
        <f t="shared" si="43"/>
        <v>298</v>
      </c>
      <c r="B315" s="33">
        <f t="shared" si="37"/>
        <v>78841</v>
      </c>
      <c r="C315" s="35">
        <f t="shared" si="44"/>
        <v>0</v>
      </c>
      <c r="D315" s="35">
        <f t="shared" si="38"/>
        <v>6109027.082236451</v>
      </c>
      <c r="E315" s="36">
        <f t="shared" si="39"/>
        <v>0</v>
      </c>
      <c r="F315" s="35">
        <f t="shared" si="40"/>
        <v>0</v>
      </c>
      <c r="G315" s="35">
        <f t="shared" si="41"/>
        <v>0</v>
      </c>
      <c r="H315" s="35">
        <f t="shared" si="45"/>
        <v>0</v>
      </c>
      <c r="I315" s="35">
        <f t="shared" si="42"/>
        <v>0</v>
      </c>
      <c r="J315" s="34"/>
      <c r="K315" s="34"/>
    </row>
    <row r="316" spans="1:11" s="37" customFormat="1" ht="11.25">
      <c r="A316" s="32">
        <f t="shared" si="43"/>
        <v>299</v>
      </c>
      <c r="B316" s="33">
        <f t="shared" si="37"/>
        <v>78962</v>
      </c>
      <c r="C316" s="35">
        <f t="shared" si="44"/>
        <v>0</v>
      </c>
      <c r="D316" s="35">
        <f t="shared" si="38"/>
        <v>6109027.082236451</v>
      </c>
      <c r="E316" s="36">
        <f t="shared" si="39"/>
        <v>0</v>
      </c>
      <c r="F316" s="35">
        <f t="shared" si="40"/>
        <v>0</v>
      </c>
      <c r="G316" s="35">
        <f t="shared" si="41"/>
        <v>0</v>
      </c>
      <c r="H316" s="35">
        <f t="shared" si="45"/>
        <v>0</v>
      </c>
      <c r="I316" s="35">
        <f t="shared" si="42"/>
        <v>0</v>
      </c>
      <c r="J316" s="34"/>
      <c r="K316" s="34"/>
    </row>
    <row r="317" spans="1:11" s="37" customFormat="1" ht="11.25">
      <c r="A317" s="32">
        <f t="shared" si="43"/>
        <v>300</v>
      </c>
      <c r="B317" s="33">
        <f t="shared" si="37"/>
        <v>79084</v>
      </c>
      <c r="C317" s="35">
        <f t="shared" si="44"/>
        <v>0</v>
      </c>
      <c r="D317" s="35">
        <f t="shared" si="38"/>
        <v>6109027.082236451</v>
      </c>
      <c r="E317" s="36">
        <f t="shared" si="39"/>
        <v>0</v>
      </c>
      <c r="F317" s="35">
        <f t="shared" si="40"/>
        <v>0</v>
      </c>
      <c r="G317" s="35">
        <f t="shared" si="41"/>
        <v>0</v>
      </c>
      <c r="H317" s="35">
        <f t="shared" si="45"/>
        <v>0</v>
      </c>
      <c r="I317" s="35">
        <f t="shared" si="42"/>
        <v>0</v>
      </c>
      <c r="J317" s="34"/>
      <c r="K317" s="34"/>
    </row>
    <row r="318" spans="1:11" s="37" customFormat="1" ht="11.25">
      <c r="A318" s="32">
        <f t="shared" si="43"/>
        <v>301</v>
      </c>
      <c r="B318" s="33">
        <f t="shared" si="37"/>
        <v>79207</v>
      </c>
      <c r="C318" s="35">
        <f t="shared" si="44"/>
        <v>0</v>
      </c>
      <c r="D318" s="35">
        <f t="shared" si="38"/>
        <v>6109027.082236451</v>
      </c>
      <c r="E318" s="36">
        <f t="shared" si="39"/>
        <v>0</v>
      </c>
      <c r="F318" s="35">
        <f t="shared" si="40"/>
        <v>0</v>
      </c>
      <c r="G318" s="35">
        <f t="shared" si="41"/>
        <v>0</v>
      </c>
      <c r="H318" s="35">
        <f t="shared" si="45"/>
        <v>0</v>
      </c>
      <c r="I318" s="35">
        <f t="shared" si="42"/>
        <v>0</v>
      </c>
      <c r="J318" s="34"/>
      <c r="K318" s="34"/>
    </row>
    <row r="319" spans="1:11" s="37" customFormat="1" ht="11.25">
      <c r="A319" s="32">
        <f t="shared" si="43"/>
        <v>302</v>
      </c>
      <c r="B319" s="33">
        <f t="shared" si="37"/>
        <v>79327</v>
      </c>
      <c r="C319" s="35">
        <f t="shared" si="44"/>
        <v>0</v>
      </c>
      <c r="D319" s="35">
        <f t="shared" si="38"/>
        <v>6109027.082236451</v>
      </c>
      <c r="E319" s="36">
        <f t="shared" si="39"/>
        <v>0</v>
      </c>
      <c r="F319" s="35">
        <f t="shared" si="40"/>
        <v>0</v>
      </c>
      <c r="G319" s="35">
        <f t="shared" si="41"/>
        <v>0</v>
      </c>
      <c r="H319" s="35">
        <f t="shared" si="45"/>
        <v>0</v>
      </c>
      <c r="I319" s="35">
        <f t="shared" si="42"/>
        <v>0</v>
      </c>
      <c r="J319" s="34"/>
      <c r="K319" s="34"/>
    </row>
    <row r="320" spans="1:11" s="37" customFormat="1" ht="11.25">
      <c r="A320" s="32">
        <f t="shared" si="43"/>
        <v>303</v>
      </c>
      <c r="B320" s="33">
        <f t="shared" si="37"/>
        <v>79449</v>
      </c>
      <c r="C320" s="35">
        <f t="shared" si="44"/>
        <v>0</v>
      </c>
      <c r="D320" s="35">
        <f t="shared" si="38"/>
        <v>6109027.082236451</v>
      </c>
      <c r="E320" s="36">
        <f t="shared" si="39"/>
        <v>0</v>
      </c>
      <c r="F320" s="35">
        <f t="shared" si="40"/>
        <v>0</v>
      </c>
      <c r="G320" s="35">
        <f t="shared" si="41"/>
        <v>0</v>
      </c>
      <c r="H320" s="35">
        <f t="shared" si="45"/>
        <v>0</v>
      </c>
      <c r="I320" s="35">
        <f t="shared" si="42"/>
        <v>0</v>
      </c>
      <c r="J320" s="34"/>
      <c r="K320" s="34"/>
    </row>
    <row r="321" spans="1:11" s="37" customFormat="1" ht="11.25">
      <c r="A321" s="32">
        <f t="shared" si="43"/>
        <v>304</v>
      </c>
      <c r="B321" s="33">
        <f t="shared" si="37"/>
        <v>79572</v>
      </c>
      <c r="C321" s="35">
        <f t="shared" si="44"/>
        <v>0</v>
      </c>
      <c r="D321" s="35">
        <f t="shared" si="38"/>
        <v>6109027.082236451</v>
      </c>
      <c r="E321" s="36">
        <f t="shared" si="39"/>
        <v>0</v>
      </c>
      <c r="F321" s="35">
        <f t="shared" si="40"/>
        <v>0</v>
      </c>
      <c r="G321" s="35">
        <f t="shared" si="41"/>
        <v>0</v>
      </c>
      <c r="H321" s="35">
        <f t="shared" si="45"/>
        <v>0</v>
      </c>
      <c r="I321" s="35">
        <f t="shared" si="42"/>
        <v>0</v>
      </c>
      <c r="J321" s="34"/>
      <c r="K321" s="34"/>
    </row>
    <row r="322" spans="1:11" s="37" customFormat="1" ht="11.25">
      <c r="A322" s="32">
        <f t="shared" si="43"/>
        <v>305</v>
      </c>
      <c r="B322" s="33">
        <f t="shared" si="37"/>
        <v>79692</v>
      </c>
      <c r="C322" s="35">
        <f t="shared" si="44"/>
        <v>0</v>
      </c>
      <c r="D322" s="35">
        <f t="shared" si="38"/>
        <v>6109027.082236451</v>
      </c>
      <c r="E322" s="36">
        <f t="shared" si="39"/>
        <v>0</v>
      </c>
      <c r="F322" s="35">
        <f t="shared" si="40"/>
        <v>0</v>
      </c>
      <c r="G322" s="35">
        <f t="shared" si="41"/>
        <v>0</v>
      </c>
      <c r="H322" s="35">
        <f t="shared" si="45"/>
        <v>0</v>
      </c>
      <c r="I322" s="35">
        <f t="shared" si="42"/>
        <v>0</v>
      </c>
      <c r="J322" s="34"/>
      <c r="K322" s="34"/>
    </row>
    <row r="323" spans="1:11" s="37" customFormat="1" ht="11.25">
      <c r="A323" s="32">
        <f t="shared" si="43"/>
        <v>306</v>
      </c>
      <c r="B323" s="33">
        <f t="shared" si="37"/>
        <v>79814</v>
      </c>
      <c r="C323" s="35">
        <f t="shared" si="44"/>
        <v>0</v>
      </c>
      <c r="D323" s="35">
        <f t="shared" si="38"/>
        <v>6109027.082236451</v>
      </c>
      <c r="E323" s="36">
        <f t="shared" si="39"/>
        <v>0</v>
      </c>
      <c r="F323" s="35">
        <f t="shared" si="40"/>
        <v>0</v>
      </c>
      <c r="G323" s="35">
        <f t="shared" si="41"/>
        <v>0</v>
      </c>
      <c r="H323" s="35">
        <f t="shared" si="45"/>
        <v>0</v>
      </c>
      <c r="I323" s="35">
        <f t="shared" si="42"/>
        <v>0</v>
      </c>
      <c r="J323" s="34"/>
      <c r="K323" s="34"/>
    </row>
    <row r="324" spans="1:11" s="37" customFormat="1" ht="11.25">
      <c r="A324" s="32">
        <f t="shared" si="43"/>
        <v>307</v>
      </c>
      <c r="B324" s="33">
        <f t="shared" si="37"/>
        <v>79937</v>
      </c>
      <c r="C324" s="35">
        <f t="shared" si="44"/>
        <v>0</v>
      </c>
      <c r="D324" s="35">
        <f t="shared" si="38"/>
        <v>6109027.082236451</v>
      </c>
      <c r="E324" s="36">
        <f t="shared" si="39"/>
        <v>0</v>
      </c>
      <c r="F324" s="35">
        <f t="shared" si="40"/>
        <v>0</v>
      </c>
      <c r="G324" s="35">
        <f t="shared" si="41"/>
        <v>0</v>
      </c>
      <c r="H324" s="35">
        <f t="shared" si="45"/>
        <v>0</v>
      </c>
      <c r="I324" s="35">
        <f t="shared" si="42"/>
        <v>0</v>
      </c>
      <c r="J324" s="34"/>
      <c r="K324" s="34"/>
    </row>
    <row r="325" spans="1:11" s="37" customFormat="1" ht="11.25">
      <c r="A325" s="32">
        <f t="shared" si="43"/>
        <v>308</v>
      </c>
      <c r="B325" s="33">
        <f t="shared" si="37"/>
        <v>80057</v>
      </c>
      <c r="C325" s="35">
        <f t="shared" si="44"/>
        <v>0</v>
      </c>
      <c r="D325" s="35">
        <f t="shared" si="38"/>
        <v>6109027.082236451</v>
      </c>
      <c r="E325" s="36">
        <f t="shared" si="39"/>
        <v>0</v>
      </c>
      <c r="F325" s="35">
        <f t="shared" si="40"/>
        <v>0</v>
      </c>
      <c r="G325" s="35">
        <f t="shared" si="41"/>
        <v>0</v>
      </c>
      <c r="H325" s="35">
        <f t="shared" si="45"/>
        <v>0</v>
      </c>
      <c r="I325" s="35">
        <f t="shared" si="42"/>
        <v>0</v>
      </c>
      <c r="J325" s="34"/>
      <c r="K325" s="34"/>
    </row>
    <row r="326" spans="1:11" s="37" customFormat="1" ht="11.25">
      <c r="A326" s="32">
        <f t="shared" si="43"/>
        <v>309</v>
      </c>
      <c r="B326" s="33">
        <f t="shared" si="37"/>
        <v>80179</v>
      </c>
      <c r="C326" s="35">
        <f t="shared" si="44"/>
        <v>0</v>
      </c>
      <c r="D326" s="35">
        <f t="shared" si="38"/>
        <v>6109027.082236451</v>
      </c>
      <c r="E326" s="36">
        <f t="shared" si="39"/>
        <v>0</v>
      </c>
      <c r="F326" s="35">
        <f t="shared" si="40"/>
        <v>0</v>
      </c>
      <c r="G326" s="35">
        <f t="shared" si="41"/>
        <v>0</v>
      </c>
      <c r="H326" s="35">
        <f t="shared" si="45"/>
        <v>0</v>
      </c>
      <c r="I326" s="35">
        <f t="shared" si="42"/>
        <v>0</v>
      </c>
      <c r="J326" s="34"/>
      <c r="K326" s="34"/>
    </row>
    <row r="327" spans="1:11" s="37" customFormat="1" ht="11.25">
      <c r="A327" s="32">
        <f t="shared" si="43"/>
        <v>310</v>
      </c>
      <c r="B327" s="33">
        <f t="shared" si="37"/>
        <v>80302</v>
      </c>
      <c r="C327" s="35">
        <f t="shared" si="44"/>
        <v>0</v>
      </c>
      <c r="D327" s="35">
        <f t="shared" si="38"/>
        <v>6109027.082236451</v>
      </c>
      <c r="E327" s="36">
        <f t="shared" si="39"/>
        <v>0</v>
      </c>
      <c r="F327" s="35">
        <f t="shared" si="40"/>
        <v>0</v>
      </c>
      <c r="G327" s="35">
        <f t="shared" si="41"/>
        <v>0</v>
      </c>
      <c r="H327" s="35">
        <f t="shared" si="45"/>
        <v>0</v>
      </c>
      <c r="I327" s="35">
        <f t="shared" si="42"/>
        <v>0</v>
      </c>
      <c r="J327" s="34"/>
      <c r="K327" s="34"/>
    </row>
    <row r="328" spans="1:11" s="37" customFormat="1" ht="11.25">
      <c r="A328" s="32">
        <f t="shared" si="43"/>
        <v>311</v>
      </c>
      <c r="B328" s="33">
        <f t="shared" si="37"/>
        <v>80423</v>
      </c>
      <c r="C328" s="35">
        <f t="shared" si="44"/>
        <v>0</v>
      </c>
      <c r="D328" s="35">
        <f t="shared" si="38"/>
        <v>6109027.082236451</v>
      </c>
      <c r="E328" s="36">
        <f t="shared" si="39"/>
        <v>0</v>
      </c>
      <c r="F328" s="35">
        <f t="shared" si="40"/>
        <v>0</v>
      </c>
      <c r="G328" s="35">
        <f t="shared" si="41"/>
        <v>0</v>
      </c>
      <c r="H328" s="35">
        <f t="shared" si="45"/>
        <v>0</v>
      </c>
      <c r="I328" s="35">
        <f t="shared" si="42"/>
        <v>0</v>
      </c>
      <c r="J328" s="34"/>
      <c r="K328" s="34"/>
    </row>
    <row r="329" spans="1:11" s="37" customFormat="1" ht="11.25">
      <c r="A329" s="32">
        <f t="shared" si="43"/>
        <v>312</v>
      </c>
      <c r="B329" s="33">
        <f t="shared" si="37"/>
        <v>80545</v>
      </c>
      <c r="C329" s="35">
        <f t="shared" si="44"/>
        <v>0</v>
      </c>
      <c r="D329" s="35">
        <f t="shared" si="38"/>
        <v>6109027.082236451</v>
      </c>
      <c r="E329" s="36">
        <f t="shared" si="39"/>
        <v>0</v>
      </c>
      <c r="F329" s="35">
        <f t="shared" si="40"/>
        <v>0</v>
      </c>
      <c r="G329" s="35">
        <f t="shared" si="41"/>
        <v>0</v>
      </c>
      <c r="H329" s="35">
        <f t="shared" si="45"/>
        <v>0</v>
      </c>
      <c r="I329" s="35">
        <f t="shared" si="42"/>
        <v>0</v>
      </c>
      <c r="J329" s="34"/>
      <c r="K329" s="34"/>
    </row>
    <row r="330" spans="1:11" s="37" customFormat="1" ht="11.25">
      <c r="A330" s="32">
        <f t="shared" si="43"/>
        <v>313</v>
      </c>
      <c r="B330" s="33">
        <f t="shared" si="37"/>
        <v>80668</v>
      </c>
      <c r="C330" s="35">
        <f t="shared" si="44"/>
        <v>0</v>
      </c>
      <c r="D330" s="35">
        <f t="shared" si="38"/>
        <v>6109027.082236451</v>
      </c>
      <c r="E330" s="36">
        <f t="shared" si="39"/>
        <v>0</v>
      </c>
      <c r="F330" s="35">
        <f t="shared" si="40"/>
        <v>0</v>
      </c>
      <c r="G330" s="35">
        <f t="shared" si="41"/>
        <v>0</v>
      </c>
      <c r="H330" s="35">
        <f t="shared" si="45"/>
        <v>0</v>
      </c>
      <c r="I330" s="35">
        <f t="shared" si="42"/>
        <v>0</v>
      </c>
      <c r="J330" s="34"/>
      <c r="K330" s="34"/>
    </row>
    <row r="331" spans="1:11" s="37" customFormat="1" ht="11.25">
      <c r="A331" s="32">
        <f t="shared" si="43"/>
        <v>314</v>
      </c>
      <c r="B331" s="33">
        <f t="shared" si="37"/>
        <v>80788</v>
      </c>
      <c r="C331" s="35">
        <f t="shared" si="44"/>
        <v>0</v>
      </c>
      <c r="D331" s="35">
        <f t="shared" si="38"/>
        <v>6109027.082236451</v>
      </c>
      <c r="E331" s="36">
        <f t="shared" si="39"/>
        <v>0</v>
      </c>
      <c r="F331" s="35">
        <f t="shared" si="40"/>
        <v>0</v>
      </c>
      <c r="G331" s="35">
        <f t="shared" si="41"/>
        <v>0</v>
      </c>
      <c r="H331" s="35">
        <f t="shared" si="45"/>
        <v>0</v>
      </c>
      <c r="I331" s="35">
        <f t="shared" si="42"/>
        <v>0</v>
      </c>
      <c r="J331" s="34"/>
      <c r="K331" s="34"/>
    </row>
    <row r="332" spans="1:11" s="37" customFormat="1" ht="11.25">
      <c r="A332" s="32">
        <f t="shared" si="43"/>
        <v>315</v>
      </c>
      <c r="B332" s="33">
        <f t="shared" si="37"/>
        <v>80910</v>
      </c>
      <c r="C332" s="35">
        <f t="shared" si="44"/>
        <v>0</v>
      </c>
      <c r="D332" s="35">
        <f t="shared" si="38"/>
        <v>6109027.082236451</v>
      </c>
      <c r="E332" s="36">
        <f t="shared" si="39"/>
        <v>0</v>
      </c>
      <c r="F332" s="35">
        <f t="shared" si="40"/>
        <v>0</v>
      </c>
      <c r="G332" s="35">
        <f t="shared" si="41"/>
        <v>0</v>
      </c>
      <c r="H332" s="35">
        <f t="shared" si="45"/>
        <v>0</v>
      </c>
      <c r="I332" s="35">
        <f t="shared" si="42"/>
        <v>0</v>
      </c>
      <c r="J332" s="34"/>
      <c r="K332" s="34"/>
    </row>
    <row r="333" spans="1:11" s="37" customFormat="1" ht="11.25">
      <c r="A333" s="32">
        <f t="shared" si="43"/>
        <v>316</v>
      </c>
      <c r="B333" s="33">
        <f t="shared" si="37"/>
        <v>81033</v>
      </c>
      <c r="C333" s="35">
        <f t="shared" si="44"/>
        <v>0</v>
      </c>
      <c r="D333" s="35">
        <f t="shared" si="38"/>
        <v>6109027.082236451</v>
      </c>
      <c r="E333" s="36">
        <f t="shared" si="39"/>
        <v>0</v>
      </c>
      <c r="F333" s="35">
        <f t="shared" si="40"/>
        <v>0</v>
      </c>
      <c r="G333" s="35">
        <f t="shared" si="41"/>
        <v>0</v>
      </c>
      <c r="H333" s="35">
        <f t="shared" si="45"/>
        <v>0</v>
      </c>
      <c r="I333" s="35">
        <f t="shared" si="42"/>
        <v>0</v>
      </c>
      <c r="J333" s="34"/>
      <c r="K333" s="34"/>
    </row>
    <row r="334" spans="1:11" s="37" customFormat="1" ht="11.25">
      <c r="A334" s="32">
        <f t="shared" si="43"/>
        <v>317</v>
      </c>
      <c r="B334" s="33">
        <f t="shared" si="37"/>
        <v>81153</v>
      </c>
      <c r="C334" s="35">
        <f t="shared" si="44"/>
        <v>0</v>
      </c>
      <c r="D334" s="35">
        <f t="shared" si="38"/>
        <v>6109027.082236451</v>
      </c>
      <c r="E334" s="36">
        <f t="shared" si="39"/>
        <v>0</v>
      </c>
      <c r="F334" s="35">
        <f t="shared" si="40"/>
        <v>0</v>
      </c>
      <c r="G334" s="35">
        <f t="shared" si="41"/>
        <v>0</v>
      </c>
      <c r="H334" s="35">
        <f t="shared" si="45"/>
        <v>0</v>
      </c>
      <c r="I334" s="35">
        <f t="shared" si="42"/>
        <v>0</v>
      </c>
      <c r="J334" s="34"/>
      <c r="K334" s="34"/>
    </row>
    <row r="335" spans="1:11" s="37" customFormat="1" ht="11.25">
      <c r="A335" s="32">
        <f t="shared" si="43"/>
        <v>318</v>
      </c>
      <c r="B335" s="33">
        <f t="shared" si="37"/>
        <v>81275</v>
      </c>
      <c r="C335" s="35">
        <f t="shared" si="44"/>
        <v>0</v>
      </c>
      <c r="D335" s="35">
        <f t="shared" si="38"/>
        <v>6109027.082236451</v>
      </c>
      <c r="E335" s="36">
        <f t="shared" si="39"/>
        <v>0</v>
      </c>
      <c r="F335" s="35">
        <f t="shared" si="40"/>
        <v>0</v>
      </c>
      <c r="G335" s="35">
        <f t="shared" si="41"/>
        <v>0</v>
      </c>
      <c r="H335" s="35">
        <f t="shared" si="45"/>
        <v>0</v>
      </c>
      <c r="I335" s="35">
        <f t="shared" si="42"/>
        <v>0</v>
      </c>
      <c r="J335" s="34"/>
      <c r="K335" s="34"/>
    </row>
    <row r="336" spans="1:11" s="37" customFormat="1" ht="11.25">
      <c r="A336" s="32">
        <f t="shared" si="43"/>
        <v>319</v>
      </c>
      <c r="B336" s="33">
        <f t="shared" si="37"/>
        <v>81398</v>
      </c>
      <c r="C336" s="35">
        <f t="shared" si="44"/>
        <v>0</v>
      </c>
      <c r="D336" s="35">
        <f t="shared" si="38"/>
        <v>6109027.082236451</v>
      </c>
      <c r="E336" s="36">
        <f t="shared" si="39"/>
        <v>0</v>
      </c>
      <c r="F336" s="35">
        <f t="shared" si="40"/>
        <v>0</v>
      </c>
      <c r="G336" s="35">
        <f t="shared" si="41"/>
        <v>0</v>
      </c>
      <c r="H336" s="35">
        <f t="shared" si="45"/>
        <v>0</v>
      </c>
      <c r="I336" s="35">
        <f t="shared" si="42"/>
        <v>0</v>
      </c>
      <c r="J336" s="34"/>
      <c r="K336" s="34"/>
    </row>
    <row r="337" spans="1:11" s="37" customFormat="1" ht="11.25">
      <c r="A337" s="32">
        <f t="shared" si="43"/>
        <v>320</v>
      </c>
      <c r="B337" s="33">
        <f t="shared" si="37"/>
        <v>81518</v>
      </c>
      <c r="C337" s="35">
        <f t="shared" si="44"/>
        <v>0</v>
      </c>
      <c r="D337" s="35">
        <f t="shared" si="38"/>
        <v>6109027.082236451</v>
      </c>
      <c r="E337" s="36">
        <f t="shared" si="39"/>
        <v>0</v>
      </c>
      <c r="F337" s="35">
        <f t="shared" si="40"/>
        <v>0</v>
      </c>
      <c r="G337" s="35">
        <f t="shared" si="41"/>
        <v>0</v>
      </c>
      <c r="H337" s="35">
        <f t="shared" si="45"/>
        <v>0</v>
      </c>
      <c r="I337" s="35">
        <f t="shared" si="42"/>
        <v>0</v>
      </c>
      <c r="J337" s="34"/>
      <c r="K337" s="34"/>
    </row>
    <row r="338" spans="1:11" s="37" customFormat="1" ht="11.25">
      <c r="A338" s="32">
        <f t="shared" si="43"/>
        <v>321</v>
      </c>
      <c r="B338" s="33">
        <f aca="true" t="shared" si="46" ref="B338:B377">IF(Pay_Num&lt;&gt;"",DATE(YEAR(Loan_Start),MONTH(Loan_Start)+(Pay_Num)*12/Num_Pmt_Per_Year,DAY(Loan_Start)),"")</f>
        <v>81640</v>
      </c>
      <c r="C338" s="35">
        <f t="shared" si="44"/>
        <v>0</v>
      </c>
      <c r="D338" s="35">
        <f aca="true" t="shared" si="47" ref="D338:D377">IF(Pay_Num&lt;&gt;"",Scheduled_Monthly_Payment,"")</f>
        <v>6109027.082236451</v>
      </c>
      <c r="E338" s="36">
        <f aca="true" t="shared" si="48" ref="E338:E377">IF(AND(Pay_Num&lt;&gt;"",Sched_Pay+Scheduled_Extra_Payments&lt;Beg_Bal),Scheduled_Extra_Payments,IF(AND(Pay_Num&lt;&gt;"",Beg_Bal-Sched_Pay&gt;0),Beg_Bal-Sched_Pay,IF(Pay_Num&lt;&gt;"",0,"")))</f>
        <v>0</v>
      </c>
      <c r="F338" s="35">
        <f aca="true" t="shared" si="49" ref="F338:F377">IF(AND(Pay_Num&lt;&gt;"",Sched_Pay+Extra_Pay&lt;Beg_Bal),Sched_Pay+Extra_Pay,IF(Pay_Num&lt;&gt;"",Beg_Bal,""))</f>
        <v>0</v>
      </c>
      <c r="G338" s="35">
        <f aca="true" t="shared" si="50" ref="G338:G377">IF(Pay_Num&lt;&gt;"",Total_Pay-Int,"")</f>
        <v>0</v>
      </c>
      <c r="H338" s="35">
        <f t="shared" si="45"/>
        <v>0</v>
      </c>
      <c r="I338" s="35">
        <f aca="true" t="shared" si="51" ref="I338:I377">IF(AND(Pay_Num&lt;&gt;"",Sched_Pay+Extra_Pay&lt;Beg_Bal),Beg_Bal-Princ,IF(Pay_Num&lt;&gt;"",0,""))</f>
        <v>0</v>
      </c>
      <c r="J338" s="34"/>
      <c r="K338" s="34"/>
    </row>
    <row r="339" spans="1:11" s="37" customFormat="1" ht="11.25">
      <c r="A339" s="32">
        <f aca="true" t="shared" si="52" ref="A339:A377">IF(Values_Entered,A338+1,"")</f>
        <v>322</v>
      </c>
      <c r="B339" s="33">
        <f t="shared" si="46"/>
        <v>81763</v>
      </c>
      <c r="C339" s="35">
        <f aca="true" t="shared" si="53" ref="C339:C377">IF(Pay_Num&lt;&gt;"",I338,"")</f>
        <v>0</v>
      </c>
      <c r="D339" s="35">
        <f t="shared" si="47"/>
        <v>6109027.082236451</v>
      </c>
      <c r="E339" s="36">
        <f t="shared" si="48"/>
        <v>0</v>
      </c>
      <c r="F339" s="35">
        <f t="shared" si="49"/>
        <v>0</v>
      </c>
      <c r="G339" s="35">
        <f t="shared" si="50"/>
        <v>0</v>
      </c>
      <c r="H339" s="35">
        <f aca="true" t="shared" si="54" ref="H339:H377">IF(Pay_Num&lt;&gt;"",Beg_Bal*Interest_Rate/Num_Pmt_Per_Year,"")</f>
        <v>0</v>
      </c>
      <c r="I339" s="35">
        <f t="shared" si="51"/>
        <v>0</v>
      </c>
      <c r="J339" s="34"/>
      <c r="K339" s="34"/>
    </row>
    <row r="340" spans="1:11" s="37" customFormat="1" ht="11.25">
      <c r="A340" s="32">
        <f t="shared" si="52"/>
        <v>323</v>
      </c>
      <c r="B340" s="33">
        <f t="shared" si="46"/>
        <v>81884</v>
      </c>
      <c r="C340" s="35">
        <f t="shared" si="53"/>
        <v>0</v>
      </c>
      <c r="D340" s="35">
        <f t="shared" si="47"/>
        <v>6109027.082236451</v>
      </c>
      <c r="E340" s="36">
        <f t="shared" si="48"/>
        <v>0</v>
      </c>
      <c r="F340" s="35">
        <f t="shared" si="49"/>
        <v>0</v>
      </c>
      <c r="G340" s="35">
        <f t="shared" si="50"/>
        <v>0</v>
      </c>
      <c r="H340" s="35">
        <f t="shared" si="54"/>
        <v>0</v>
      </c>
      <c r="I340" s="35">
        <f t="shared" si="51"/>
        <v>0</v>
      </c>
      <c r="J340" s="34"/>
      <c r="K340" s="34"/>
    </row>
    <row r="341" spans="1:11" s="37" customFormat="1" ht="11.25">
      <c r="A341" s="32">
        <f t="shared" si="52"/>
        <v>324</v>
      </c>
      <c r="B341" s="33">
        <f t="shared" si="46"/>
        <v>82006</v>
      </c>
      <c r="C341" s="35">
        <f t="shared" si="53"/>
        <v>0</v>
      </c>
      <c r="D341" s="35">
        <f t="shared" si="47"/>
        <v>6109027.082236451</v>
      </c>
      <c r="E341" s="36">
        <f t="shared" si="48"/>
        <v>0</v>
      </c>
      <c r="F341" s="35">
        <f t="shared" si="49"/>
        <v>0</v>
      </c>
      <c r="G341" s="35">
        <f t="shared" si="50"/>
        <v>0</v>
      </c>
      <c r="H341" s="35">
        <f t="shared" si="54"/>
        <v>0</v>
      </c>
      <c r="I341" s="35">
        <f t="shared" si="51"/>
        <v>0</v>
      </c>
      <c r="J341" s="34"/>
      <c r="K341" s="34"/>
    </row>
    <row r="342" spans="1:11" s="37" customFormat="1" ht="11.25">
      <c r="A342" s="32">
        <f t="shared" si="52"/>
        <v>325</v>
      </c>
      <c r="B342" s="33">
        <f t="shared" si="46"/>
        <v>82129</v>
      </c>
      <c r="C342" s="35">
        <f t="shared" si="53"/>
        <v>0</v>
      </c>
      <c r="D342" s="35">
        <f t="shared" si="47"/>
        <v>6109027.082236451</v>
      </c>
      <c r="E342" s="36">
        <f t="shared" si="48"/>
        <v>0</v>
      </c>
      <c r="F342" s="35">
        <f t="shared" si="49"/>
        <v>0</v>
      </c>
      <c r="G342" s="35">
        <f t="shared" si="50"/>
        <v>0</v>
      </c>
      <c r="H342" s="35">
        <f t="shared" si="54"/>
        <v>0</v>
      </c>
      <c r="I342" s="35">
        <f t="shared" si="51"/>
        <v>0</v>
      </c>
      <c r="J342" s="34"/>
      <c r="K342" s="34"/>
    </row>
    <row r="343" spans="1:11" s="37" customFormat="1" ht="11.25">
      <c r="A343" s="32">
        <f t="shared" si="52"/>
        <v>326</v>
      </c>
      <c r="B343" s="33">
        <f t="shared" si="46"/>
        <v>82249</v>
      </c>
      <c r="C343" s="35">
        <f t="shared" si="53"/>
        <v>0</v>
      </c>
      <c r="D343" s="35">
        <f t="shared" si="47"/>
        <v>6109027.082236451</v>
      </c>
      <c r="E343" s="36">
        <f t="shared" si="48"/>
        <v>0</v>
      </c>
      <c r="F343" s="35">
        <f t="shared" si="49"/>
        <v>0</v>
      </c>
      <c r="G343" s="35">
        <f t="shared" si="50"/>
        <v>0</v>
      </c>
      <c r="H343" s="35">
        <f t="shared" si="54"/>
        <v>0</v>
      </c>
      <c r="I343" s="35">
        <f t="shared" si="51"/>
        <v>0</v>
      </c>
      <c r="J343" s="34"/>
      <c r="K343" s="34"/>
    </row>
    <row r="344" spans="1:11" s="37" customFormat="1" ht="11.25">
      <c r="A344" s="32">
        <f t="shared" si="52"/>
        <v>327</v>
      </c>
      <c r="B344" s="33">
        <f t="shared" si="46"/>
        <v>82371</v>
      </c>
      <c r="C344" s="35">
        <f t="shared" si="53"/>
        <v>0</v>
      </c>
      <c r="D344" s="35">
        <f t="shared" si="47"/>
        <v>6109027.082236451</v>
      </c>
      <c r="E344" s="36">
        <f t="shared" si="48"/>
        <v>0</v>
      </c>
      <c r="F344" s="35">
        <f t="shared" si="49"/>
        <v>0</v>
      </c>
      <c r="G344" s="35">
        <f t="shared" si="50"/>
        <v>0</v>
      </c>
      <c r="H344" s="35">
        <f t="shared" si="54"/>
        <v>0</v>
      </c>
      <c r="I344" s="35">
        <f t="shared" si="51"/>
        <v>0</v>
      </c>
      <c r="J344" s="34"/>
      <c r="K344" s="34"/>
    </row>
    <row r="345" spans="1:11" s="37" customFormat="1" ht="11.25">
      <c r="A345" s="32">
        <f t="shared" si="52"/>
        <v>328</v>
      </c>
      <c r="B345" s="33">
        <f t="shared" si="46"/>
        <v>82494</v>
      </c>
      <c r="C345" s="35">
        <f t="shared" si="53"/>
        <v>0</v>
      </c>
      <c r="D345" s="35">
        <f t="shared" si="47"/>
        <v>6109027.082236451</v>
      </c>
      <c r="E345" s="36">
        <f t="shared" si="48"/>
        <v>0</v>
      </c>
      <c r="F345" s="35">
        <f t="shared" si="49"/>
        <v>0</v>
      </c>
      <c r="G345" s="35">
        <f t="shared" si="50"/>
        <v>0</v>
      </c>
      <c r="H345" s="35">
        <f t="shared" si="54"/>
        <v>0</v>
      </c>
      <c r="I345" s="35">
        <f t="shared" si="51"/>
        <v>0</v>
      </c>
      <c r="J345" s="34"/>
      <c r="K345" s="34"/>
    </row>
    <row r="346" spans="1:11" s="37" customFormat="1" ht="11.25">
      <c r="A346" s="32">
        <f t="shared" si="52"/>
        <v>329</v>
      </c>
      <c r="B346" s="33">
        <f t="shared" si="46"/>
        <v>82614</v>
      </c>
      <c r="C346" s="35">
        <f t="shared" si="53"/>
        <v>0</v>
      </c>
      <c r="D346" s="35">
        <f t="shared" si="47"/>
        <v>6109027.082236451</v>
      </c>
      <c r="E346" s="36">
        <f t="shared" si="48"/>
        <v>0</v>
      </c>
      <c r="F346" s="35">
        <f t="shared" si="49"/>
        <v>0</v>
      </c>
      <c r="G346" s="35">
        <f t="shared" si="50"/>
        <v>0</v>
      </c>
      <c r="H346" s="35">
        <f t="shared" si="54"/>
        <v>0</v>
      </c>
      <c r="I346" s="35">
        <f t="shared" si="51"/>
        <v>0</v>
      </c>
      <c r="J346" s="34"/>
      <c r="K346" s="34"/>
    </row>
    <row r="347" spans="1:11" s="37" customFormat="1" ht="11.25">
      <c r="A347" s="32">
        <f t="shared" si="52"/>
        <v>330</v>
      </c>
      <c r="B347" s="33">
        <f t="shared" si="46"/>
        <v>82736</v>
      </c>
      <c r="C347" s="35">
        <f t="shared" si="53"/>
        <v>0</v>
      </c>
      <c r="D347" s="35">
        <f t="shared" si="47"/>
        <v>6109027.082236451</v>
      </c>
      <c r="E347" s="36">
        <f t="shared" si="48"/>
        <v>0</v>
      </c>
      <c r="F347" s="35">
        <f t="shared" si="49"/>
        <v>0</v>
      </c>
      <c r="G347" s="35">
        <f t="shared" si="50"/>
        <v>0</v>
      </c>
      <c r="H347" s="35">
        <f t="shared" si="54"/>
        <v>0</v>
      </c>
      <c r="I347" s="35">
        <f t="shared" si="51"/>
        <v>0</v>
      </c>
      <c r="J347" s="34"/>
      <c r="K347" s="34"/>
    </row>
    <row r="348" spans="1:11" s="37" customFormat="1" ht="11.25">
      <c r="A348" s="32">
        <f t="shared" si="52"/>
        <v>331</v>
      </c>
      <c r="B348" s="33">
        <f t="shared" si="46"/>
        <v>82859</v>
      </c>
      <c r="C348" s="35">
        <f t="shared" si="53"/>
        <v>0</v>
      </c>
      <c r="D348" s="35">
        <f t="shared" si="47"/>
        <v>6109027.082236451</v>
      </c>
      <c r="E348" s="36">
        <f t="shared" si="48"/>
        <v>0</v>
      </c>
      <c r="F348" s="35">
        <f t="shared" si="49"/>
        <v>0</v>
      </c>
      <c r="G348" s="35">
        <f t="shared" si="50"/>
        <v>0</v>
      </c>
      <c r="H348" s="35">
        <f t="shared" si="54"/>
        <v>0</v>
      </c>
      <c r="I348" s="35">
        <f t="shared" si="51"/>
        <v>0</v>
      </c>
      <c r="J348" s="34"/>
      <c r="K348" s="34"/>
    </row>
    <row r="349" spans="1:11" s="37" customFormat="1" ht="11.25">
      <c r="A349" s="32">
        <f t="shared" si="52"/>
        <v>332</v>
      </c>
      <c r="B349" s="33">
        <f t="shared" si="46"/>
        <v>82979</v>
      </c>
      <c r="C349" s="35">
        <f t="shared" si="53"/>
        <v>0</v>
      </c>
      <c r="D349" s="35">
        <f t="shared" si="47"/>
        <v>6109027.082236451</v>
      </c>
      <c r="E349" s="36">
        <f t="shared" si="48"/>
        <v>0</v>
      </c>
      <c r="F349" s="35">
        <f t="shared" si="49"/>
        <v>0</v>
      </c>
      <c r="G349" s="35">
        <f t="shared" si="50"/>
        <v>0</v>
      </c>
      <c r="H349" s="35">
        <f t="shared" si="54"/>
        <v>0</v>
      </c>
      <c r="I349" s="35">
        <f t="shared" si="51"/>
        <v>0</v>
      </c>
      <c r="J349" s="34"/>
      <c r="K349" s="34"/>
    </row>
    <row r="350" spans="1:11" s="37" customFormat="1" ht="11.25">
      <c r="A350" s="32">
        <f t="shared" si="52"/>
        <v>333</v>
      </c>
      <c r="B350" s="33">
        <f t="shared" si="46"/>
        <v>83101</v>
      </c>
      <c r="C350" s="35">
        <f t="shared" si="53"/>
        <v>0</v>
      </c>
      <c r="D350" s="35">
        <f t="shared" si="47"/>
        <v>6109027.082236451</v>
      </c>
      <c r="E350" s="36">
        <f t="shared" si="48"/>
        <v>0</v>
      </c>
      <c r="F350" s="35">
        <f t="shared" si="49"/>
        <v>0</v>
      </c>
      <c r="G350" s="35">
        <f t="shared" si="50"/>
        <v>0</v>
      </c>
      <c r="H350" s="35">
        <f t="shared" si="54"/>
        <v>0</v>
      </c>
      <c r="I350" s="35">
        <f t="shared" si="51"/>
        <v>0</v>
      </c>
      <c r="J350" s="34"/>
      <c r="K350" s="34"/>
    </row>
    <row r="351" spans="1:11" s="37" customFormat="1" ht="11.25">
      <c r="A351" s="32">
        <f t="shared" si="52"/>
        <v>334</v>
      </c>
      <c r="B351" s="33">
        <f t="shared" si="46"/>
        <v>83224</v>
      </c>
      <c r="C351" s="35">
        <f t="shared" si="53"/>
        <v>0</v>
      </c>
      <c r="D351" s="35">
        <f t="shared" si="47"/>
        <v>6109027.082236451</v>
      </c>
      <c r="E351" s="36">
        <f t="shared" si="48"/>
        <v>0</v>
      </c>
      <c r="F351" s="35">
        <f t="shared" si="49"/>
        <v>0</v>
      </c>
      <c r="G351" s="35">
        <f t="shared" si="50"/>
        <v>0</v>
      </c>
      <c r="H351" s="35">
        <f t="shared" si="54"/>
        <v>0</v>
      </c>
      <c r="I351" s="35">
        <f t="shared" si="51"/>
        <v>0</v>
      </c>
      <c r="J351" s="34"/>
      <c r="K351" s="34"/>
    </row>
    <row r="352" spans="1:11" s="37" customFormat="1" ht="11.25">
      <c r="A352" s="32">
        <f t="shared" si="52"/>
        <v>335</v>
      </c>
      <c r="B352" s="33">
        <f t="shared" si="46"/>
        <v>83345</v>
      </c>
      <c r="C352" s="35">
        <f t="shared" si="53"/>
        <v>0</v>
      </c>
      <c r="D352" s="35">
        <f t="shared" si="47"/>
        <v>6109027.082236451</v>
      </c>
      <c r="E352" s="36">
        <f t="shared" si="48"/>
        <v>0</v>
      </c>
      <c r="F352" s="35">
        <f t="shared" si="49"/>
        <v>0</v>
      </c>
      <c r="G352" s="35">
        <f t="shared" si="50"/>
        <v>0</v>
      </c>
      <c r="H352" s="35">
        <f t="shared" si="54"/>
        <v>0</v>
      </c>
      <c r="I352" s="35">
        <f t="shared" si="51"/>
        <v>0</v>
      </c>
      <c r="J352" s="34"/>
      <c r="K352" s="34"/>
    </row>
    <row r="353" spans="1:11" s="37" customFormat="1" ht="11.25">
      <c r="A353" s="32">
        <f t="shared" si="52"/>
        <v>336</v>
      </c>
      <c r="B353" s="33">
        <f t="shared" si="46"/>
        <v>83467</v>
      </c>
      <c r="C353" s="35">
        <f t="shared" si="53"/>
        <v>0</v>
      </c>
      <c r="D353" s="35">
        <f t="shared" si="47"/>
        <v>6109027.082236451</v>
      </c>
      <c r="E353" s="36">
        <f t="shared" si="48"/>
        <v>0</v>
      </c>
      <c r="F353" s="35">
        <f t="shared" si="49"/>
        <v>0</v>
      </c>
      <c r="G353" s="35">
        <f t="shared" si="50"/>
        <v>0</v>
      </c>
      <c r="H353" s="35">
        <f t="shared" si="54"/>
        <v>0</v>
      </c>
      <c r="I353" s="35">
        <f t="shared" si="51"/>
        <v>0</v>
      </c>
      <c r="J353" s="34"/>
      <c r="K353" s="34"/>
    </row>
    <row r="354" spans="1:11" s="37" customFormat="1" ht="11.25">
      <c r="A354" s="32">
        <f t="shared" si="52"/>
        <v>337</v>
      </c>
      <c r="B354" s="33">
        <f t="shared" si="46"/>
        <v>83590</v>
      </c>
      <c r="C354" s="35">
        <f t="shared" si="53"/>
        <v>0</v>
      </c>
      <c r="D354" s="35">
        <f t="shared" si="47"/>
        <v>6109027.082236451</v>
      </c>
      <c r="E354" s="36">
        <f t="shared" si="48"/>
        <v>0</v>
      </c>
      <c r="F354" s="35">
        <f t="shared" si="49"/>
        <v>0</v>
      </c>
      <c r="G354" s="35">
        <f t="shared" si="50"/>
        <v>0</v>
      </c>
      <c r="H354" s="35">
        <f t="shared" si="54"/>
        <v>0</v>
      </c>
      <c r="I354" s="35">
        <f t="shared" si="51"/>
        <v>0</v>
      </c>
      <c r="J354" s="34"/>
      <c r="K354" s="34"/>
    </row>
    <row r="355" spans="1:11" s="37" customFormat="1" ht="11.25">
      <c r="A355" s="32">
        <f t="shared" si="52"/>
        <v>338</v>
      </c>
      <c r="B355" s="33">
        <f t="shared" si="46"/>
        <v>83710</v>
      </c>
      <c r="C355" s="35">
        <f t="shared" si="53"/>
        <v>0</v>
      </c>
      <c r="D355" s="35">
        <f t="shared" si="47"/>
        <v>6109027.082236451</v>
      </c>
      <c r="E355" s="36">
        <f t="shared" si="48"/>
        <v>0</v>
      </c>
      <c r="F355" s="35">
        <f t="shared" si="49"/>
        <v>0</v>
      </c>
      <c r="G355" s="35">
        <f t="shared" si="50"/>
        <v>0</v>
      </c>
      <c r="H355" s="35">
        <f t="shared" si="54"/>
        <v>0</v>
      </c>
      <c r="I355" s="35">
        <f t="shared" si="51"/>
        <v>0</v>
      </c>
      <c r="J355" s="34"/>
      <c r="K355" s="34"/>
    </row>
    <row r="356" spans="1:11" s="37" customFormat="1" ht="11.25">
      <c r="A356" s="32">
        <f t="shared" si="52"/>
        <v>339</v>
      </c>
      <c r="B356" s="33">
        <f t="shared" si="46"/>
        <v>83832</v>
      </c>
      <c r="C356" s="35">
        <f t="shared" si="53"/>
        <v>0</v>
      </c>
      <c r="D356" s="35">
        <f t="shared" si="47"/>
        <v>6109027.082236451</v>
      </c>
      <c r="E356" s="36">
        <f t="shared" si="48"/>
        <v>0</v>
      </c>
      <c r="F356" s="35">
        <f t="shared" si="49"/>
        <v>0</v>
      </c>
      <c r="G356" s="35">
        <f t="shared" si="50"/>
        <v>0</v>
      </c>
      <c r="H356" s="35">
        <f t="shared" si="54"/>
        <v>0</v>
      </c>
      <c r="I356" s="35">
        <f t="shared" si="51"/>
        <v>0</v>
      </c>
      <c r="J356" s="34"/>
      <c r="K356" s="34"/>
    </row>
    <row r="357" spans="1:11" s="37" customFormat="1" ht="11.25">
      <c r="A357" s="32">
        <f t="shared" si="52"/>
        <v>340</v>
      </c>
      <c r="B357" s="33">
        <f t="shared" si="46"/>
        <v>83955</v>
      </c>
      <c r="C357" s="35">
        <f t="shared" si="53"/>
        <v>0</v>
      </c>
      <c r="D357" s="35">
        <f t="shared" si="47"/>
        <v>6109027.082236451</v>
      </c>
      <c r="E357" s="36">
        <f t="shared" si="48"/>
        <v>0</v>
      </c>
      <c r="F357" s="35">
        <f t="shared" si="49"/>
        <v>0</v>
      </c>
      <c r="G357" s="35">
        <f t="shared" si="50"/>
        <v>0</v>
      </c>
      <c r="H357" s="35">
        <f t="shared" si="54"/>
        <v>0</v>
      </c>
      <c r="I357" s="35">
        <f t="shared" si="51"/>
        <v>0</v>
      </c>
      <c r="J357" s="34"/>
      <c r="K357" s="34"/>
    </row>
    <row r="358" spans="1:11" s="37" customFormat="1" ht="11.25">
      <c r="A358" s="32">
        <f t="shared" si="52"/>
        <v>341</v>
      </c>
      <c r="B358" s="33">
        <f t="shared" si="46"/>
        <v>84075</v>
      </c>
      <c r="C358" s="35">
        <f t="shared" si="53"/>
        <v>0</v>
      </c>
      <c r="D358" s="35">
        <f t="shared" si="47"/>
        <v>6109027.082236451</v>
      </c>
      <c r="E358" s="36">
        <f t="shared" si="48"/>
        <v>0</v>
      </c>
      <c r="F358" s="35">
        <f t="shared" si="49"/>
        <v>0</v>
      </c>
      <c r="G358" s="35">
        <f t="shared" si="50"/>
        <v>0</v>
      </c>
      <c r="H358" s="35">
        <f t="shared" si="54"/>
        <v>0</v>
      </c>
      <c r="I358" s="35">
        <f t="shared" si="51"/>
        <v>0</v>
      </c>
      <c r="J358" s="34"/>
      <c r="K358" s="34"/>
    </row>
    <row r="359" spans="1:11" s="37" customFormat="1" ht="11.25">
      <c r="A359" s="32">
        <f t="shared" si="52"/>
        <v>342</v>
      </c>
      <c r="B359" s="33">
        <f t="shared" si="46"/>
        <v>84197</v>
      </c>
      <c r="C359" s="35">
        <f t="shared" si="53"/>
        <v>0</v>
      </c>
      <c r="D359" s="35">
        <f t="shared" si="47"/>
        <v>6109027.082236451</v>
      </c>
      <c r="E359" s="36">
        <f t="shared" si="48"/>
        <v>0</v>
      </c>
      <c r="F359" s="35">
        <f t="shared" si="49"/>
        <v>0</v>
      </c>
      <c r="G359" s="35">
        <f t="shared" si="50"/>
        <v>0</v>
      </c>
      <c r="H359" s="35">
        <f t="shared" si="54"/>
        <v>0</v>
      </c>
      <c r="I359" s="35">
        <f t="shared" si="51"/>
        <v>0</v>
      </c>
      <c r="J359" s="34"/>
      <c r="K359" s="34"/>
    </row>
    <row r="360" spans="1:11" s="37" customFormat="1" ht="11.25">
      <c r="A360" s="32">
        <f t="shared" si="52"/>
        <v>343</v>
      </c>
      <c r="B360" s="33">
        <f t="shared" si="46"/>
        <v>84320</v>
      </c>
      <c r="C360" s="35">
        <f t="shared" si="53"/>
        <v>0</v>
      </c>
      <c r="D360" s="35">
        <f t="shared" si="47"/>
        <v>6109027.082236451</v>
      </c>
      <c r="E360" s="36">
        <f t="shared" si="48"/>
        <v>0</v>
      </c>
      <c r="F360" s="35">
        <f t="shared" si="49"/>
        <v>0</v>
      </c>
      <c r="G360" s="35">
        <f t="shared" si="50"/>
        <v>0</v>
      </c>
      <c r="H360" s="35">
        <f t="shared" si="54"/>
        <v>0</v>
      </c>
      <c r="I360" s="35">
        <f t="shared" si="51"/>
        <v>0</v>
      </c>
      <c r="J360" s="34"/>
      <c r="K360" s="34"/>
    </row>
    <row r="361" spans="1:11" s="37" customFormat="1" ht="11.25">
      <c r="A361" s="32">
        <f t="shared" si="52"/>
        <v>344</v>
      </c>
      <c r="B361" s="33">
        <f t="shared" si="46"/>
        <v>84440</v>
      </c>
      <c r="C361" s="35">
        <f t="shared" si="53"/>
        <v>0</v>
      </c>
      <c r="D361" s="35">
        <f t="shared" si="47"/>
        <v>6109027.082236451</v>
      </c>
      <c r="E361" s="36">
        <f t="shared" si="48"/>
        <v>0</v>
      </c>
      <c r="F361" s="35">
        <f t="shared" si="49"/>
        <v>0</v>
      </c>
      <c r="G361" s="35">
        <f t="shared" si="50"/>
        <v>0</v>
      </c>
      <c r="H361" s="35">
        <f t="shared" si="54"/>
        <v>0</v>
      </c>
      <c r="I361" s="35">
        <f t="shared" si="51"/>
        <v>0</v>
      </c>
      <c r="J361" s="34"/>
      <c r="K361" s="34"/>
    </row>
    <row r="362" spans="1:11" s="37" customFormat="1" ht="11.25">
      <c r="A362" s="32">
        <f t="shared" si="52"/>
        <v>345</v>
      </c>
      <c r="B362" s="33">
        <f t="shared" si="46"/>
        <v>84562</v>
      </c>
      <c r="C362" s="35">
        <f t="shared" si="53"/>
        <v>0</v>
      </c>
      <c r="D362" s="35">
        <f t="shared" si="47"/>
        <v>6109027.082236451</v>
      </c>
      <c r="E362" s="36">
        <f t="shared" si="48"/>
        <v>0</v>
      </c>
      <c r="F362" s="35">
        <f t="shared" si="49"/>
        <v>0</v>
      </c>
      <c r="G362" s="35">
        <f t="shared" si="50"/>
        <v>0</v>
      </c>
      <c r="H362" s="35">
        <f t="shared" si="54"/>
        <v>0</v>
      </c>
      <c r="I362" s="35">
        <f t="shared" si="51"/>
        <v>0</v>
      </c>
      <c r="J362" s="34"/>
      <c r="K362" s="34"/>
    </row>
    <row r="363" spans="1:11" s="37" customFormat="1" ht="11.25">
      <c r="A363" s="32">
        <f t="shared" si="52"/>
        <v>346</v>
      </c>
      <c r="B363" s="33">
        <f t="shared" si="46"/>
        <v>84685</v>
      </c>
      <c r="C363" s="35">
        <f t="shared" si="53"/>
        <v>0</v>
      </c>
      <c r="D363" s="35">
        <f t="shared" si="47"/>
        <v>6109027.082236451</v>
      </c>
      <c r="E363" s="36">
        <f t="shared" si="48"/>
        <v>0</v>
      </c>
      <c r="F363" s="35">
        <f t="shared" si="49"/>
        <v>0</v>
      </c>
      <c r="G363" s="35">
        <f t="shared" si="50"/>
        <v>0</v>
      </c>
      <c r="H363" s="35">
        <f t="shared" si="54"/>
        <v>0</v>
      </c>
      <c r="I363" s="35">
        <f t="shared" si="51"/>
        <v>0</v>
      </c>
      <c r="J363" s="34"/>
      <c r="K363" s="34"/>
    </row>
    <row r="364" spans="1:11" s="37" customFormat="1" ht="11.25">
      <c r="A364" s="32">
        <f t="shared" si="52"/>
        <v>347</v>
      </c>
      <c r="B364" s="33">
        <f t="shared" si="46"/>
        <v>84806</v>
      </c>
      <c r="C364" s="35">
        <f t="shared" si="53"/>
        <v>0</v>
      </c>
      <c r="D364" s="35">
        <f t="shared" si="47"/>
        <v>6109027.082236451</v>
      </c>
      <c r="E364" s="36">
        <f t="shared" si="48"/>
        <v>0</v>
      </c>
      <c r="F364" s="35">
        <f t="shared" si="49"/>
        <v>0</v>
      </c>
      <c r="G364" s="35">
        <f t="shared" si="50"/>
        <v>0</v>
      </c>
      <c r="H364" s="35">
        <f t="shared" si="54"/>
        <v>0</v>
      </c>
      <c r="I364" s="35">
        <f t="shared" si="51"/>
        <v>0</v>
      </c>
      <c r="J364" s="34"/>
      <c r="K364" s="34"/>
    </row>
    <row r="365" spans="1:11" s="37" customFormat="1" ht="11.25">
      <c r="A365" s="32">
        <f t="shared" si="52"/>
        <v>348</v>
      </c>
      <c r="B365" s="33">
        <f t="shared" si="46"/>
        <v>84928</v>
      </c>
      <c r="C365" s="35">
        <f t="shared" si="53"/>
        <v>0</v>
      </c>
      <c r="D365" s="35">
        <f t="shared" si="47"/>
        <v>6109027.082236451</v>
      </c>
      <c r="E365" s="36">
        <f t="shared" si="48"/>
        <v>0</v>
      </c>
      <c r="F365" s="35">
        <f t="shared" si="49"/>
        <v>0</v>
      </c>
      <c r="G365" s="35">
        <f t="shared" si="50"/>
        <v>0</v>
      </c>
      <c r="H365" s="35">
        <f t="shared" si="54"/>
        <v>0</v>
      </c>
      <c r="I365" s="35">
        <f t="shared" si="51"/>
        <v>0</v>
      </c>
      <c r="J365" s="34"/>
      <c r="K365" s="34"/>
    </row>
    <row r="366" spans="1:11" s="37" customFormat="1" ht="11.25">
      <c r="A366" s="32">
        <f t="shared" si="52"/>
        <v>349</v>
      </c>
      <c r="B366" s="33">
        <f t="shared" si="46"/>
        <v>85051</v>
      </c>
      <c r="C366" s="35">
        <f t="shared" si="53"/>
        <v>0</v>
      </c>
      <c r="D366" s="35">
        <f t="shared" si="47"/>
        <v>6109027.082236451</v>
      </c>
      <c r="E366" s="36">
        <f t="shared" si="48"/>
        <v>0</v>
      </c>
      <c r="F366" s="35">
        <f t="shared" si="49"/>
        <v>0</v>
      </c>
      <c r="G366" s="35">
        <f t="shared" si="50"/>
        <v>0</v>
      </c>
      <c r="H366" s="35">
        <f t="shared" si="54"/>
        <v>0</v>
      </c>
      <c r="I366" s="35">
        <f t="shared" si="51"/>
        <v>0</v>
      </c>
      <c r="J366" s="34"/>
      <c r="K366" s="34"/>
    </row>
    <row r="367" spans="1:11" s="37" customFormat="1" ht="11.25">
      <c r="A367" s="32">
        <f t="shared" si="52"/>
        <v>350</v>
      </c>
      <c r="B367" s="33">
        <f t="shared" si="46"/>
        <v>85171</v>
      </c>
      <c r="C367" s="35">
        <f t="shared" si="53"/>
        <v>0</v>
      </c>
      <c r="D367" s="35">
        <f t="shared" si="47"/>
        <v>6109027.082236451</v>
      </c>
      <c r="E367" s="36">
        <f t="shared" si="48"/>
        <v>0</v>
      </c>
      <c r="F367" s="35">
        <f t="shared" si="49"/>
        <v>0</v>
      </c>
      <c r="G367" s="35">
        <f t="shared" si="50"/>
        <v>0</v>
      </c>
      <c r="H367" s="35">
        <f t="shared" si="54"/>
        <v>0</v>
      </c>
      <c r="I367" s="35">
        <f t="shared" si="51"/>
        <v>0</v>
      </c>
      <c r="J367" s="34"/>
      <c r="K367" s="34"/>
    </row>
    <row r="368" spans="1:11" s="37" customFormat="1" ht="11.25">
      <c r="A368" s="32">
        <f t="shared" si="52"/>
        <v>351</v>
      </c>
      <c r="B368" s="33">
        <f t="shared" si="46"/>
        <v>85293</v>
      </c>
      <c r="C368" s="35">
        <f t="shared" si="53"/>
        <v>0</v>
      </c>
      <c r="D368" s="35">
        <f t="shared" si="47"/>
        <v>6109027.082236451</v>
      </c>
      <c r="E368" s="36">
        <f t="shared" si="48"/>
        <v>0</v>
      </c>
      <c r="F368" s="35">
        <f t="shared" si="49"/>
        <v>0</v>
      </c>
      <c r="G368" s="35">
        <f t="shared" si="50"/>
        <v>0</v>
      </c>
      <c r="H368" s="35">
        <f t="shared" si="54"/>
        <v>0</v>
      </c>
      <c r="I368" s="35">
        <f t="shared" si="51"/>
        <v>0</v>
      </c>
      <c r="J368" s="34"/>
      <c r="K368" s="34"/>
    </row>
    <row r="369" spans="1:11" s="37" customFormat="1" ht="11.25">
      <c r="A369" s="32">
        <f t="shared" si="52"/>
        <v>352</v>
      </c>
      <c r="B369" s="33">
        <f t="shared" si="46"/>
        <v>85416</v>
      </c>
      <c r="C369" s="35">
        <f t="shared" si="53"/>
        <v>0</v>
      </c>
      <c r="D369" s="35">
        <f t="shared" si="47"/>
        <v>6109027.082236451</v>
      </c>
      <c r="E369" s="36">
        <f t="shared" si="48"/>
        <v>0</v>
      </c>
      <c r="F369" s="35">
        <f t="shared" si="49"/>
        <v>0</v>
      </c>
      <c r="G369" s="35">
        <f t="shared" si="50"/>
        <v>0</v>
      </c>
      <c r="H369" s="35">
        <f t="shared" si="54"/>
        <v>0</v>
      </c>
      <c r="I369" s="35">
        <f t="shared" si="51"/>
        <v>0</v>
      </c>
      <c r="J369" s="34"/>
      <c r="K369" s="34"/>
    </row>
    <row r="370" spans="1:11" s="37" customFormat="1" ht="11.25">
      <c r="A370" s="32">
        <f t="shared" si="52"/>
        <v>353</v>
      </c>
      <c r="B370" s="33">
        <f t="shared" si="46"/>
        <v>85536</v>
      </c>
      <c r="C370" s="35">
        <f t="shared" si="53"/>
        <v>0</v>
      </c>
      <c r="D370" s="35">
        <f t="shared" si="47"/>
        <v>6109027.082236451</v>
      </c>
      <c r="E370" s="36">
        <f t="shared" si="48"/>
        <v>0</v>
      </c>
      <c r="F370" s="35">
        <f t="shared" si="49"/>
        <v>0</v>
      </c>
      <c r="G370" s="35">
        <f t="shared" si="50"/>
        <v>0</v>
      </c>
      <c r="H370" s="35">
        <f t="shared" si="54"/>
        <v>0</v>
      </c>
      <c r="I370" s="35">
        <f t="shared" si="51"/>
        <v>0</v>
      </c>
      <c r="J370" s="34"/>
      <c r="K370" s="34"/>
    </row>
    <row r="371" spans="1:11" s="37" customFormat="1" ht="11.25">
      <c r="A371" s="32">
        <f t="shared" si="52"/>
        <v>354</v>
      </c>
      <c r="B371" s="33">
        <f t="shared" si="46"/>
        <v>85658</v>
      </c>
      <c r="C371" s="35">
        <f t="shared" si="53"/>
        <v>0</v>
      </c>
      <c r="D371" s="35">
        <f t="shared" si="47"/>
        <v>6109027.082236451</v>
      </c>
      <c r="E371" s="36">
        <f t="shared" si="48"/>
        <v>0</v>
      </c>
      <c r="F371" s="35">
        <f t="shared" si="49"/>
        <v>0</v>
      </c>
      <c r="G371" s="35">
        <f t="shared" si="50"/>
        <v>0</v>
      </c>
      <c r="H371" s="35">
        <f t="shared" si="54"/>
        <v>0</v>
      </c>
      <c r="I371" s="35">
        <f t="shared" si="51"/>
        <v>0</v>
      </c>
      <c r="J371" s="34"/>
      <c r="K371" s="34"/>
    </row>
    <row r="372" spans="1:11" s="37" customFormat="1" ht="11.25">
      <c r="A372" s="32">
        <f t="shared" si="52"/>
        <v>355</v>
      </c>
      <c r="B372" s="33">
        <f t="shared" si="46"/>
        <v>85781</v>
      </c>
      <c r="C372" s="35">
        <f t="shared" si="53"/>
        <v>0</v>
      </c>
      <c r="D372" s="35">
        <f t="shared" si="47"/>
        <v>6109027.082236451</v>
      </c>
      <c r="E372" s="36">
        <f t="shared" si="48"/>
        <v>0</v>
      </c>
      <c r="F372" s="35">
        <f t="shared" si="49"/>
        <v>0</v>
      </c>
      <c r="G372" s="35">
        <f t="shared" si="50"/>
        <v>0</v>
      </c>
      <c r="H372" s="35">
        <f t="shared" si="54"/>
        <v>0</v>
      </c>
      <c r="I372" s="35">
        <f t="shared" si="51"/>
        <v>0</v>
      </c>
      <c r="J372" s="34"/>
      <c r="K372" s="34"/>
    </row>
    <row r="373" spans="1:11" s="37" customFormat="1" ht="11.25">
      <c r="A373" s="32">
        <f t="shared" si="52"/>
        <v>356</v>
      </c>
      <c r="B373" s="33">
        <f t="shared" si="46"/>
        <v>85901</v>
      </c>
      <c r="C373" s="35">
        <f t="shared" si="53"/>
        <v>0</v>
      </c>
      <c r="D373" s="35">
        <f t="shared" si="47"/>
        <v>6109027.082236451</v>
      </c>
      <c r="E373" s="36">
        <f t="shared" si="48"/>
        <v>0</v>
      </c>
      <c r="F373" s="35">
        <f t="shared" si="49"/>
        <v>0</v>
      </c>
      <c r="G373" s="35">
        <f t="shared" si="50"/>
        <v>0</v>
      </c>
      <c r="H373" s="35">
        <f t="shared" si="54"/>
        <v>0</v>
      </c>
      <c r="I373" s="35">
        <f t="shared" si="51"/>
        <v>0</v>
      </c>
      <c r="J373" s="34"/>
      <c r="K373" s="34"/>
    </row>
    <row r="374" spans="1:11" s="37" customFormat="1" ht="11.25">
      <c r="A374" s="32">
        <f t="shared" si="52"/>
        <v>357</v>
      </c>
      <c r="B374" s="33">
        <f t="shared" si="46"/>
        <v>86023</v>
      </c>
      <c r="C374" s="35">
        <f t="shared" si="53"/>
        <v>0</v>
      </c>
      <c r="D374" s="35">
        <f t="shared" si="47"/>
        <v>6109027.082236451</v>
      </c>
      <c r="E374" s="36">
        <f t="shared" si="48"/>
        <v>0</v>
      </c>
      <c r="F374" s="35">
        <f t="shared" si="49"/>
        <v>0</v>
      </c>
      <c r="G374" s="35">
        <f t="shared" si="50"/>
        <v>0</v>
      </c>
      <c r="H374" s="35">
        <f t="shared" si="54"/>
        <v>0</v>
      </c>
      <c r="I374" s="35">
        <f t="shared" si="51"/>
        <v>0</v>
      </c>
      <c r="J374" s="34"/>
      <c r="K374" s="34"/>
    </row>
    <row r="375" spans="1:11" s="37" customFormat="1" ht="11.25">
      <c r="A375" s="32">
        <f t="shared" si="52"/>
        <v>358</v>
      </c>
      <c r="B375" s="33">
        <f t="shared" si="46"/>
        <v>86146</v>
      </c>
      <c r="C375" s="35">
        <f t="shared" si="53"/>
        <v>0</v>
      </c>
      <c r="D375" s="35">
        <f t="shared" si="47"/>
        <v>6109027.082236451</v>
      </c>
      <c r="E375" s="36">
        <f t="shared" si="48"/>
        <v>0</v>
      </c>
      <c r="F375" s="35">
        <f t="shared" si="49"/>
        <v>0</v>
      </c>
      <c r="G375" s="35">
        <f t="shared" si="50"/>
        <v>0</v>
      </c>
      <c r="H375" s="35">
        <f t="shared" si="54"/>
        <v>0</v>
      </c>
      <c r="I375" s="35">
        <f t="shared" si="51"/>
        <v>0</v>
      </c>
      <c r="J375" s="34"/>
      <c r="K375" s="34"/>
    </row>
    <row r="376" spans="1:11" s="37" customFormat="1" ht="11.25">
      <c r="A376" s="32">
        <f t="shared" si="52"/>
        <v>359</v>
      </c>
      <c r="B376" s="33">
        <f t="shared" si="46"/>
        <v>86267</v>
      </c>
      <c r="C376" s="35">
        <f t="shared" si="53"/>
        <v>0</v>
      </c>
      <c r="D376" s="35">
        <f t="shared" si="47"/>
        <v>6109027.082236451</v>
      </c>
      <c r="E376" s="36">
        <f t="shared" si="48"/>
        <v>0</v>
      </c>
      <c r="F376" s="35">
        <f t="shared" si="49"/>
        <v>0</v>
      </c>
      <c r="G376" s="35">
        <f t="shared" si="50"/>
        <v>0</v>
      </c>
      <c r="H376" s="35">
        <f t="shared" si="54"/>
        <v>0</v>
      </c>
      <c r="I376" s="35">
        <f t="shared" si="51"/>
        <v>0</v>
      </c>
      <c r="J376" s="34"/>
      <c r="K376" s="34"/>
    </row>
    <row r="377" spans="1:11" s="37" customFormat="1" ht="11.25">
      <c r="A377" s="32">
        <f t="shared" si="52"/>
        <v>360</v>
      </c>
      <c r="B377" s="33">
        <f t="shared" si="46"/>
        <v>86389</v>
      </c>
      <c r="C377" s="35">
        <f t="shared" si="53"/>
        <v>0</v>
      </c>
      <c r="D377" s="35">
        <f t="shared" si="47"/>
        <v>6109027.082236451</v>
      </c>
      <c r="E377" s="36">
        <f t="shared" si="48"/>
        <v>0</v>
      </c>
      <c r="F377" s="35">
        <f t="shared" si="49"/>
        <v>0</v>
      </c>
      <c r="G377" s="35">
        <f t="shared" si="50"/>
        <v>0</v>
      </c>
      <c r="H377" s="35">
        <f t="shared" si="54"/>
        <v>0</v>
      </c>
      <c r="I377" s="35">
        <f t="shared" si="51"/>
        <v>0</v>
      </c>
      <c r="J377" s="34"/>
      <c r="K377" s="34"/>
    </row>
    <row r="378" spans="1:10" s="37" customFormat="1" ht="11.25">
      <c r="A378" s="38"/>
      <c r="B378" s="38"/>
      <c r="C378" s="38"/>
      <c r="D378" s="38"/>
      <c r="E378" s="38"/>
      <c r="F378" s="38"/>
      <c r="G378" s="38"/>
      <c r="H378" s="38"/>
      <c r="I378" s="38"/>
      <c r="J378" s="39"/>
    </row>
    <row r="379" spans="1:10" s="37" customFormat="1" ht="11.25">
      <c r="A379" s="40"/>
      <c r="B379" s="40"/>
      <c r="C379" s="40"/>
      <c r="D379" s="40"/>
      <c r="E379" s="40"/>
      <c r="F379" s="40"/>
      <c r="G379" s="40"/>
      <c r="H379" s="40"/>
      <c r="I379" s="40"/>
      <c r="J379" s="39"/>
    </row>
    <row r="380" spans="1:10" s="37" customFormat="1" ht="11.25">
      <c r="A380" s="40"/>
      <c r="B380" s="40"/>
      <c r="C380" s="40"/>
      <c r="D380" s="40"/>
      <c r="E380" s="40"/>
      <c r="F380" s="40"/>
      <c r="G380" s="40"/>
      <c r="H380" s="40"/>
      <c r="I380" s="40"/>
      <c r="J380" s="39"/>
    </row>
    <row r="381" spans="1:10" s="37" customFormat="1" ht="11.25">
      <c r="A381" s="40"/>
      <c r="B381" s="40"/>
      <c r="C381" s="40"/>
      <c r="D381" s="40"/>
      <c r="E381" s="40"/>
      <c r="F381" s="40"/>
      <c r="G381" s="40"/>
      <c r="H381" s="40"/>
      <c r="I381" s="40"/>
      <c r="J381" s="39"/>
    </row>
    <row r="382" spans="1:10" s="37" customFormat="1" ht="11.25">
      <c r="A382" s="40"/>
      <c r="B382" s="40"/>
      <c r="C382" s="40"/>
      <c r="D382" s="40"/>
      <c r="E382" s="40"/>
      <c r="F382" s="40"/>
      <c r="G382" s="40"/>
      <c r="H382" s="40"/>
      <c r="I382" s="40"/>
      <c r="J382" s="39"/>
    </row>
    <row r="383" spans="1:10" s="37" customFormat="1" ht="11.25">
      <c r="A383" s="40"/>
      <c r="B383" s="40"/>
      <c r="C383" s="40"/>
      <c r="D383" s="40"/>
      <c r="E383" s="40"/>
      <c r="F383" s="40"/>
      <c r="G383" s="40"/>
      <c r="H383" s="40"/>
      <c r="I383" s="40"/>
      <c r="J383" s="39"/>
    </row>
    <row r="384" spans="1:10" s="37" customFormat="1" ht="11.25">
      <c r="A384" s="40"/>
      <c r="B384" s="40"/>
      <c r="C384" s="40"/>
      <c r="D384" s="40"/>
      <c r="E384" s="40"/>
      <c r="F384" s="40"/>
      <c r="G384" s="40"/>
      <c r="H384" s="40"/>
      <c r="I384" s="40"/>
      <c r="J384" s="39"/>
    </row>
    <row r="385" spans="1:10" s="37" customFormat="1" ht="11.25">
      <c r="A385" s="40"/>
      <c r="B385" s="40"/>
      <c r="C385" s="40"/>
      <c r="D385" s="40"/>
      <c r="E385" s="40"/>
      <c r="F385" s="40"/>
      <c r="G385" s="40"/>
      <c r="H385" s="40"/>
      <c r="I385" s="40"/>
      <c r="J385" s="39"/>
    </row>
    <row r="386" spans="1:10" s="37" customFormat="1" ht="11.25">
      <c r="A386" s="40"/>
      <c r="B386" s="40"/>
      <c r="C386" s="40"/>
      <c r="D386" s="40"/>
      <c r="E386" s="40"/>
      <c r="F386" s="40"/>
      <c r="G386" s="40"/>
      <c r="H386" s="40"/>
      <c r="I386" s="40"/>
      <c r="J386" s="39"/>
    </row>
    <row r="387" spans="1:10" s="37" customFormat="1" ht="11.25">
      <c r="A387" s="40"/>
      <c r="B387" s="40"/>
      <c r="C387" s="40"/>
      <c r="D387" s="40"/>
      <c r="E387" s="40"/>
      <c r="F387" s="40"/>
      <c r="G387" s="40"/>
      <c r="H387" s="40"/>
      <c r="I387" s="40"/>
      <c r="J387" s="39"/>
    </row>
    <row r="388" spans="1:10" s="37" customFormat="1" ht="11.25">
      <c r="A388" s="40"/>
      <c r="B388" s="40"/>
      <c r="C388" s="40"/>
      <c r="D388" s="40"/>
      <c r="E388" s="40"/>
      <c r="F388" s="40"/>
      <c r="G388" s="40"/>
      <c r="H388" s="40"/>
      <c r="I388" s="40"/>
      <c r="J388" s="39"/>
    </row>
    <row r="389" spans="1:10" s="37" customFormat="1" ht="11.25">
      <c r="A389" s="40"/>
      <c r="B389" s="40"/>
      <c r="C389" s="40"/>
      <c r="D389" s="40"/>
      <c r="E389" s="40"/>
      <c r="F389" s="40"/>
      <c r="G389" s="40"/>
      <c r="H389" s="40"/>
      <c r="I389" s="40"/>
      <c r="J389" s="39"/>
    </row>
    <row r="390" spans="1:10" s="37" customFormat="1" ht="11.25">
      <c r="A390" s="40"/>
      <c r="B390" s="40"/>
      <c r="C390" s="40"/>
      <c r="D390" s="40"/>
      <c r="E390" s="40"/>
      <c r="F390" s="40"/>
      <c r="G390" s="40"/>
      <c r="H390" s="40"/>
      <c r="I390" s="40"/>
      <c r="J390" s="39"/>
    </row>
    <row r="391" spans="1:10" s="37" customFormat="1" ht="11.25">
      <c r="A391" s="40"/>
      <c r="B391" s="40"/>
      <c r="C391" s="40"/>
      <c r="D391" s="40"/>
      <c r="E391" s="40"/>
      <c r="F391" s="40"/>
      <c r="G391" s="40"/>
      <c r="H391" s="40"/>
      <c r="I391" s="40"/>
      <c r="J391" s="39"/>
    </row>
    <row r="392" spans="1:10" s="37" customFormat="1" ht="11.25">
      <c r="A392" s="40"/>
      <c r="B392" s="40"/>
      <c r="C392" s="40"/>
      <c r="D392" s="40"/>
      <c r="E392" s="40"/>
      <c r="F392" s="40"/>
      <c r="G392" s="40"/>
      <c r="H392" s="40"/>
      <c r="I392" s="40"/>
      <c r="J392" s="39"/>
    </row>
    <row r="393" spans="1:10" s="37" customFormat="1" ht="11.25">
      <c r="A393" s="40"/>
      <c r="B393" s="40"/>
      <c r="C393" s="40"/>
      <c r="D393" s="40"/>
      <c r="E393" s="40"/>
      <c r="F393" s="40"/>
      <c r="G393" s="40"/>
      <c r="H393" s="40"/>
      <c r="I393" s="40"/>
      <c r="J393" s="39"/>
    </row>
    <row r="394" spans="1:10" s="37" customFormat="1" ht="11.25">
      <c r="A394" s="40"/>
      <c r="B394" s="40"/>
      <c r="C394" s="40"/>
      <c r="D394" s="40"/>
      <c r="E394" s="40"/>
      <c r="F394" s="40"/>
      <c r="G394" s="40"/>
      <c r="H394" s="40"/>
      <c r="I394" s="40"/>
      <c r="J394" s="39"/>
    </row>
    <row r="395" spans="1:10" s="37" customFormat="1" ht="11.25">
      <c r="A395" s="40"/>
      <c r="B395" s="40"/>
      <c r="C395" s="40"/>
      <c r="D395" s="40"/>
      <c r="E395" s="40"/>
      <c r="F395" s="40"/>
      <c r="G395" s="40"/>
      <c r="H395" s="40"/>
      <c r="I395" s="40"/>
      <c r="J395" s="39"/>
    </row>
    <row r="396" spans="1:10" s="37" customFormat="1" ht="11.25">
      <c r="A396" s="40"/>
      <c r="B396" s="40"/>
      <c r="C396" s="40"/>
      <c r="D396" s="40"/>
      <c r="E396" s="40"/>
      <c r="F396" s="40"/>
      <c r="G396" s="40"/>
      <c r="H396" s="40"/>
      <c r="I396" s="40"/>
      <c r="J396" s="39"/>
    </row>
    <row r="397" spans="1:10" s="37" customFormat="1" ht="11.25">
      <c r="A397" s="40"/>
      <c r="B397" s="40"/>
      <c r="C397" s="40"/>
      <c r="D397" s="40"/>
      <c r="E397" s="40"/>
      <c r="F397" s="40"/>
      <c r="G397" s="40"/>
      <c r="H397" s="40"/>
      <c r="I397" s="40"/>
      <c r="J397" s="39"/>
    </row>
    <row r="398" spans="1:10" s="37" customFormat="1" ht="11.25">
      <c r="A398" s="40"/>
      <c r="B398" s="40"/>
      <c r="C398" s="40"/>
      <c r="D398" s="40"/>
      <c r="E398" s="40"/>
      <c r="F398" s="40"/>
      <c r="G398" s="40"/>
      <c r="H398" s="40"/>
      <c r="I398" s="40"/>
      <c r="J398" s="39"/>
    </row>
    <row r="399" spans="1:10" s="37" customFormat="1" ht="11.25">
      <c r="A399" s="40"/>
      <c r="B399" s="40"/>
      <c r="C399" s="40"/>
      <c r="D399" s="40"/>
      <c r="E399" s="40"/>
      <c r="F399" s="40"/>
      <c r="G399" s="40"/>
      <c r="H399" s="40"/>
      <c r="I399" s="40"/>
      <c r="J399" s="39"/>
    </row>
    <row r="400" spans="1:10" s="37" customFormat="1" ht="11.25">
      <c r="A400" s="40"/>
      <c r="B400" s="40"/>
      <c r="C400" s="40"/>
      <c r="D400" s="40"/>
      <c r="E400" s="40"/>
      <c r="F400" s="40"/>
      <c r="G400" s="40"/>
      <c r="H400" s="40"/>
      <c r="I400" s="40"/>
      <c r="J400" s="39"/>
    </row>
    <row r="401" spans="1:10" s="37" customFormat="1" ht="11.25">
      <c r="A401" s="40"/>
      <c r="B401" s="40"/>
      <c r="C401" s="40"/>
      <c r="D401" s="40"/>
      <c r="E401" s="40"/>
      <c r="F401" s="40"/>
      <c r="G401" s="40"/>
      <c r="H401" s="40"/>
      <c r="I401" s="40"/>
      <c r="J401" s="39"/>
    </row>
    <row r="402" spans="1:10" s="37" customFormat="1" ht="11.25">
      <c r="A402" s="40"/>
      <c r="B402" s="40"/>
      <c r="C402" s="40"/>
      <c r="D402" s="40"/>
      <c r="E402" s="40"/>
      <c r="F402" s="40"/>
      <c r="G402" s="40"/>
      <c r="H402" s="40"/>
      <c r="I402" s="40"/>
      <c r="J402" s="39"/>
    </row>
    <row r="403" spans="1:10" s="37" customFormat="1" ht="11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</row>
    <row r="404" spans="1:10" s="37" customFormat="1" ht="11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</row>
    <row r="405" spans="1:10" s="37" customFormat="1" ht="11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</row>
    <row r="406" spans="1:10" s="37" customFormat="1" ht="11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</row>
    <row r="407" spans="1:10" s="37" customFormat="1" ht="11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</row>
    <row r="408" spans="1:10" s="37" customFormat="1" ht="11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</row>
    <row r="409" spans="1:10" s="37" customFormat="1" ht="11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</row>
    <row r="410" spans="1:10" s="37" customFormat="1" ht="11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</row>
  </sheetData>
  <sheetProtection selectLockedCells="1"/>
  <mergeCells count="3">
    <mergeCell ref="B5:D5"/>
    <mergeCell ref="F5:H5"/>
    <mergeCell ref="C13:D13"/>
  </mergeCells>
  <conditionalFormatting sqref="A18:D377">
    <cfRule type="expression" priority="109" dxfId="2" stopIfTrue="1">
      <formula>IF(ROW(A18)&gt;Last_Row,TRUE,FALSE)</formula>
    </cfRule>
    <cfRule type="expression" priority="110" dxfId="148" stopIfTrue="1">
      <formula>IF(ROW(A18)=Last_Row,TRUE,FALSE)</formula>
    </cfRule>
    <cfRule type="expression" priority="111" dxfId="0" stopIfTrue="1">
      <formula>IF(ROW(A18)&lt;Last_Row,TRUE,FALSE)</formula>
    </cfRule>
  </conditionalFormatting>
  <conditionalFormatting sqref="G19:I19 G23:I23 H20:I22 G27:I27 H24:I26 G31:I31 H28:I30 G35:I35 H32:I34 G39:I39 H36:I38 G43:I43 H40:I42 G47:I47 H44:I46 G51:I51 H48:I50 G55:I55 H52:I54 G59:I59 H56:I58 G63:I63 H60:I62 G67:I67 H64:I66 G71:I71 H68:I70 G75:I75 H72:I74 G79:I79 H76:I78 G83:I83 H80:I82 F88:I377 H84:I86 G87:I87">
    <cfRule type="expression" priority="112" dxfId="2" stopIfTrue="1">
      <formula>IF(ROW(F19)&gt;Last_Row,TRUE,FALSE)</formula>
    </cfRule>
    <cfRule type="expression" priority="113" dxfId="148" stopIfTrue="1">
      <formula>IF(ROW(F19)=Last_Row,TRUE,FALSE)</formula>
    </cfRule>
    <cfRule type="expression" priority="114" dxfId="0" stopIfTrue="1">
      <formula>IF(ROW(F19)&lt;=Last_Row,TRUE,FALSE)</formula>
    </cfRule>
  </conditionalFormatting>
  <conditionalFormatting sqref="E90:E377">
    <cfRule type="expression" priority="115" dxfId="2" stopIfTrue="1">
      <formula>IF(ROW(E90)&gt;Last_Row,TRUE,FALSE)</formula>
    </cfRule>
    <cfRule type="expression" priority="116" dxfId="149" stopIfTrue="1">
      <formula>IF(ROW(E90)=Last_Row,TRUE,FALSE)</formula>
    </cfRule>
  </conditionalFormatting>
  <conditionalFormatting sqref="F18:I18 F19">
    <cfRule type="expression" priority="106" dxfId="2" stopIfTrue="1">
      <formula>IF(ROW(F18)&gt;Last_Row,TRUE,FALSE)</formula>
    </cfRule>
    <cfRule type="expression" priority="107" dxfId="148" stopIfTrue="1">
      <formula>IF(ROW(F18)=Last_Row,TRUE,FALSE)</formula>
    </cfRule>
    <cfRule type="expression" priority="108" dxfId="0" stopIfTrue="1">
      <formula>IF(ROW(F18)&lt;Last_Row,TRUE,FALSE)</formula>
    </cfRule>
  </conditionalFormatting>
  <conditionalFormatting sqref="E18">
    <cfRule type="expression" priority="103" dxfId="2" stopIfTrue="1">
      <formula>IF(ROW(E18)&gt;Last_Row,TRUE,FALSE)</formula>
    </cfRule>
    <cfRule type="expression" priority="104" dxfId="148" stopIfTrue="1">
      <formula>IF(ROW(E18)=Last_Row,TRUE,FALSE)</formula>
    </cfRule>
    <cfRule type="expression" priority="105" dxfId="0" stopIfTrue="1">
      <formula>IF(ROW(E18)&lt;Last_Row,TRUE,FALSE)</formula>
    </cfRule>
  </conditionalFormatting>
  <conditionalFormatting sqref="E19:E89">
    <cfRule type="expression" priority="100" dxfId="2" stopIfTrue="1">
      <formula>IF(ROW(E19)&gt;Last_Row,TRUE,FALSE)</formula>
    </cfRule>
    <cfRule type="expression" priority="101" dxfId="148" stopIfTrue="1">
      <formula>IF(ROW(E19)=Last_Row,TRUE,FALSE)</formula>
    </cfRule>
    <cfRule type="expression" priority="102" dxfId="0" stopIfTrue="1">
      <formula>IF(ROW(E19)&lt;Last_Row,TRUE,FALSE)</formula>
    </cfRule>
  </conditionalFormatting>
  <conditionalFormatting sqref="G20">
    <cfRule type="expression" priority="97" dxfId="2" stopIfTrue="1">
      <formula>IF(ROW(G20)&gt;Last_Row,TRUE,FALSE)</formula>
    </cfRule>
    <cfRule type="expression" priority="98" dxfId="148" stopIfTrue="1">
      <formula>IF(ROW(G20)=Last_Row,TRUE,FALSE)</formula>
    </cfRule>
    <cfRule type="expression" priority="99" dxfId="0" stopIfTrue="1">
      <formula>IF(ROW(G20)&lt;Last_Row,TRUE,FALSE)</formula>
    </cfRule>
  </conditionalFormatting>
  <conditionalFormatting sqref="G21">
    <cfRule type="expression" priority="94" dxfId="2" stopIfTrue="1">
      <formula>IF(ROW(G21)&gt;Last_Row,TRUE,FALSE)</formula>
    </cfRule>
    <cfRule type="expression" priority="95" dxfId="148" stopIfTrue="1">
      <formula>IF(ROW(G21)=Last_Row,TRUE,FALSE)</formula>
    </cfRule>
    <cfRule type="expression" priority="96" dxfId="0" stopIfTrue="1">
      <formula>IF(ROW(G21)&lt;Last_Row,TRUE,FALSE)</formula>
    </cfRule>
  </conditionalFormatting>
  <conditionalFormatting sqref="G22">
    <cfRule type="expression" priority="91" dxfId="2" stopIfTrue="1">
      <formula>IF(ROW(G22)&gt;Last_Row,TRUE,FALSE)</formula>
    </cfRule>
    <cfRule type="expression" priority="92" dxfId="148" stopIfTrue="1">
      <formula>IF(ROW(G22)=Last_Row,TRUE,FALSE)</formula>
    </cfRule>
    <cfRule type="expression" priority="93" dxfId="0" stopIfTrue="1">
      <formula>IF(ROW(G22)&lt;Last_Row,TRUE,FALSE)</formula>
    </cfRule>
  </conditionalFormatting>
  <conditionalFormatting sqref="G24">
    <cfRule type="expression" priority="88" dxfId="2" stopIfTrue="1">
      <formula>IF(ROW(G24)&gt;Last_Row,TRUE,FALSE)</formula>
    </cfRule>
    <cfRule type="expression" priority="89" dxfId="148" stopIfTrue="1">
      <formula>IF(ROW(G24)=Last_Row,TRUE,FALSE)</formula>
    </cfRule>
    <cfRule type="expression" priority="90" dxfId="0" stopIfTrue="1">
      <formula>IF(ROW(G24)&lt;Last_Row,TRUE,FALSE)</formula>
    </cfRule>
  </conditionalFormatting>
  <conditionalFormatting sqref="F20">
    <cfRule type="expression" priority="79" dxfId="2" stopIfTrue="1">
      <formula>IF(ROW(F20)&gt;Last_Row,TRUE,FALSE)</formula>
    </cfRule>
    <cfRule type="expression" priority="80" dxfId="148" stopIfTrue="1">
      <formula>IF(ROW(F20)=Last_Row,TRUE,FALSE)</formula>
    </cfRule>
    <cfRule type="expression" priority="81" dxfId="0" stopIfTrue="1">
      <formula>IF(ROW(F20)&lt;Last_Row,TRUE,FALSE)</formula>
    </cfRule>
  </conditionalFormatting>
  <conditionalFormatting sqref="F21">
    <cfRule type="expression" priority="76" dxfId="2" stopIfTrue="1">
      <formula>IF(ROW(F21)&gt;Last_Row,TRUE,FALSE)</formula>
    </cfRule>
    <cfRule type="expression" priority="77" dxfId="148" stopIfTrue="1">
      <formula>IF(ROW(F21)=Last_Row,TRUE,FALSE)</formula>
    </cfRule>
    <cfRule type="expression" priority="78" dxfId="0" stopIfTrue="1">
      <formula>IF(ROW(F21)&lt;Last_Row,TRUE,FALSE)</formula>
    </cfRule>
  </conditionalFormatting>
  <conditionalFormatting sqref="F22">
    <cfRule type="expression" priority="73" dxfId="2" stopIfTrue="1">
      <formula>IF(ROW(F22)&gt;Last_Row,TRUE,FALSE)</formula>
    </cfRule>
    <cfRule type="expression" priority="74" dxfId="148" stopIfTrue="1">
      <formula>IF(ROW(F22)=Last_Row,TRUE,FALSE)</formula>
    </cfRule>
    <cfRule type="expression" priority="75" dxfId="0" stopIfTrue="1">
      <formula>IF(ROW(F22)&lt;Last_Row,TRUE,FALSE)</formula>
    </cfRule>
  </conditionalFormatting>
  <conditionalFormatting sqref="F23">
    <cfRule type="expression" priority="70" dxfId="2" stopIfTrue="1">
      <formula>IF(ROW(F23)&gt;Last_Row,TRUE,FALSE)</formula>
    </cfRule>
    <cfRule type="expression" priority="71" dxfId="148" stopIfTrue="1">
      <formula>IF(ROW(F23)=Last_Row,TRUE,FALSE)</formula>
    </cfRule>
    <cfRule type="expression" priority="72" dxfId="0" stopIfTrue="1">
      <formula>IF(ROW(F23)&lt;Last_Row,TRUE,FALSE)</formula>
    </cfRule>
  </conditionalFormatting>
  <conditionalFormatting sqref="G25:G26">
    <cfRule type="expression" priority="67" dxfId="2" stopIfTrue="1">
      <formula>IF(ROW(G25)&gt;Last_Row,TRUE,FALSE)</formula>
    </cfRule>
    <cfRule type="expression" priority="68" dxfId="148" stopIfTrue="1">
      <formula>IF(ROW(G25)=Last_Row,TRUE,FALSE)</formula>
    </cfRule>
    <cfRule type="expression" priority="69" dxfId="0" stopIfTrue="1">
      <formula>IF(ROW(G25)&lt;Last_Row,TRUE,FALSE)</formula>
    </cfRule>
  </conditionalFormatting>
  <conditionalFormatting sqref="G28:G30">
    <cfRule type="expression" priority="64" dxfId="2" stopIfTrue="1">
      <formula>IF(ROW(G28)&gt;Last_Row,TRUE,FALSE)</formula>
    </cfRule>
    <cfRule type="expression" priority="65" dxfId="148" stopIfTrue="1">
      <formula>IF(ROW(G28)=Last_Row,TRUE,FALSE)</formula>
    </cfRule>
    <cfRule type="expression" priority="66" dxfId="0" stopIfTrue="1">
      <formula>IF(ROW(G28)&lt;Last_Row,TRUE,FALSE)</formula>
    </cfRule>
  </conditionalFormatting>
  <conditionalFormatting sqref="G32:G34">
    <cfRule type="expression" priority="61" dxfId="2" stopIfTrue="1">
      <formula>IF(ROW(G32)&gt;Last_Row,TRUE,FALSE)</formula>
    </cfRule>
    <cfRule type="expression" priority="62" dxfId="148" stopIfTrue="1">
      <formula>IF(ROW(G32)=Last_Row,TRUE,FALSE)</formula>
    </cfRule>
    <cfRule type="expression" priority="63" dxfId="0" stopIfTrue="1">
      <formula>IF(ROW(G32)&lt;Last_Row,TRUE,FALSE)</formula>
    </cfRule>
  </conditionalFormatting>
  <conditionalFormatting sqref="G36:G38">
    <cfRule type="expression" priority="58" dxfId="2" stopIfTrue="1">
      <formula>IF(ROW(G36)&gt;Last_Row,TRUE,FALSE)</formula>
    </cfRule>
    <cfRule type="expression" priority="59" dxfId="148" stopIfTrue="1">
      <formula>IF(ROW(G36)=Last_Row,TRUE,FALSE)</formula>
    </cfRule>
    <cfRule type="expression" priority="60" dxfId="0" stopIfTrue="1">
      <formula>IF(ROW(G36)&lt;Last_Row,TRUE,FALSE)</formula>
    </cfRule>
  </conditionalFormatting>
  <conditionalFormatting sqref="F24">
    <cfRule type="expression" priority="52" dxfId="2" stopIfTrue="1">
      <formula>IF(ROW(F24)&gt;Last_Row,TRUE,FALSE)</formula>
    </cfRule>
    <cfRule type="expression" priority="53" dxfId="148" stopIfTrue="1">
      <formula>IF(ROW(F24)=Last_Row,TRUE,FALSE)</formula>
    </cfRule>
    <cfRule type="expression" priority="54" dxfId="0" stopIfTrue="1">
      <formula>IF(ROW(F24)&lt;Last_Row,TRUE,FALSE)</formula>
    </cfRule>
  </conditionalFormatting>
  <conditionalFormatting sqref="F25:F30">
    <cfRule type="expression" priority="49" dxfId="2" stopIfTrue="1">
      <formula>IF(ROW(F25)&gt;Last_Row,TRUE,FALSE)</formula>
    </cfRule>
    <cfRule type="expression" priority="50" dxfId="148" stopIfTrue="1">
      <formula>IF(ROW(F25)=Last_Row,TRUE,FALSE)</formula>
    </cfRule>
    <cfRule type="expression" priority="51" dxfId="0" stopIfTrue="1">
      <formula>IF(ROW(F25)&lt;Last_Row,TRUE,FALSE)</formula>
    </cfRule>
  </conditionalFormatting>
  <conditionalFormatting sqref="F31:F35">
    <cfRule type="expression" priority="46" dxfId="2" stopIfTrue="1">
      <formula>IF(ROW(F31)&gt;Last_Row,TRUE,FALSE)</formula>
    </cfRule>
    <cfRule type="expression" priority="47" dxfId="148" stopIfTrue="1">
      <formula>IF(ROW(F31)=Last_Row,TRUE,FALSE)</formula>
    </cfRule>
    <cfRule type="expression" priority="48" dxfId="0" stopIfTrue="1">
      <formula>IF(ROW(F31)&lt;Last_Row,TRUE,FALSE)</formula>
    </cfRule>
  </conditionalFormatting>
  <conditionalFormatting sqref="G40:G42">
    <cfRule type="expression" priority="43" dxfId="2" stopIfTrue="1">
      <formula>IF(ROW(G40)&gt;Last_Row,TRUE,FALSE)</formula>
    </cfRule>
    <cfRule type="expression" priority="44" dxfId="148" stopIfTrue="1">
      <formula>IF(ROW(G40)=Last_Row,TRUE,FALSE)</formula>
    </cfRule>
    <cfRule type="expression" priority="45" dxfId="0" stopIfTrue="1">
      <formula>IF(ROW(G40)&lt;Last_Row,TRUE,FALSE)</formula>
    </cfRule>
  </conditionalFormatting>
  <conditionalFormatting sqref="G44:G46">
    <cfRule type="expression" priority="40" dxfId="2" stopIfTrue="1">
      <formula>IF(ROW(G44)&gt;Last_Row,TRUE,FALSE)</formula>
    </cfRule>
    <cfRule type="expression" priority="41" dxfId="148" stopIfTrue="1">
      <formula>IF(ROW(G44)=Last_Row,TRUE,FALSE)</formula>
    </cfRule>
    <cfRule type="expression" priority="42" dxfId="0" stopIfTrue="1">
      <formula>IF(ROW(G44)&lt;Last_Row,TRUE,FALSE)</formula>
    </cfRule>
  </conditionalFormatting>
  <conditionalFormatting sqref="G48:G50">
    <cfRule type="expression" priority="37" dxfId="2" stopIfTrue="1">
      <formula>IF(ROW(G48)&gt;Last_Row,TRUE,FALSE)</formula>
    </cfRule>
    <cfRule type="expression" priority="38" dxfId="148" stopIfTrue="1">
      <formula>IF(ROW(G48)=Last_Row,TRUE,FALSE)</formula>
    </cfRule>
    <cfRule type="expression" priority="39" dxfId="0" stopIfTrue="1">
      <formula>IF(ROW(G48)&lt;Last_Row,TRUE,FALSE)</formula>
    </cfRule>
  </conditionalFormatting>
  <conditionalFormatting sqref="G52:G54">
    <cfRule type="expression" priority="34" dxfId="2" stopIfTrue="1">
      <formula>IF(ROW(G52)&gt;Last_Row,TRUE,FALSE)</formula>
    </cfRule>
    <cfRule type="expression" priority="35" dxfId="148" stopIfTrue="1">
      <formula>IF(ROW(G52)=Last_Row,TRUE,FALSE)</formula>
    </cfRule>
    <cfRule type="expression" priority="36" dxfId="0" stopIfTrue="1">
      <formula>IF(ROW(G52)&lt;Last_Row,TRUE,FALSE)</formula>
    </cfRule>
  </conditionalFormatting>
  <conditionalFormatting sqref="G56:G58">
    <cfRule type="expression" priority="31" dxfId="2" stopIfTrue="1">
      <formula>IF(ROW(G56)&gt;Last_Row,TRUE,FALSE)</formula>
    </cfRule>
    <cfRule type="expression" priority="32" dxfId="148" stopIfTrue="1">
      <formula>IF(ROW(G56)=Last_Row,TRUE,FALSE)</formula>
    </cfRule>
    <cfRule type="expression" priority="33" dxfId="0" stopIfTrue="1">
      <formula>IF(ROW(G56)&lt;Last_Row,TRUE,FALSE)</formula>
    </cfRule>
  </conditionalFormatting>
  <conditionalFormatting sqref="G60:G62">
    <cfRule type="expression" priority="28" dxfId="2" stopIfTrue="1">
      <formula>IF(ROW(G60)&gt;Last_Row,TRUE,FALSE)</formula>
    </cfRule>
    <cfRule type="expression" priority="29" dxfId="148" stopIfTrue="1">
      <formula>IF(ROW(G60)=Last_Row,TRUE,FALSE)</formula>
    </cfRule>
    <cfRule type="expression" priority="30" dxfId="0" stopIfTrue="1">
      <formula>IF(ROW(G60)&lt;Last_Row,TRUE,FALSE)</formula>
    </cfRule>
  </conditionalFormatting>
  <conditionalFormatting sqref="G64:G66">
    <cfRule type="expression" priority="25" dxfId="2" stopIfTrue="1">
      <formula>IF(ROW(G64)&gt;Last_Row,TRUE,FALSE)</formula>
    </cfRule>
    <cfRule type="expression" priority="26" dxfId="148" stopIfTrue="1">
      <formula>IF(ROW(G64)=Last_Row,TRUE,FALSE)</formula>
    </cfRule>
    <cfRule type="expression" priority="27" dxfId="0" stopIfTrue="1">
      <formula>IF(ROW(G64)&lt;Last_Row,TRUE,FALSE)</formula>
    </cfRule>
  </conditionalFormatting>
  <conditionalFormatting sqref="G68:G70">
    <cfRule type="expression" priority="22" dxfId="2" stopIfTrue="1">
      <formula>IF(ROW(G68)&gt;Last_Row,TRUE,FALSE)</formula>
    </cfRule>
    <cfRule type="expression" priority="23" dxfId="148" stopIfTrue="1">
      <formula>IF(ROW(G68)=Last_Row,TRUE,FALSE)</formula>
    </cfRule>
    <cfRule type="expression" priority="24" dxfId="0" stopIfTrue="1">
      <formula>IF(ROW(G68)&lt;Last_Row,TRUE,FALSE)</formula>
    </cfRule>
  </conditionalFormatting>
  <conditionalFormatting sqref="G72:G74">
    <cfRule type="expression" priority="19" dxfId="2" stopIfTrue="1">
      <formula>IF(ROW(G72)&gt;Last_Row,TRUE,FALSE)</formula>
    </cfRule>
    <cfRule type="expression" priority="20" dxfId="148" stopIfTrue="1">
      <formula>IF(ROW(G72)=Last_Row,TRUE,FALSE)</formula>
    </cfRule>
    <cfRule type="expression" priority="21" dxfId="0" stopIfTrue="1">
      <formula>IF(ROW(G72)&lt;Last_Row,TRUE,FALSE)</formula>
    </cfRule>
  </conditionalFormatting>
  <conditionalFormatting sqref="G76:G78">
    <cfRule type="expression" priority="16" dxfId="2" stopIfTrue="1">
      <formula>IF(ROW(G76)&gt;Last_Row,TRUE,FALSE)</formula>
    </cfRule>
    <cfRule type="expression" priority="17" dxfId="148" stopIfTrue="1">
      <formula>IF(ROW(G76)=Last_Row,TRUE,FALSE)</formula>
    </cfRule>
    <cfRule type="expression" priority="18" dxfId="0" stopIfTrue="1">
      <formula>IF(ROW(G76)&lt;Last_Row,TRUE,FALSE)</formula>
    </cfRule>
  </conditionalFormatting>
  <conditionalFormatting sqref="G80:G82">
    <cfRule type="expression" priority="13" dxfId="2" stopIfTrue="1">
      <formula>IF(ROW(G80)&gt;Last_Row,TRUE,FALSE)</formula>
    </cfRule>
    <cfRule type="expression" priority="14" dxfId="148" stopIfTrue="1">
      <formula>IF(ROW(G80)=Last_Row,TRUE,FALSE)</formula>
    </cfRule>
    <cfRule type="expression" priority="15" dxfId="0" stopIfTrue="1">
      <formula>IF(ROW(G80)&lt;Last_Row,TRUE,FALSE)</formula>
    </cfRule>
  </conditionalFormatting>
  <conditionalFormatting sqref="G84:G86">
    <cfRule type="expression" priority="10" dxfId="2" stopIfTrue="1">
      <formula>IF(ROW(G84)&gt;Last_Row,TRUE,FALSE)</formula>
    </cfRule>
    <cfRule type="expression" priority="11" dxfId="148" stopIfTrue="1">
      <formula>IF(ROW(G84)=Last_Row,TRUE,FALSE)</formula>
    </cfRule>
    <cfRule type="expression" priority="12" dxfId="0" stopIfTrue="1">
      <formula>IF(ROW(G84)&lt;Last_Row,TRUE,FALSE)</formula>
    </cfRule>
  </conditionalFormatting>
  <conditionalFormatting sqref="F36:F41">
    <cfRule type="expression" priority="7" dxfId="2" stopIfTrue="1">
      <formula>IF(ROW(F36)&gt;Last_Row,TRUE,FALSE)</formula>
    </cfRule>
    <cfRule type="expression" priority="8" dxfId="148" stopIfTrue="1">
      <formula>IF(ROW(F36)=Last_Row,TRUE,FALSE)</formula>
    </cfRule>
    <cfRule type="expression" priority="9" dxfId="0" stopIfTrue="1">
      <formula>IF(ROW(F36)&lt;Last_Row,TRUE,FALSE)</formula>
    </cfRule>
  </conditionalFormatting>
  <conditionalFormatting sqref="F42:F51">
    <cfRule type="expression" priority="4" dxfId="2" stopIfTrue="1">
      <formula>IF(ROW(F42)&gt;Last_Row,TRUE,FALSE)</formula>
    </cfRule>
    <cfRule type="expression" priority="5" dxfId="148" stopIfTrue="1">
      <formula>IF(ROW(F42)=Last_Row,TRUE,FALSE)</formula>
    </cfRule>
    <cfRule type="expression" priority="6" dxfId="0" stopIfTrue="1">
      <formula>IF(ROW(F42)&lt;Last_Row,TRUE,FALSE)</formula>
    </cfRule>
  </conditionalFormatting>
  <conditionalFormatting sqref="F52:F87">
    <cfRule type="expression" priority="1" dxfId="2" stopIfTrue="1">
      <formula>IF(ROW(F52)&gt;Last_Row,TRUE,FALSE)</formula>
    </cfRule>
    <cfRule type="expression" priority="2" dxfId="148" stopIfTrue="1">
      <formula>IF(ROW(F52)=Last_Row,TRUE,FALSE)</formula>
    </cfRule>
    <cfRule type="expression" priority="3" dxfId="0" stopIfTrue="1">
      <formula>IF(ROW(F52)&lt;Last_Row,TRUE,FALSE)</formula>
    </cfRule>
  </conditionalFormatting>
  <dataValidations count="3">
    <dataValidation type="decimal" allowBlank="1" showInputMessage="1" showErrorMessage="1" errorTitle="Years" error="Please enter a whole number of years from 1 to 30." sqref="D8">
      <formula1>0.1</formula1>
      <formula2>15</formula2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  <dataValidation type="date" operator="greaterThanOrEqual" allowBlank="1" showInputMessage="1" showErrorMessage="1" errorTitle="Date" error="Please enter a valid date greater than or equal to January 1, 1900." sqref="D9:D10">
      <formula1>1</formula1>
    </dataValidation>
  </dataValidations>
  <printOptions horizontalCentered="1"/>
  <pageMargins left="0.75" right="0.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dfcugroup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AKibere</dc:creator>
  <cp:keywords/>
  <dc:description/>
  <cp:lastModifiedBy>user</cp:lastModifiedBy>
  <cp:lastPrinted>2014-07-16T12:46:22Z</cp:lastPrinted>
  <dcterms:created xsi:type="dcterms:W3CDTF">2007-09-18T07:37:31Z</dcterms:created>
  <dcterms:modified xsi:type="dcterms:W3CDTF">2016-07-09T06:17:00Z</dcterms:modified>
  <cp:category/>
  <cp:version/>
  <cp:contentType/>
  <cp:contentStatus/>
</cp:coreProperties>
</file>